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 yWindow="30" windowWidth="13620" windowHeight="12630" activeTab="1"/>
  </bookViews>
  <sheets>
    <sheet name="単純集計結果-介護者票" sheetId="1" r:id="rId1"/>
    <sheet name="単純集計結果-介護支援専門員票" sheetId="2" r:id="rId2"/>
  </sheets>
  <definedNames>
    <definedName name="_xlnm.Print_Area" localSheetId="1">'単純集計結果-介護支援専門員票'!$A$1:$N$722</definedName>
    <definedName name="_xlnm.Print_Area" localSheetId="0">'単純集計結果-介護者票'!$A$1:$O$604</definedName>
  </definedNames>
  <calcPr fullCalcOnLoad="1"/>
</workbook>
</file>

<file path=xl/sharedStrings.xml><?xml version="1.0" encoding="utf-8"?>
<sst xmlns="http://schemas.openxmlformats.org/spreadsheetml/2006/main" count="1586" uniqueCount="667">
  <si>
    <t>全　　体</t>
  </si>
  <si>
    <t>件数</t>
  </si>
  <si>
    <t>割合</t>
  </si>
  <si>
    <t>(除無回答)</t>
  </si>
  <si>
    <t>無回答</t>
  </si>
  <si>
    <t>－</t>
  </si>
  <si>
    <t>－</t>
  </si>
  <si>
    <t>－</t>
  </si>
  <si>
    <t>無回答</t>
  </si>
  <si>
    <t>－</t>
  </si>
  <si>
    <t>－</t>
  </si>
  <si>
    <t>全体</t>
  </si>
  <si>
    <t>件数</t>
  </si>
  <si>
    <t>割合</t>
  </si>
  <si>
    <t>(除無回答)</t>
  </si>
  <si>
    <t>－</t>
  </si>
  <si>
    <t>無回答</t>
  </si>
  <si>
    <t>その他</t>
  </si>
  <si>
    <t>無回答</t>
  </si>
  <si>
    <t>男性</t>
  </si>
  <si>
    <t>女性</t>
  </si>
  <si>
    <t>非常に負担</t>
  </si>
  <si>
    <t>あまり負担でない</t>
  </si>
  <si>
    <t>全く負担でない</t>
  </si>
  <si>
    <t>月に数回</t>
  </si>
  <si>
    <t xml:space="preserve">買い物 </t>
  </si>
  <si>
    <t xml:space="preserve">バス・電車・車での外出 </t>
  </si>
  <si>
    <t xml:space="preserve">食事の準備や片付け </t>
  </si>
  <si>
    <t xml:space="preserve">貯金の出し入れ </t>
  </si>
  <si>
    <t xml:space="preserve">電話をかける </t>
  </si>
  <si>
    <t xml:space="preserve">掃除・洗濯 </t>
  </si>
  <si>
    <t xml:space="preserve">処方通りに薬を飲む </t>
  </si>
  <si>
    <t xml:space="preserve">屋内での移動 </t>
  </si>
  <si>
    <t xml:space="preserve">屋外での移動 </t>
  </si>
  <si>
    <t xml:space="preserve">着替え </t>
  </si>
  <si>
    <t xml:space="preserve">身だしなみを整える </t>
  </si>
  <si>
    <t xml:space="preserve">トイレ動作 </t>
  </si>
  <si>
    <t xml:space="preserve">入浴 </t>
  </si>
  <si>
    <t xml:space="preserve">食事の摂取 </t>
  </si>
  <si>
    <t>成年後見人制度</t>
  </si>
  <si>
    <t>医師</t>
  </si>
  <si>
    <r>
      <rPr>
        <b/>
        <sz val="10"/>
        <rFont val="ＭＳ Ｐゴシック"/>
        <family val="3"/>
      </rPr>
      <t>Ⅰ</t>
    </r>
    <r>
      <rPr>
        <b/>
        <sz val="10"/>
        <rFont val="ＭＳ ゴシック"/>
        <family val="3"/>
      </rPr>
      <t>　介護について</t>
    </r>
  </si>
  <si>
    <t>問１　介護を始めた時期</t>
  </si>
  <si>
    <t>この１年以内</t>
  </si>
  <si>
    <t>１年～２年以内</t>
  </si>
  <si>
    <t>２年～３年以内</t>
  </si>
  <si>
    <t>３年～４年以内</t>
  </si>
  <si>
    <t>問２　１日平均介護時間</t>
  </si>
  <si>
    <t>直接介助・支援時間</t>
  </si>
  <si>
    <t>見守りにかかる時間</t>
  </si>
  <si>
    <t>１時間未満</t>
  </si>
  <si>
    <t>１～２時間</t>
  </si>
  <si>
    <t>２～４時間</t>
  </si>
  <si>
    <t>４～６時間</t>
  </si>
  <si>
    <t>６時間以上</t>
  </si>
  <si>
    <t>問３　見守り・声がけや介助を行っているもの</t>
  </si>
  <si>
    <t xml:space="preserve">入浴 </t>
  </si>
  <si>
    <t>見守り・声がけ</t>
  </si>
  <si>
    <t>介助</t>
  </si>
  <si>
    <t>あなた以外が主に支援</t>
  </si>
  <si>
    <t>ご本人が１人で行っている</t>
  </si>
  <si>
    <t>行っていない</t>
  </si>
  <si>
    <t>あなたが主として支援</t>
  </si>
  <si>
    <t>問４　介護の代替者（複数回答）</t>
  </si>
  <si>
    <t>ときどき介護を交代してくれる人がいる</t>
  </si>
  <si>
    <t>用事があるときなどは代わってもらえる</t>
  </si>
  <si>
    <t>ヘルパー等を頼んで、代わってもらう</t>
  </si>
  <si>
    <t>代わってもらえる人はいない</t>
  </si>
  <si>
    <t>夜間の介護</t>
  </si>
  <si>
    <t>関係機関からの呼出や緊急対応</t>
  </si>
  <si>
    <t>医療機関等の受診同行</t>
  </si>
  <si>
    <t>医療・介護等のサービス利用料の負担</t>
  </si>
  <si>
    <t>その他のご本人の生活費の負担</t>
  </si>
  <si>
    <t>いずれも担っていない</t>
  </si>
  <si>
    <t>医療・介護等のサービス利用にかかる調整・手続</t>
  </si>
  <si>
    <t>介護にかかる消耗品費（おむつ等）の負担</t>
  </si>
  <si>
    <t>問６　介護に関する現在の気持ち</t>
  </si>
  <si>
    <t>ご本人の行動に対し、困ってしまうと思うことがありますか</t>
  </si>
  <si>
    <t>ご本人の気持ちや意思がわからず、困ってしまうと思うことがありますか</t>
  </si>
  <si>
    <t>ご本人のそばにいると腹がたつことがありますか</t>
  </si>
  <si>
    <t>ご本人のそばにいると、気が休まらないと思いますか</t>
  </si>
  <si>
    <t>病気の進行により、ご本人がどのように変化していくのか不安に思うことがありますか</t>
  </si>
  <si>
    <t>これからご本人とどうやって生活していけばよいかわからないと思うことがありますか</t>
  </si>
  <si>
    <t>介護があるので家族や友人とつきあいづらくなっていると思いますか</t>
  </si>
  <si>
    <t>介護があるので自分の社会参加の機会が減ったと思うことがありますか</t>
  </si>
  <si>
    <t>ご本人が家にいるので、友達を自宅に呼びたくても呼べないと思ったことがありますか</t>
  </si>
  <si>
    <t>安心してご本人と一緒に出かけられる場所がないと思うことがありますか</t>
  </si>
  <si>
    <t>ご本人にあう治療・介護をしてくれる病院や施設等の事業所がないと思うことがありますか</t>
  </si>
  <si>
    <t>ご本人の症状や困りごとを医療・介護等の専門職に伝えるのが難しいと思うことがありますか</t>
  </si>
  <si>
    <t>専門職同士の情報共有や連携が不十分で困ってしまうと思うことがありますか</t>
  </si>
  <si>
    <t>介護を誰かにまかせてしまいたいと思うことがありますか</t>
  </si>
  <si>
    <t>ご本人に対して、どうしていいかわからないと思うことがありますか</t>
  </si>
  <si>
    <t>思わない</t>
  </si>
  <si>
    <t>たまに思う</t>
  </si>
  <si>
    <t>時々思う</t>
  </si>
  <si>
    <t>よく思う</t>
  </si>
  <si>
    <t>いつも思う</t>
  </si>
  <si>
    <t>問７　介護の負担感</t>
  </si>
  <si>
    <t>世間並みの負担だと思う</t>
  </si>
  <si>
    <t>まあまあ負担</t>
  </si>
  <si>
    <t>ご本人</t>
  </si>
  <si>
    <t>ご本人</t>
  </si>
  <si>
    <t>家族・親族（ご本人以外）</t>
  </si>
  <si>
    <t>友人や近所の人等</t>
  </si>
  <si>
    <t>職場の上司や同僚</t>
  </si>
  <si>
    <t>職場の上司や同僚</t>
  </si>
  <si>
    <t>医療・介護等の専門職</t>
  </si>
  <si>
    <t>理解あり</t>
  </si>
  <si>
    <t>まあまあ理解あり</t>
  </si>
  <si>
    <t>あまり理解なし</t>
  </si>
  <si>
    <t>理解なし</t>
  </si>
  <si>
    <t>問８　介護負担の理解</t>
  </si>
  <si>
    <t>問９　介護に関する相談相手（複数回答）</t>
  </si>
  <si>
    <t>家族・親族</t>
  </si>
  <si>
    <t>友人・知人</t>
  </si>
  <si>
    <t>近所の人</t>
  </si>
  <si>
    <t>自治体</t>
  </si>
  <si>
    <t>民生委員</t>
  </si>
  <si>
    <t>地域包括支援センター</t>
  </si>
  <si>
    <t>ケアマネジャー</t>
  </si>
  <si>
    <t>ヘルパーやデイサービス等の事業者</t>
  </si>
  <si>
    <t>病院の医療ソーシャルワーカー（MSW）</t>
  </si>
  <si>
    <t>弁護士</t>
  </si>
  <si>
    <t>家族の会・介護者の集い、サロン・カフェ</t>
  </si>
  <si>
    <t>いない</t>
  </si>
  <si>
    <t>問10　認知症状の発症時期</t>
  </si>
  <si>
    <t>２年～３年以内</t>
  </si>
  <si>
    <t>３年～４年以内</t>
  </si>
  <si>
    <t>問11　本人の現在の症状</t>
  </si>
  <si>
    <t>同じことを何度も何度も聞く</t>
  </si>
  <si>
    <t>よく物をなくしたり、置き場所を間違えたり、隠したりしている</t>
  </si>
  <si>
    <t>日常的な物ごとに関心を示さない</t>
  </si>
  <si>
    <t>特別な理由がないのに夜中起き出す</t>
  </si>
  <si>
    <t>特別な根拠もないのに人に言いがかりをつける</t>
  </si>
  <si>
    <t>昼間、寝てばかりいる</t>
  </si>
  <si>
    <t>やたらに歩き回る</t>
  </si>
  <si>
    <t>同じ動作をいつまでも繰り返す</t>
  </si>
  <si>
    <t>口汚くののしる</t>
  </si>
  <si>
    <t>場違いあるいは季節に合わない不適切な服装をする</t>
  </si>
  <si>
    <t>世話をされるのを拒否する</t>
  </si>
  <si>
    <t>明らかな理由なしに物を溜め込む</t>
  </si>
  <si>
    <t>引き出しやタンスの中身を全部だしてしまう</t>
  </si>
  <si>
    <t>まったくない</t>
  </si>
  <si>
    <t>ほとんどない</t>
  </si>
  <si>
    <t>ときどきある</t>
  </si>
  <si>
    <t>よくある</t>
  </si>
  <si>
    <t>問12　施設等への入所希望</t>
  </si>
  <si>
    <t>あなた</t>
  </si>
  <si>
    <t>あなた</t>
  </si>
  <si>
    <t>強く望んでいる</t>
  </si>
  <si>
    <t>まあまあ望んでいる</t>
  </si>
  <si>
    <t>あまり望んでいない</t>
  </si>
  <si>
    <t>全く望んでいない</t>
  </si>
  <si>
    <t>わからない</t>
  </si>
  <si>
    <t>問13　以下の説明を受け、理解しましたか</t>
  </si>
  <si>
    <t>認知症という病気とその見通し</t>
  </si>
  <si>
    <t>生活の継続に向けた日常生活上の留意点（衣食住等）</t>
  </si>
  <si>
    <t>ご本人の治療や介護、生活支援の方針や計画</t>
  </si>
  <si>
    <t>認知症の行動・心理症状</t>
  </si>
  <si>
    <t>認知症の行動・心理症状への対応方法</t>
  </si>
  <si>
    <t>理解した</t>
  </si>
  <si>
    <t>まあまあ理解した</t>
  </si>
  <si>
    <t>理解していない</t>
  </si>
  <si>
    <t>説明を受けていない</t>
  </si>
  <si>
    <t>問14　情報の役立ち度</t>
  </si>
  <si>
    <t>役立った</t>
  </si>
  <si>
    <t>まあまあ役立った</t>
  </si>
  <si>
    <t>役立っていない</t>
  </si>
  <si>
    <t>情報提供を受けていない</t>
  </si>
  <si>
    <t>ご本人が利用できる医療や介護保険のサービス</t>
  </si>
  <si>
    <t>介護保険外の生活支援サービス（配食・外出支援等）</t>
  </si>
  <si>
    <t>家族の会・介護者の集い、サロン・コミュニティカフェ</t>
  </si>
  <si>
    <t>各種費用助成（おむつ、介護保険外の住宅リフォーム等）</t>
  </si>
  <si>
    <r>
      <rPr>
        <b/>
        <sz val="10"/>
        <rFont val="ＭＳ Ｐゴシック"/>
        <family val="3"/>
      </rPr>
      <t>Ⅱ</t>
    </r>
    <r>
      <rPr>
        <b/>
        <sz val="10"/>
        <rFont val="ＭＳ ゴシック"/>
        <family val="3"/>
      </rPr>
      <t>　介護に関する困りごとや負担感、相談相手について</t>
    </r>
  </si>
  <si>
    <r>
      <rPr>
        <b/>
        <sz val="10"/>
        <rFont val="ＭＳ Ｐゴシック"/>
        <family val="3"/>
      </rPr>
      <t>Ⅲ</t>
    </r>
    <r>
      <rPr>
        <b/>
        <sz val="10"/>
        <rFont val="ＭＳ ゴシック"/>
        <family val="3"/>
      </rPr>
      <t>　本人の認知症の症状、施設等への入所希望について</t>
    </r>
  </si>
  <si>
    <r>
      <rPr>
        <b/>
        <sz val="10"/>
        <rFont val="ＭＳ Ｐゴシック"/>
        <family val="3"/>
      </rPr>
      <t>Ⅳ</t>
    </r>
    <r>
      <rPr>
        <b/>
        <sz val="10"/>
        <rFont val="ＭＳ ゴシック"/>
        <family val="3"/>
      </rPr>
      <t>　認知症や利用できるサービスに関する説明や情報提供等について</t>
    </r>
  </si>
  <si>
    <r>
      <rPr>
        <b/>
        <sz val="10"/>
        <rFont val="ＭＳ Ｐゴシック"/>
        <family val="3"/>
      </rPr>
      <t>Ⅴ</t>
    </r>
    <r>
      <rPr>
        <b/>
        <sz val="10"/>
        <rFont val="ＭＳ ゴシック"/>
        <family val="3"/>
      </rPr>
      <t>　ご自身のことについて</t>
    </r>
  </si>
  <si>
    <t>40～49歳</t>
  </si>
  <si>
    <t>60～64歳</t>
  </si>
  <si>
    <t>65～69歳</t>
  </si>
  <si>
    <t>70～74歳</t>
  </si>
  <si>
    <t>75～79歳</t>
  </si>
  <si>
    <t>80歳以上</t>
  </si>
  <si>
    <t>平　　均</t>
  </si>
  <si>
    <t>Ⅴ－３　健康状態</t>
  </si>
  <si>
    <t>非常に健康</t>
  </si>
  <si>
    <t>まあ健康</t>
  </si>
  <si>
    <t>あまり健康でない</t>
  </si>
  <si>
    <t>健康でない</t>
  </si>
  <si>
    <t>Ⅴ－１　介護者の性別</t>
  </si>
  <si>
    <t>Ⅴ－２　介護者の年齢</t>
  </si>
  <si>
    <t>Ⅴ－４　介護経験</t>
  </si>
  <si>
    <t>経験あり</t>
  </si>
  <si>
    <t>経験なし</t>
  </si>
  <si>
    <t>Ⅴ－５　医療・介護等の仕事の経験</t>
  </si>
  <si>
    <t>Ⅴ－６　現在の仕事</t>
  </si>
  <si>
    <t>正規職員</t>
  </si>
  <si>
    <t>契約・嘱託</t>
  </si>
  <si>
    <t>パート・アルバイト</t>
  </si>
  <si>
    <t>派遣</t>
  </si>
  <si>
    <t>自営</t>
  </si>
  <si>
    <t>家族従業員</t>
  </si>
  <si>
    <t>その他</t>
  </si>
  <si>
    <t>仕事をしていない</t>
  </si>
  <si>
    <t>Ⅴ－７　週当たりの平均労働時間</t>
  </si>
  <si>
    <t>34時間以下</t>
  </si>
  <si>
    <t>35～40時間</t>
  </si>
  <si>
    <t>41～50時間</t>
  </si>
  <si>
    <t>51～60時間</t>
  </si>
  <si>
    <t>61時間以上</t>
  </si>
  <si>
    <t>Ⅴ－８　介護により仕事・働き方を変えた経験</t>
  </si>
  <si>
    <t>経験なし</t>
  </si>
  <si>
    <t>勤務先に相談して勤務形態等を変更した</t>
  </si>
  <si>
    <t>転職した</t>
  </si>
  <si>
    <t>仕事を辞めた（現在仕事をしていない）</t>
  </si>
  <si>
    <t>【Ⅴ－６で「正規職員」～「その他」と回答した人のみ】</t>
  </si>
  <si>
    <t>Ⅴ－９　趣味や興味への取り組み</t>
  </si>
  <si>
    <t>なし</t>
  </si>
  <si>
    <t>週１～２日</t>
  </si>
  <si>
    <t>週３～５日</t>
  </si>
  <si>
    <t>ほぼ毎日</t>
  </si>
  <si>
    <t>Ⅴ－10　別居の家族・親族との交流</t>
  </si>
  <si>
    <t>なし</t>
  </si>
  <si>
    <t>月に数回</t>
  </si>
  <si>
    <t>週１～２日</t>
  </si>
  <si>
    <t>週３～５日</t>
  </si>
  <si>
    <t>別居の家族・親族はいない</t>
  </si>
  <si>
    <t>Ⅴ－11　友人・知人との交流</t>
  </si>
  <si>
    <t>交流する友人・知人はいない</t>
  </si>
  <si>
    <t>Ⅴ－12　近隣の人と話す機会</t>
  </si>
  <si>
    <t>近隣に話をする人はいない</t>
  </si>
  <si>
    <t>Ⅴ－13　近隣の人たちとの関わり方（複数回答）</t>
  </si>
  <si>
    <t>相談ごとをする</t>
  </si>
  <si>
    <t>病気の時に助け合う</t>
  </si>
  <si>
    <t>家事を助け合う</t>
  </si>
  <si>
    <t>趣味をともにする</t>
  </si>
  <si>
    <t>お茶や食事をともにする</t>
  </si>
  <si>
    <t>物をあげたりもらったりする</t>
  </si>
  <si>
    <t>外でちょっと立ち話をする程度</t>
  </si>
  <si>
    <t>葬儀などの行事に参加する程度</t>
  </si>
  <si>
    <t>あいさつを交わすだけ</t>
  </si>
  <si>
    <t>全くつきあいはない</t>
  </si>
  <si>
    <t>Ⅴ－14　参加している活動（複数回答）</t>
  </si>
  <si>
    <t>趣味やスポーツの会</t>
  </si>
  <si>
    <t>小中学校PTA</t>
  </si>
  <si>
    <t>町内会・自治会・消防団</t>
  </si>
  <si>
    <t>老人クラブ</t>
  </si>
  <si>
    <t>ボランティア団体</t>
  </si>
  <si>
    <t>町づくり関連団体</t>
  </si>
  <si>
    <t>消費者団体</t>
  </si>
  <si>
    <t>政治団体</t>
  </si>
  <si>
    <t>宗教団体</t>
  </si>
  <si>
    <t>あてはまるものはない</t>
  </si>
  <si>
    <t>Ⅴ－16　居住年数</t>
  </si>
  <si>
    <t>10年未満</t>
  </si>
  <si>
    <t>10～20年未満</t>
  </si>
  <si>
    <t>20～30年未満</t>
  </si>
  <si>
    <t>30～40年未満</t>
  </si>
  <si>
    <t>40～50年未満</t>
  </si>
  <si>
    <t>50～60年未満</t>
  </si>
  <si>
    <t>60～70年未満</t>
  </si>
  <si>
    <t>70年以上</t>
  </si>
  <si>
    <t>Ⅴ－17　ご本人との同居年数</t>
  </si>
  <si>
    <t>－</t>
  </si>
  <si>
    <t>介護の負担感</t>
  </si>
  <si>
    <t>問６ア</t>
  </si>
  <si>
    <t>　　ウ</t>
  </si>
  <si>
    <t>　　エ</t>
  </si>
  <si>
    <t>　　キ</t>
  </si>
  <si>
    <t>　　ク</t>
  </si>
  <si>
    <t>　　セ</t>
  </si>
  <si>
    <t>　　ケ</t>
  </si>
  <si>
    <t>　　ソ</t>
  </si>
  <si>
    <t>問７</t>
  </si>
  <si>
    <t>N</t>
  </si>
  <si>
    <t>40歳未満</t>
  </si>
  <si>
    <t>０点</t>
  </si>
  <si>
    <t>１～４点</t>
  </si>
  <si>
    <t>５～９点</t>
  </si>
  <si>
    <t>10～14点</t>
  </si>
  <si>
    <t>15点以上</t>
  </si>
  <si>
    <t>平　　均</t>
  </si>
  <si>
    <t>標準偏差</t>
  </si>
  <si>
    <t>平均
（点）</t>
  </si>
  <si>
    <t>１～３点</t>
  </si>
  <si>
    <t>４～６点</t>
  </si>
  <si>
    <t>７～９点</t>
  </si>
  <si>
    <t>10点以上</t>
  </si>
  <si>
    <t>１～９点</t>
  </si>
  <si>
    <t>10～19点</t>
  </si>
  <si>
    <t>20～29点</t>
  </si>
  <si>
    <t>30点以上</t>
  </si>
  <si>
    <t>0.5点未満</t>
  </si>
  <si>
    <t>0.5～0.6点未満</t>
  </si>
  <si>
    <t>0.6～0.7点未満</t>
  </si>
  <si>
    <t>0.7～0.8点未満</t>
  </si>
  <si>
    <t>0.8～0.9点未満</t>
  </si>
  <si>
    <t>0.9～１点未満</t>
  </si>
  <si>
    <t>１点</t>
  </si>
  <si>
    <t>0.2点未満</t>
  </si>
  <si>
    <t>0.2～0.3点未満</t>
  </si>
  <si>
    <t>0.3～0.4点未満</t>
  </si>
  <si>
    <t>0.4～0.5点未満</t>
  </si>
  <si>
    <t>0.5～１点未満</t>
  </si>
  <si>
    <t>50～54歳</t>
  </si>
  <si>
    <t>55～59歳</t>
  </si>
  <si>
    <t>４年以上前</t>
  </si>
  <si>
    <t>問５　担っている介護（複数回答）</t>
  </si>
  <si>
    <t>(除無回答･ｴﾗｰ）</t>
  </si>
  <si>
    <t>※ご本人が「いない・該当しない」と回答しているケースが含まれる（109件）</t>
  </si>
  <si>
    <t>各種費用助成（おむつ、介護保険外の住宅リフォーム等）</t>
  </si>
  <si>
    <t>最　　大</t>
  </si>
  <si>
    <t>最　　小</t>
  </si>
  <si>
    <t>【問6・7ををもとにした介護負担度指標（Zarit8）指標の集計】</t>
  </si>
  <si>
    <t>①問6ｱ･ｳ･ｴ･ｷ･ｸ･ｹ･ｾ･ｿの「思わない」～「いつも思う」を0～4点、問7の「全く負担でない」～「非常に負担」を0～4点として点数化</t>
  </si>
  <si>
    <t>③Role Strain尺度介護によって今までの生活ができなくなったことから生じる負担感　･･･（ｷ･ｸ･ｹの点数の合計得点）</t>
  </si>
  <si>
    <t>②Personal Strain尺度＝介護そのものから生じる負荷　･･･（ｱ･ｳ･ｴ･ｾ･ｿの点数の合計得点）</t>
  </si>
  <si>
    <t>④総得点　･･･（①の合計得点）</t>
  </si>
  <si>
    <t>⑤Personal Strain尺度÷総得点</t>
  </si>
  <si>
    <t>⑥Role Strain尺度÷総得点</t>
  </si>
  <si>
    <r>
      <t>いない・該当しない</t>
    </r>
    <r>
      <rPr>
        <vertAlign val="superscript"/>
        <sz val="9"/>
        <color indexed="8"/>
        <rFont val="ＭＳ Ｐ明朝"/>
        <family val="1"/>
      </rPr>
      <t>※</t>
    </r>
  </si>
  <si>
    <t>※「なし」と「近隣に話をする人はいない」の違いをどう解釈するか難しい面があるが、回答どおりに処理</t>
  </si>
  <si>
    <t>※Ⅴ-12近隣の人と話す機会で「なし」と回答し、Ⅴ-13で「相談事をする」～「あいさつを交わすだけ」と回答しているケースが含まれ（275件）、</t>
  </si>
  <si>
    <t>　エラーの可能性があるが、ここでは回答通り処理</t>
  </si>
  <si>
    <t>※40代、50代で「老人クラブ」に○をつけているケースが含まれる（4件）が、ここでは回答通り処理</t>
  </si>
  <si>
    <t>－</t>
  </si>
  <si>
    <t>無回答</t>
  </si>
  <si>
    <t>35人以上</t>
  </si>
  <si>
    <t>30～34人</t>
  </si>
  <si>
    <t>25～29人</t>
  </si>
  <si>
    <t>20～24人</t>
  </si>
  <si>
    <t>15～19人</t>
  </si>
  <si>
    <t>10～14人</t>
  </si>
  <si>
    <t>５～９人</t>
  </si>
  <si>
    <t>１～４人</t>
  </si>
  <si>
    <t>Ⅷ－４　うち認知症利用者数</t>
  </si>
  <si>
    <t>60人以上</t>
  </si>
  <si>
    <t>40～59人</t>
  </si>
  <si>
    <t>35～39人</t>
  </si>
  <si>
    <t>20人未満</t>
  </si>
  <si>
    <t>Ⅷ－４　担当利用者数</t>
  </si>
  <si>
    <t>主任介護支援専門員ではない</t>
  </si>
  <si>
    <t>主任介護支援専門員である</t>
  </si>
  <si>
    <t>Ⅷ－３　主任介護支援専門員か否か</t>
  </si>
  <si>
    <t>８年以上</t>
  </si>
  <si>
    <t>５～８年</t>
  </si>
  <si>
    <t>３～５年</t>
  </si>
  <si>
    <t>１～３年</t>
  </si>
  <si>
    <t>１年未満</t>
  </si>
  <si>
    <t>Ⅷ－２　介護支援専門員経験年数</t>
  </si>
  <si>
    <t>精神保健福祉士</t>
  </si>
  <si>
    <t>歯科医師</t>
  </si>
  <si>
    <t>歯科衛生士</t>
  </si>
  <si>
    <t>栄養士</t>
  </si>
  <si>
    <t>薬剤師</t>
  </si>
  <si>
    <t>PT/OT/ST</t>
  </si>
  <si>
    <t>看護職</t>
  </si>
  <si>
    <t>社会福祉主事</t>
  </si>
  <si>
    <t>訪問介護員</t>
  </si>
  <si>
    <t>社会福祉士</t>
  </si>
  <si>
    <t>介護福祉士</t>
  </si>
  <si>
    <t>Ⅷ－１　保有資格（複数回答）</t>
  </si>
  <si>
    <r>
      <rPr>
        <b/>
        <sz val="10"/>
        <rFont val="ＭＳ Ｐゴシック"/>
        <family val="3"/>
      </rPr>
      <t>Ⅷ</t>
    </r>
    <r>
      <rPr>
        <b/>
        <sz val="10"/>
        <rFont val="ＭＳ ゴシック"/>
        <family val="3"/>
      </rPr>
      <t>　現行の医療・介護サービスや専門職による支援に対する評価</t>
    </r>
  </si>
  <si>
    <t xml:space="preserve">多職種によるケア方針決定 </t>
  </si>
  <si>
    <t>BPSDに対する対処方法の説明</t>
  </si>
  <si>
    <t xml:space="preserve">BPSDの説明 </t>
  </si>
  <si>
    <t>－</t>
  </si>
  <si>
    <t xml:space="preserve">病気の説明 </t>
  </si>
  <si>
    <t xml:space="preserve">不明 </t>
  </si>
  <si>
    <t>説明なし</t>
  </si>
  <si>
    <t>良くなかった</t>
  </si>
  <si>
    <t>あまり良くなかった</t>
  </si>
  <si>
    <t>まぁまぁ</t>
  </si>
  <si>
    <t>良かった</t>
  </si>
  <si>
    <r>
      <rPr>
        <b/>
        <sz val="10"/>
        <rFont val="ＭＳ Ｐゴシック"/>
        <family val="3"/>
      </rPr>
      <t>Ⅶ</t>
    </r>
    <r>
      <rPr>
        <b/>
        <sz val="10"/>
        <rFont val="ＭＳ ゴシック"/>
        <family val="3"/>
      </rPr>
      <t>　現行の医療・介護サービスや専門職による支援に対する評価</t>
    </r>
  </si>
  <si>
    <t>特になし</t>
  </si>
  <si>
    <t>保険外のデイサービス､サロン､カフェ等</t>
  </si>
  <si>
    <t>家族の会・介護者の集い</t>
  </si>
  <si>
    <t>おむつ購入費等に対する助成</t>
  </si>
  <si>
    <t>福祉用具の貸与(徘徊探知機等)</t>
  </si>
  <si>
    <t>緊急通報サービス</t>
  </si>
  <si>
    <t>移送・外出支援</t>
  </si>
  <si>
    <t>理美容サービス</t>
  </si>
  <si>
    <t>家事支援(買物・調理・掃除等)</t>
  </si>
  <si>
    <t>配食サービス</t>
  </si>
  <si>
    <t>Ⅵ－７　介護保険以外の利用（複数回答）</t>
  </si>
  <si>
    <t>－</t>
  </si>
  <si>
    <t>就労支援</t>
  </si>
  <si>
    <t>ゲーム・歌</t>
  </si>
  <si>
    <t>趣味活動(手工芸、園芸、編み物等)</t>
  </si>
  <si>
    <t>回想法</t>
  </si>
  <si>
    <t>計算ドリル</t>
  </si>
  <si>
    <t>家事・調理練習</t>
  </si>
  <si>
    <t>入浴動作練習</t>
  </si>
  <si>
    <t>トイレ動作訓練</t>
  </si>
  <si>
    <t>起居/立位動作練習</t>
  </si>
  <si>
    <t>歩行訓練</t>
  </si>
  <si>
    <t>バランス練習</t>
  </si>
  <si>
    <t>筋力増強運動</t>
  </si>
  <si>
    <t>関節可動域訓練</t>
  </si>
  <si>
    <t>体操</t>
  </si>
  <si>
    <t>Ⅵ－６　通所介護の実施内容（複数回答）</t>
  </si>
  <si>
    <t>【Ⅵ－１で「通所介護」「認知症デイ」「通所リハ」と回答した人のみ】</t>
  </si>
  <si>
    <t>※Ⅵ-1で「通所介護」「認知症デイ」「通所リハ」のいずれかに○をつけていない場合は「非該当」</t>
  </si>
  <si>
    <t>非該当</t>
  </si>
  <si>
    <t>無回答</t>
  </si>
  <si>
    <t>16回以上</t>
  </si>
  <si>
    <t>13～15回</t>
  </si>
  <si>
    <t>９～12回</t>
  </si>
  <si>
    <t>５～８回</t>
  </si>
  <si>
    <t>４回以下</t>
  </si>
  <si>
    <t>(除無回答・ｴﾗｰ･非該当)</t>
  </si>
  <si>
    <t>Ⅵ－５　通所介護の月回数</t>
  </si>
  <si>
    <t>無回答</t>
  </si>
  <si>
    <t>外出支援</t>
  </si>
  <si>
    <t>服薬管理</t>
  </si>
  <si>
    <t>通院介助</t>
  </si>
  <si>
    <t>移動介助</t>
  </si>
  <si>
    <t>体位交換</t>
  </si>
  <si>
    <t>排泄介助</t>
  </si>
  <si>
    <t>入浴介助</t>
  </si>
  <si>
    <t>食事介助</t>
  </si>
  <si>
    <t>身だしなみ</t>
  </si>
  <si>
    <t>家事(掃除・洗濯等)</t>
  </si>
  <si>
    <t>調理・配膳</t>
  </si>
  <si>
    <t>買い物</t>
  </si>
  <si>
    <t>Ⅵ－４　訪問介護の実施内容（複数回答）</t>
  </si>
  <si>
    <t>【Ⅵ－１で「訪問介護」と回答した人のみ】</t>
  </si>
  <si>
    <t>(除無回答・非該当)</t>
  </si>
  <si>
    <t>Ⅵ－３　訪問介護の月回数</t>
  </si>
  <si>
    <t>要介護５</t>
  </si>
  <si>
    <t>要介護４</t>
  </si>
  <si>
    <t>要介護３</t>
  </si>
  <si>
    <t>要介護２</t>
  </si>
  <si>
    <t>要介護１</t>
  </si>
  <si>
    <t>区分支給限度額以上
利用している割合（％）</t>
  </si>
  <si>
    <t>区分支給限度額に
占める利用割合（％）</t>
  </si>
  <si>
    <t>平均利用単位数</t>
  </si>
  <si>
    <t>区分支給限度額</t>
  </si>
  <si>
    <t>要介護度別の利用単位数の平均と支給限度額に占める割合の平均</t>
  </si>
  <si>
    <t>※100％超のなかに１件だけ417.7％あり(要介護２、利用単位数：81,371)。それ以外は100～183.2％</t>
  </si>
  <si>
    <t>100％超</t>
  </si>
  <si>
    <t>90～100％未満</t>
  </si>
  <si>
    <t>70～90％未満</t>
  </si>
  <si>
    <t>50～70％未満</t>
  </si>
  <si>
    <t>50％未満</t>
  </si>
  <si>
    <t>Ⅵ－２　支給限度額に占める利用割合</t>
  </si>
  <si>
    <t>35,000単位以上</t>
  </si>
  <si>
    <t>30,000～35,000単位未満</t>
  </si>
  <si>
    <t>25,000～30,000単位未満</t>
  </si>
  <si>
    <t>20,000～25,000単位未満</t>
  </si>
  <si>
    <t>16,000～20,000単位未満</t>
  </si>
  <si>
    <t>12,000～16,000単位未満</t>
  </si>
  <si>
    <t>8,000～12,000単位未満</t>
  </si>
  <si>
    <t>5,000～8,000単位未満</t>
  </si>
  <si>
    <t>2,000～5,000単位未満</t>
  </si>
  <si>
    <t>2,000単位未満</t>
  </si>
  <si>
    <t>Ⅵ－２　利用単位数</t>
  </si>
  <si>
    <t>福祉用具</t>
  </si>
  <si>
    <t>居宅療養管理指導</t>
  </si>
  <si>
    <t>定期巡回随時対応サービス</t>
  </si>
  <si>
    <t>小規模多機能型居宅介護</t>
  </si>
  <si>
    <t>短期入所</t>
  </si>
  <si>
    <t>通所リハ</t>
  </si>
  <si>
    <t>認知症デイ</t>
  </si>
  <si>
    <t>通所介護</t>
  </si>
  <si>
    <t>訪問リハ</t>
  </si>
  <si>
    <t>訪問看護</t>
  </si>
  <si>
    <t>訪問入浴</t>
  </si>
  <si>
    <t>訪問介護</t>
  </si>
  <si>
    <t>Ⅵ－１　介護サービスの利用有無（複数回答）</t>
  </si>
  <si>
    <r>
      <rPr>
        <b/>
        <sz val="10"/>
        <rFont val="ＭＳ Ｐゴシック"/>
        <family val="3"/>
      </rPr>
      <t>Ⅵ</t>
    </r>
    <r>
      <rPr>
        <b/>
        <sz val="10"/>
        <rFont val="ＭＳ ゴシック"/>
        <family val="3"/>
      </rPr>
      <t>　介護サービスや保険外の支援の受給状況について</t>
    </r>
  </si>
  <si>
    <t xml:space="preserve">外出頻度(通院通所以外) </t>
  </si>
  <si>
    <t xml:space="preserve">近隣の人と話す機会 </t>
  </si>
  <si>
    <t xml:space="preserve">友人・知人との交流 </t>
  </si>
  <si>
    <t xml:space="preserve">別居の家族・親族との交流 </t>
  </si>
  <si>
    <t xml:space="preserve">趣味や興味への取り組み </t>
  </si>
  <si>
    <t xml:space="preserve">ほぼ毎日 </t>
  </si>
  <si>
    <t xml:space="preserve">週3-4日 </t>
  </si>
  <si>
    <t xml:space="preserve">週2-3日 </t>
  </si>
  <si>
    <t xml:space="preserve">月に数日 </t>
  </si>
  <si>
    <t xml:space="preserve">なし </t>
  </si>
  <si>
    <r>
      <rPr>
        <b/>
        <sz val="10"/>
        <rFont val="ＭＳ Ｐゴシック"/>
        <family val="3"/>
      </rPr>
      <t>Ⅴ</t>
    </r>
    <r>
      <rPr>
        <b/>
        <sz val="10"/>
        <rFont val="ＭＳ ゴシック"/>
        <family val="3"/>
      </rPr>
      <t>　利用者の社会との交流状況について</t>
    </r>
  </si>
  <si>
    <t xml:space="preserve">全介助が必要 </t>
  </si>
  <si>
    <t xml:space="preserve">一部介助が必要 </t>
  </si>
  <si>
    <t xml:space="preserve">見守り・声がけが必要 </t>
  </si>
  <si>
    <t xml:space="preserve">一人でできる </t>
  </si>
  <si>
    <r>
      <rPr>
        <b/>
        <sz val="10"/>
        <rFont val="ＭＳ Ｐゴシック"/>
        <family val="3"/>
      </rPr>
      <t>Ⅳ</t>
    </r>
    <r>
      <rPr>
        <b/>
        <sz val="10"/>
        <rFont val="ＭＳ ゴシック"/>
        <family val="3"/>
      </rPr>
      <t>　利用者の日常生活活動について</t>
    </r>
  </si>
  <si>
    <t>不明</t>
  </si>
  <si>
    <t>なし</t>
  </si>
  <si>
    <t>あり</t>
  </si>
  <si>
    <t>Ⅲ－８　医療処置の有無</t>
  </si>
  <si>
    <t>不明</t>
  </si>
  <si>
    <t>特にない</t>
  </si>
  <si>
    <t>深夜に徘徊する</t>
  </si>
  <si>
    <t>寝ていて大声を出したりする</t>
  </si>
  <si>
    <t>なかなか寝付けない</t>
  </si>
  <si>
    <t>睡眠中によく起きてしまう</t>
  </si>
  <si>
    <t>昼間眠そうにしている</t>
  </si>
  <si>
    <t>睡眠時間が4時間未満</t>
  </si>
  <si>
    <t>Ⅲ－７　睡眠障害の有無（複数回答）</t>
  </si>
  <si>
    <t>よく下痢を起こす</t>
  </si>
  <si>
    <t>よく便秘する</t>
  </si>
  <si>
    <t>便失禁がある</t>
  </si>
  <si>
    <t>尿失禁がある</t>
  </si>
  <si>
    <t>Ⅲ－６　排泄障害の有無（複数回答）</t>
  </si>
  <si>
    <t>食事を拒否する/食べないことがある</t>
  </si>
  <si>
    <t>食べ過ぎることがある</t>
  </si>
  <si>
    <t>飲み込みが困難(嚥下機能が低下)</t>
  </si>
  <si>
    <t>食事が噛めない</t>
  </si>
  <si>
    <t>水分摂取量が少ない</t>
  </si>
  <si>
    <t>「むくみ」がよく起こる</t>
  </si>
  <si>
    <t>肥満</t>
  </si>
  <si>
    <t>極度にやせている</t>
  </si>
  <si>
    <t>Ⅲ－５　栄養／摂食障害の有無（複数回答）</t>
  </si>
  <si>
    <t>よく飲み忘れる</t>
  </si>
  <si>
    <t>たまに飲み忘れる</t>
  </si>
  <si>
    <t>飲み忘れはない</t>
  </si>
  <si>
    <t>Ⅲ－SQ4-2　認知症薬の飲み忘れ</t>
  </si>
  <si>
    <t>【Ⅲ－SQ4-1で「処方を受けている」と回答した人のみ】</t>
  </si>
  <si>
    <t>処方なし</t>
  </si>
  <si>
    <t>処方を受けている</t>
  </si>
  <si>
    <t>Ⅲ－SQ4-1　認知症薬の処方有無</t>
  </si>
  <si>
    <t>関わっている医師はいない</t>
  </si>
  <si>
    <t>病院と診療所</t>
  </si>
  <si>
    <t>診療所のみ</t>
  </si>
  <si>
    <t>病院のみ</t>
  </si>
  <si>
    <t>Ⅲ－３　医師の所属先</t>
  </si>
  <si>
    <t>通院なし</t>
  </si>
  <si>
    <t>２～３か月に１回</t>
  </si>
  <si>
    <t>月に１回程度</t>
  </si>
  <si>
    <t>週１回以上</t>
  </si>
  <si>
    <t>Ⅲ－２　通院頻度</t>
  </si>
  <si>
    <t>視力・聴力障害</t>
  </si>
  <si>
    <t>睡眠障害</t>
  </si>
  <si>
    <t>精神疾患</t>
  </si>
  <si>
    <t>糖尿病</t>
  </si>
  <si>
    <t>心疾患</t>
  </si>
  <si>
    <t>高血圧</t>
  </si>
  <si>
    <t>脳卒中後遺症</t>
  </si>
  <si>
    <t>Ⅲ－１　疾患（複数回答）</t>
  </si>
  <si>
    <r>
      <rPr>
        <b/>
        <sz val="10"/>
        <rFont val="ＭＳ Ｐゴシック"/>
        <family val="3"/>
      </rPr>
      <t>Ⅲ</t>
    </r>
    <r>
      <rPr>
        <b/>
        <sz val="10"/>
        <rFont val="ＭＳ ゴシック"/>
        <family val="3"/>
      </rPr>
      <t>　利用者の健康状態／医療体制等について</t>
    </r>
  </si>
  <si>
    <t>把握できていない</t>
  </si>
  <si>
    <t>把握できている</t>
  </si>
  <si>
    <t>Ⅱ－SQ6　BPSDの原因把握</t>
  </si>
  <si>
    <t>【Ⅱ－６で「行動症状が見られる」または「心理症状が見られる」と回答した人のみ】</t>
  </si>
  <si>
    <t>BPSDの症状があるかどうか、わからない</t>
  </si>
  <si>
    <t>BPSDの症状は特に見られない</t>
  </si>
  <si>
    <t>心理症状（不安感・強迫症状・抑うつ・幻覚・妄想・睡眠障害等）が見られる</t>
  </si>
  <si>
    <t>行動症状（暴言・暴力・介護拒否・昼夜逆転・徘徊・異食・不潔行為等）が見られる</t>
  </si>
  <si>
    <t>Ⅱ－６　BPSDの発生状況（複数回答）</t>
  </si>
  <si>
    <t>できない</t>
  </si>
  <si>
    <t>ほとんどできない</t>
  </si>
  <si>
    <t>ときどきできる</t>
  </si>
  <si>
    <t>できる</t>
  </si>
  <si>
    <t>Ⅱ－５ウ　意思の伝達</t>
  </si>
  <si>
    <t>日常的に困難</t>
  </si>
  <si>
    <t>特別な場合以外できる</t>
  </si>
  <si>
    <t>Ⅱ－５イ　日常の意思決定</t>
  </si>
  <si>
    <t>問題あり</t>
  </si>
  <si>
    <t>問題なし</t>
  </si>
  <si>
    <t>Ⅱ－５ア　短期記憶</t>
  </si>
  <si>
    <t>※Ⅰ-3.要介護度で「4.要介護４」と回答している人でⅡ-4.寝たきり度が「1.自立」のケース（3件）が含まれる</t>
  </si>
  <si>
    <t>Ｃ</t>
  </si>
  <si>
    <t>Ｂ</t>
  </si>
  <si>
    <t>Ａ</t>
  </si>
  <si>
    <t>Ｊ</t>
  </si>
  <si>
    <t>自立</t>
  </si>
  <si>
    <t>Ⅱ－４　寝たきり度</t>
  </si>
  <si>
    <t>不明</t>
  </si>
  <si>
    <t>Ｍ</t>
  </si>
  <si>
    <t>Ⅳ</t>
  </si>
  <si>
    <t>Ⅲb</t>
  </si>
  <si>
    <t>Ⅲa</t>
  </si>
  <si>
    <t>Ⅱb</t>
  </si>
  <si>
    <t>Ⅱa</t>
  </si>
  <si>
    <t>Ⅰ</t>
  </si>
  <si>
    <t>Ⅱ－３　認知症自立度</t>
  </si>
  <si>
    <t>上記以外の認知症</t>
  </si>
  <si>
    <t>レビー小体病</t>
  </si>
  <si>
    <t>前頭側頭葉型認知症</t>
  </si>
  <si>
    <t>血管性認知症</t>
  </si>
  <si>
    <t>アルツハイマー病</t>
  </si>
  <si>
    <t>Ⅱ－２　認知症の診断名（複数回答）</t>
  </si>
  <si>
    <t>【Ⅱ－１で「あり」と回答した人のみ】</t>
  </si>
  <si>
    <t>Ⅱ－１　認知症の確定診断</t>
  </si>
  <si>
    <r>
      <rPr>
        <b/>
        <sz val="10"/>
        <rFont val="ＭＳ Ｐゴシック"/>
        <family val="3"/>
      </rPr>
      <t>Ⅱ</t>
    </r>
    <r>
      <rPr>
        <b/>
        <sz val="10"/>
        <rFont val="ＭＳ ゴシック"/>
        <family val="3"/>
      </rPr>
      <t>　利用者の認知機能や認知症の症状について</t>
    </r>
  </si>
  <si>
    <t>Ⅰ－12　専用居室の有無</t>
  </si>
  <si>
    <t>全く良好でない</t>
  </si>
  <si>
    <t>あまり良好でない</t>
  </si>
  <si>
    <t>まぁまぁ良好</t>
  </si>
  <si>
    <t>非常に良好</t>
  </si>
  <si>
    <t>Ⅰ－11　利用者と主介護者の関係</t>
  </si>
  <si>
    <t>まぁまぁ負担</t>
  </si>
  <si>
    <t>Ⅰ－10　主介護者の介護負担</t>
  </si>
  <si>
    <t>Ⅰ－９　夜間介護の必要性</t>
  </si>
  <si>
    <t>決まって不穏になる時間帯はない</t>
  </si>
  <si>
    <t>その他に不穏になりやすい時間がある</t>
  </si>
  <si>
    <t>夜によく不穏になる</t>
  </si>
  <si>
    <t>夕方はよく不穏になる</t>
  </si>
  <si>
    <t>朝によく不穏になる</t>
  </si>
  <si>
    <t>Ⅰ－８　不安定な時間帯（複数回答）</t>
  </si>
  <si>
    <t>父母</t>
  </si>
  <si>
    <t>息子の妻</t>
  </si>
  <si>
    <t>娘の夫</t>
  </si>
  <si>
    <t>息子</t>
  </si>
  <si>
    <t>娘</t>
  </si>
  <si>
    <t>妻</t>
  </si>
  <si>
    <t>夫</t>
  </si>
  <si>
    <t>(除無回答・ｴﾗｰ)</t>
  </si>
  <si>
    <t>Ⅰ－７　主介護者</t>
  </si>
  <si>
    <t>※Ⅰ-5.同居者の○の数よりⅠ-6.同居人数が1人分少ない場合、本人数え忘れとみなし、Ⅰ-6.同居人数を＋1人として処理</t>
  </si>
  <si>
    <t>５人以上</t>
  </si>
  <si>
    <t>４人</t>
  </si>
  <si>
    <t>３人</t>
  </si>
  <si>
    <t>２人</t>
  </si>
  <si>
    <t>Ⅰ－６　同居人数</t>
  </si>
  <si>
    <t>子ども以外の親族</t>
  </si>
  <si>
    <t>子どもの配偶者</t>
  </si>
  <si>
    <t>子ども</t>
  </si>
  <si>
    <t>配偶者</t>
  </si>
  <si>
    <t>Ⅰ－５　同居者（複数回答）</t>
  </si>
  <si>
    <t>平市14年以前</t>
  </si>
  <si>
    <t>平成15～17年</t>
  </si>
  <si>
    <t>平成18～20年</t>
  </si>
  <si>
    <t>平成21～23年</t>
  </si>
  <si>
    <t>平成24年</t>
  </si>
  <si>
    <t>平成25年</t>
  </si>
  <si>
    <t>※月が無回答（年のみ記入）の場合は「不明」とした</t>
  </si>
  <si>
    <t>平市14年度以前</t>
  </si>
  <si>
    <t>平成15～17年度</t>
  </si>
  <si>
    <t>平成18～20年度</t>
  </si>
  <si>
    <t>平成21～23年度</t>
  </si>
  <si>
    <t>平成24年度</t>
  </si>
  <si>
    <t>平成25年４月以降</t>
  </si>
  <si>
    <t>平均要介護度</t>
  </si>
  <si>
    <t>新規申請中</t>
  </si>
  <si>
    <t>要介護５</t>
  </si>
  <si>
    <t>要介護４</t>
  </si>
  <si>
    <t>要介護３</t>
  </si>
  <si>
    <t>要介護２</t>
  </si>
  <si>
    <t>要介護１</t>
  </si>
  <si>
    <t>Ⅰ－３　要介護度</t>
  </si>
  <si>
    <t>100歳以上</t>
  </si>
  <si>
    <t>95～99歳</t>
  </si>
  <si>
    <t>90～94歳</t>
  </si>
  <si>
    <t>85～89歳</t>
  </si>
  <si>
    <t>80～84歳</t>
  </si>
  <si>
    <t>60歳未満</t>
  </si>
  <si>
    <t>Ⅰ－２　利用者の年齢</t>
  </si>
  <si>
    <t>Ⅰ－１　利用者の性別</t>
  </si>
  <si>
    <r>
      <rPr>
        <b/>
        <sz val="10"/>
        <rFont val="ＭＳ Ｐゴシック"/>
        <family val="3"/>
      </rPr>
      <t>Ⅰ</t>
    </r>
    <r>
      <rPr>
        <b/>
        <sz val="10"/>
        <rFont val="ＭＳ ゴシック"/>
        <family val="3"/>
      </rPr>
      <t>　利用者の属性／家族の介護状況について</t>
    </r>
  </si>
  <si>
    <t>Ⅰ－４　初回認定（年度単位）</t>
  </si>
  <si>
    <t>Ⅰ－４　初回認定（年単位）</t>
  </si>
  <si>
    <t>※Ⅰ-6.同居人数が「3人以上」だがⅠ-5.同居者の○の数がそれより少ない場合、「その他（不明）」を追加して処理</t>
  </si>
  <si>
    <t>※複数回答している場合は「エラー」として処理</t>
  </si>
  <si>
    <t>※Ⅲ-2.通院の頻度で「5.通院なし」と回答し、Ⅲ-3医師の所属で「4.関わっている医師はいない」以外を回答（101件）している場合は、</t>
  </si>
  <si>
    <t>　「5.通院なし」ではなく「6.不明」として処理</t>
  </si>
  <si>
    <t>無回答</t>
  </si>
  <si>
    <r>
      <t>その他（不明）</t>
    </r>
    <r>
      <rPr>
        <vertAlign val="superscript"/>
        <sz val="9"/>
        <color indexed="8"/>
        <rFont val="ＭＳ 明朝"/>
        <family val="1"/>
      </rPr>
      <t>※</t>
    </r>
  </si>
  <si>
    <r>
      <t>不明</t>
    </r>
    <r>
      <rPr>
        <vertAlign val="superscript"/>
        <sz val="9"/>
        <rFont val="ＭＳ 明朝"/>
        <family val="1"/>
      </rPr>
      <t xml:space="preserve"> ※</t>
    </r>
  </si>
  <si>
    <r>
      <t>エラー</t>
    </r>
    <r>
      <rPr>
        <vertAlign val="superscript"/>
        <sz val="9"/>
        <color indexed="8"/>
        <rFont val="ＭＳ 明朝"/>
        <family val="1"/>
      </rPr>
      <t xml:space="preserve"> ※</t>
    </r>
  </si>
  <si>
    <r>
      <t>不明</t>
    </r>
    <r>
      <rPr>
        <vertAlign val="superscript"/>
        <sz val="9"/>
        <color indexed="8"/>
        <rFont val="ＭＳ 明朝"/>
        <family val="1"/>
      </rPr>
      <t xml:space="preserve"> ※</t>
    </r>
  </si>
  <si>
    <t>※Ⅵ-2.利用単位数、Ⅰ-3.要介護度のどちらかが「無回答」の場合は「無効」扱いとした（213件）</t>
  </si>
  <si>
    <t>※Ⅵ-1で「訪問介護」に○をつけていない場合は「非該当」として処理した</t>
  </si>
  <si>
    <t>※32回以上の回数が記載されている人は「エラー」扱いとして処理した</t>
  </si>
  <si>
    <r>
      <t>エラー</t>
    </r>
    <r>
      <rPr>
        <vertAlign val="superscript"/>
        <sz val="9"/>
        <color indexed="8"/>
        <rFont val="ＭＳ 明朝"/>
        <family val="1"/>
      </rPr>
      <t xml:space="preserve"> ※</t>
    </r>
  </si>
</sst>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quot;N=&quot;#,##0"/>
    <numFmt numFmtId="178" formatCode="#,##0.0&quot;歳&quot;"/>
    <numFmt numFmtId="179" formatCode="#,##0.0&quot;年&quot;"/>
    <numFmt numFmtId="180" formatCode="0.0_ "/>
    <numFmt numFmtId="181" formatCode="#,##0.0;[Red]\-#,##0.0"/>
    <numFmt numFmtId="182" formatCode="#,##0.0&quot;人&quot;"/>
    <numFmt numFmtId="183" formatCode="#,##0.0&quot;回&quot;"/>
    <numFmt numFmtId="184" formatCode="#,##0.0&quot;％&quot;"/>
    <numFmt numFmtId="185" formatCode="#,##0&quot; 単位&quot;"/>
    <numFmt numFmtId="186" formatCode="#,##0.0&quot;単位&quot;"/>
  </numFmts>
  <fonts count="59">
    <font>
      <sz val="10"/>
      <name val="ＭＳ 明朝"/>
      <family val="1"/>
    </font>
    <font>
      <sz val="11"/>
      <color indexed="8"/>
      <name val="ＭＳ Ｐゴシック"/>
      <family val="3"/>
    </font>
    <font>
      <sz val="6"/>
      <name val="ＭＳ 明朝"/>
      <family val="1"/>
    </font>
    <font>
      <sz val="9"/>
      <name val="ＭＳ 明朝"/>
      <family val="1"/>
    </font>
    <font>
      <sz val="9"/>
      <name val="ＭＳ ゴシック"/>
      <family val="3"/>
    </font>
    <font>
      <sz val="8"/>
      <name val="ＭＳ Ｐ明朝"/>
      <family val="1"/>
    </font>
    <font>
      <b/>
      <sz val="10"/>
      <name val="ＭＳ ゴシック"/>
      <family val="3"/>
    </font>
    <font>
      <b/>
      <sz val="10"/>
      <name val="ＭＳ Ｐゴシック"/>
      <family val="3"/>
    </font>
    <font>
      <sz val="9"/>
      <name val="ＭＳ Ｐ明朝"/>
      <family val="1"/>
    </font>
    <font>
      <b/>
      <sz val="11"/>
      <color indexed="63"/>
      <name val="ＭＳ Ｐゴシック"/>
      <family val="3"/>
    </font>
    <font>
      <sz val="8"/>
      <name val="ＭＳ 明朝"/>
      <family val="1"/>
    </font>
    <font>
      <vertAlign val="superscript"/>
      <sz val="9"/>
      <color indexed="8"/>
      <name val="ＭＳ Ｐ明朝"/>
      <family val="1"/>
    </font>
    <font>
      <sz val="10"/>
      <color indexed="10"/>
      <name val="ＭＳ 明朝"/>
      <family val="1"/>
    </font>
    <font>
      <sz val="7.5"/>
      <name val="ＭＳ Ｐ明朝"/>
      <family val="1"/>
    </font>
    <font>
      <vertAlign val="superscript"/>
      <sz val="9"/>
      <color indexed="8"/>
      <name val="ＭＳ 明朝"/>
      <family val="1"/>
    </font>
    <font>
      <vertAlign val="superscript"/>
      <sz val="9"/>
      <name val="ＭＳ 明朝"/>
      <family val="1"/>
    </font>
    <font>
      <sz val="9"/>
      <color indexed="10"/>
      <name val="ＭＳ 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color indexed="8"/>
      <name val="ＭＳ 明朝"/>
      <family val="1"/>
    </font>
    <font>
      <sz val="9"/>
      <color indexed="8"/>
      <name val="ＭＳ Ｐ明朝"/>
      <family val="1"/>
    </font>
    <font>
      <sz val="9"/>
      <color indexed="30"/>
      <name val="ＭＳ 明朝"/>
      <family val="1"/>
    </font>
    <font>
      <b/>
      <sz val="10"/>
      <color indexed="8"/>
      <name val="ＭＳ Ｐゴシック"/>
      <family val="3"/>
    </font>
    <font>
      <sz val="10"/>
      <color indexed="8"/>
      <name val="ＭＳ Ｐゴシック"/>
      <family val="3"/>
    </font>
    <font>
      <sz val="10"/>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rgb="FFFF0000"/>
      <name val="ＭＳ 明朝"/>
      <family val="1"/>
    </font>
    <font>
      <sz val="9"/>
      <color theme="1"/>
      <name val="ＭＳ 明朝"/>
      <family val="1"/>
    </font>
    <font>
      <sz val="9"/>
      <color theme="1"/>
      <name val="ＭＳ Ｐ明朝"/>
      <family val="1"/>
    </font>
    <font>
      <sz val="9"/>
      <color rgb="FF0070C0"/>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bottom/>
    </border>
    <border>
      <left style="thin"/>
      <right/>
      <top style="thin"/>
      <bottom/>
    </border>
    <border>
      <left style="thin"/>
      <right style="thin"/>
      <top style="thin"/>
      <bottom/>
    </border>
    <border>
      <left style="thin"/>
      <right style="thin"/>
      <top/>
      <bottom/>
    </border>
    <border>
      <left style="thin"/>
      <right/>
      <top/>
      <bottom style="thin"/>
    </border>
    <border>
      <left style="thin"/>
      <right style="thin"/>
      <top/>
      <bottom style="thin"/>
    </border>
    <border>
      <left style="thin"/>
      <right/>
      <top style="thin"/>
      <bottom style="thin"/>
    </border>
    <border>
      <left style="thin"/>
      <right style="thin"/>
      <top style="thin"/>
      <bottom style="thin"/>
    </border>
    <border>
      <left/>
      <right/>
      <top style="thin"/>
      <bottom/>
    </border>
    <border>
      <left/>
      <right/>
      <top/>
      <bottom style="thin"/>
    </border>
    <border>
      <left/>
      <right style="thin"/>
      <top/>
      <bottom style="thin"/>
    </border>
    <border>
      <left/>
      <right style="thin"/>
      <top style="thin"/>
      <bottom/>
    </border>
    <border>
      <left/>
      <right style="thin"/>
      <top/>
      <bottom/>
    </border>
    <border>
      <left/>
      <right/>
      <top style="hair"/>
      <bottom style="hair"/>
    </border>
    <border>
      <left style="thin"/>
      <right style="thin"/>
      <top style="hair"/>
      <bottom style="hair"/>
    </border>
    <border>
      <left/>
      <right style="thin"/>
      <top style="hair"/>
      <bottom style="hair"/>
    </border>
    <border>
      <left style="thin"/>
      <right/>
      <top style="hair"/>
      <bottom style="hair"/>
    </border>
    <border>
      <left style="hair"/>
      <right/>
      <top/>
      <bottom/>
    </border>
    <border>
      <left/>
      <right/>
      <top style="thin"/>
      <bottom style="thin"/>
    </border>
    <border>
      <left style="hair"/>
      <right/>
      <top/>
      <bottom style="thin"/>
    </border>
    <border>
      <left style="thin"/>
      <right/>
      <top/>
      <bottom style="hair"/>
    </border>
    <border>
      <left style="hair"/>
      <right/>
      <top/>
      <bottom style="hair"/>
    </border>
    <border>
      <left/>
      <right/>
      <top/>
      <bottom style="hair"/>
    </border>
    <border>
      <left style="thin"/>
      <right style="thin"/>
      <top/>
      <bottom style="hair"/>
    </border>
    <border>
      <left/>
      <right style="thin"/>
      <top style="thin"/>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54" fillId="32" borderId="0" applyNumberFormat="0" applyBorder="0" applyAlignment="0" applyProtection="0"/>
  </cellStyleXfs>
  <cellXfs count="223">
    <xf numFmtId="0" fontId="0" fillId="0" borderId="0" xfId="0" applyAlignment="1">
      <alignment vertical="center"/>
    </xf>
    <xf numFmtId="0" fontId="3" fillId="0" borderId="10" xfId="0" applyFont="1" applyBorder="1" applyAlignment="1">
      <alignment vertical="center"/>
    </xf>
    <xf numFmtId="0" fontId="3" fillId="0" borderId="0" xfId="0" applyFont="1" applyAlignment="1">
      <alignment vertical="center"/>
    </xf>
    <xf numFmtId="0" fontId="3" fillId="0" borderId="11" xfId="0" applyFont="1" applyBorder="1" applyAlignment="1">
      <alignment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0"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vertical="center"/>
    </xf>
    <xf numFmtId="177" fontId="3" fillId="0" borderId="15" xfId="0" applyNumberFormat="1" applyFont="1" applyBorder="1" applyAlignment="1">
      <alignment horizontal="center" vertical="center"/>
    </xf>
    <xf numFmtId="3" fontId="3" fillId="0" borderId="10" xfId="0" applyNumberFormat="1" applyFont="1" applyBorder="1" applyAlignment="1">
      <alignment vertical="center"/>
    </xf>
    <xf numFmtId="176" fontId="3" fillId="0" borderId="12" xfId="0" applyNumberFormat="1" applyFont="1" applyBorder="1" applyAlignment="1">
      <alignment vertical="center"/>
    </xf>
    <xf numFmtId="176" fontId="3" fillId="0" borderId="13" xfId="0" applyNumberFormat="1" applyFont="1" applyBorder="1" applyAlignment="1">
      <alignment vertical="center"/>
    </xf>
    <xf numFmtId="176" fontId="3" fillId="0" borderId="13" xfId="0" applyNumberFormat="1" applyFont="1" applyBorder="1" applyAlignment="1">
      <alignment horizontal="right" vertical="center"/>
    </xf>
    <xf numFmtId="0" fontId="3" fillId="0" borderId="14" xfId="0" applyFont="1" applyBorder="1" applyAlignment="1">
      <alignment horizontal="centerContinuous" vertical="center"/>
    </xf>
    <xf numFmtId="3" fontId="3" fillId="0" borderId="16" xfId="0" applyNumberFormat="1" applyFont="1" applyBorder="1" applyAlignment="1">
      <alignment vertical="center"/>
    </xf>
    <xf numFmtId="176" fontId="3" fillId="0" borderId="17" xfId="0" applyNumberFormat="1" applyFont="1" applyBorder="1" applyAlignment="1">
      <alignment horizontal="right" vertical="center"/>
    </xf>
    <xf numFmtId="49" fontId="3" fillId="0" borderId="10" xfId="0" applyNumberFormat="1"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20" xfId="0" applyFont="1" applyBorder="1" applyAlignment="1">
      <alignment vertical="center"/>
    </xf>
    <xf numFmtId="0" fontId="4" fillId="0" borderId="0" xfId="0" applyFont="1" applyAlignment="1">
      <alignment vertical="center"/>
    </xf>
    <xf numFmtId="0" fontId="3" fillId="0" borderId="0" xfId="0" applyFont="1" applyBorder="1" applyAlignment="1">
      <alignment vertical="center"/>
    </xf>
    <xf numFmtId="0" fontId="3" fillId="0" borderId="19" xfId="0" applyFont="1" applyBorder="1" applyAlignment="1">
      <alignment horizontal="centerContinuous" vertical="center"/>
    </xf>
    <xf numFmtId="49" fontId="3" fillId="0" borderId="0" xfId="0" applyNumberFormat="1" applyFont="1" applyBorder="1" applyAlignment="1">
      <alignment vertical="center"/>
    </xf>
    <xf numFmtId="0" fontId="3" fillId="0" borderId="10" xfId="0" applyFont="1" applyBorder="1" applyAlignment="1">
      <alignment vertical="center"/>
    </xf>
    <xf numFmtId="0" fontId="3" fillId="0" borderId="14" xfId="0" applyFont="1" applyBorder="1" applyAlignment="1">
      <alignment vertical="center"/>
    </xf>
    <xf numFmtId="0" fontId="3" fillId="0" borderId="0" xfId="0" applyFont="1" applyBorder="1" applyAlignment="1">
      <alignment vertical="center"/>
    </xf>
    <xf numFmtId="0" fontId="3" fillId="0" borderId="12" xfId="0" applyFont="1" applyBorder="1" applyAlignment="1">
      <alignment horizontal="center" vertical="top" wrapText="1"/>
    </xf>
    <xf numFmtId="0" fontId="3" fillId="0" borderId="11" xfId="0" applyFont="1" applyBorder="1" applyAlignment="1">
      <alignment vertical="center"/>
    </xf>
    <xf numFmtId="0" fontId="3" fillId="0" borderId="18" xfId="0" applyFont="1" applyBorder="1" applyAlignment="1">
      <alignment vertical="center"/>
    </xf>
    <xf numFmtId="0" fontId="3" fillId="0" borderId="12" xfId="0" applyFont="1" applyBorder="1" applyAlignment="1">
      <alignment vertical="center"/>
    </xf>
    <xf numFmtId="3" fontId="3" fillId="0" borderId="12" xfId="0" applyNumberFormat="1" applyFont="1" applyBorder="1" applyAlignment="1">
      <alignment vertical="center"/>
    </xf>
    <xf numFmtId="0" fontId="3" fillId="0" borderId="15" xfId="0" applyFont="1" applyBorder="1" applyAlignment="1">
      <alignment vertical="center"/>
    </xf>
    <xf numFmtId="3" fontId="3" fillId="0" borderId="15" xfId="0" applyNumberFormat="1" applyFont="1" applyBorder="1" applyAlignment="1">
      <alignment vertical="center"/>
    </xf>
    <xf numFmtId="177" fontId="3" fillId="0" borderId="21" xfId="0" applyNumberFormat="1" applyFont="1" applyBorder="1" applyAlignment="1">
      <alignment vertical="center"/>
    </xf>
    <xf numFmtId="176" fontId="3" fillId="0" borderId="12" xfId="0" applyNumberFormat="1" applyFont="1" applyBorder="1" applyAlignment="1">
      <alignment vertical="center"/>
    </xf>
    <xf numFmtId="0" fontId="3" fillId="0" borderId="19" xfId="0" applyFont="1" applyBorder="1" applyAlignment="1">
      <alignment vertical="center"/>
    </xf>
    <xf numFmtId="177" fontId="3" fillId="0" borderId="20" xfId="0" applyNumberFormat="1" applyFont="1" applyBorder="1" applyAlignment="1">
      <alignment vertical="center"/>
    </xf>
    <xf numFmtId="176" fontId="3" fillId="0" borderId="15" xfId="0" applyNumberFormat="1" applyFont="1" applyBorder="1" applyAlignment="1">
      <alignment vertical="center"/>
    </xf>
    <xf numFmtId="176" fontId="3" fillId="0" borderId="12" xfId="0" applyNumberFormat="1" applyFont="1" applyBorder="1" applyAlignment="1">
      <alignment horizontal="right" vertical="center"/>
    </xf>
    <xf numFmtId="176" fontId="3" fillId="0" borderId="15" xfId="0" applyNumberFormat="1" applyFont="1" applyBorder="1" applyAlignment="1">
      <alignment horizontal="right" vertical="center"/>
    </xf>
    <xf numFmtId="0" fontId="3" fillId="0" borderId="12" xfId="0" applyFont="1" applyBorder="1" applyAlignment="1">
      <alignment vertical="top" wrapText="1"/>
    </xf>
    <xf numFmtId="0" fontId="5" fillId="0" borderId="13" xfId="0" applyFont="1" applyBorder="1" applyAlignment="1">
      <alignment horizontal="center" vertical="center"/>
    </xf>
    <xf numFmtId="0" fontId="5" fillId="0" borderId="15" xfId="0" applyFont="1" applyBorder="1" applyAlignment="1">
      <alignment horizontal="center" vertical="center"/>
    </xf>
    <xf numFmtId="0" fontId="6" fillId="0" borderId="0" xfId="0" applyFont="1" applyAlignment="1">
      <alignment vertical="center"/>
    </xf>
    <xf numFmtId="3" fontId="3" fillId="0" borderId="13" xfId="0" applyNumberFormat="1" applyFont="1" applyBorder="1" applyAlignment="1">
      <alignment vertical="center"/>
    </xf>
    <xf numFmtId="177" fontId="3" fillId="0" borderId="22" xfId="0" applyNumberFormat="1" applyFont="1" applyBorder="1" applyAlignment="1">
      <alignment vertical="center"/>
    </xf>
    <xf numFmtId="176" fontId="3" fillId="0" borderId="13" xfId="0" applyNumberFormat="1" applyFont="1" applyBorder="1" applyAlignment="1">
      <alignment vertical="center"/>
    </xf>
    <xf numFmtId="0" fontId="8" fillId="0" borderId="12" xfId="0" applyFont="1" applyBorder="1" applyAlignment="1">
      <alignment vertical="top" wrapText="1"/>
    </xf>
    <xf numFmtId="0" fontId="3" fillId="0" borderId="21" xfId="0" applyFont="1" applyBorder="1" applyAlignment="1">
      <alignment vertical="center"/>
    </xf>
    <xf numFmtId="0" fontId="3" fillId="0" borderId="13" xfId="0" applyFont="1" applyBorder="1" applyAlignment="1">
      <alignment horizontal="center" vertical="top" wrapText="1"/>
    </xf>
    <xf numFmtId="0" fontId="3" fillId="0" borderId="16" xfId="0" applyFont="1" applyBorder="1" applyAlignment="1">
      <alignment horizontal="center" vertical="top" wrapText="1"/>
    </xf>
    <xf numFmtId="0" fontId="3" fillId="0" borderId="23" xfId="0" applyFont="1" applyBorder="1" applyAlignment="1">
      <alignment vertical="center"/>
    </xf>
    <xf numFmtId="3" fontId="3" fillId="0" borderId="24" xfId="0" applyNumberFormat="1" applyFont="1" applyBorder="1" applyAlignment="1">
      <alignment vertical="center"/>
    </xf>
    <xf numFmtId="177" fontId="3" fillId="0" borderId="25" xfId="0" applyNumberFormat="1" applyFont="1" applyBorder="1" applyAlignment="1">
      <alignment vertical="center"/>
    </xf>
    <xf numFmtId="176" fontId="3" fillId="0" borderId="24" xfId="0" applyNumberFormat="1" applyFont="1" applyBorder="1" applyAlignment="1">
      <alignment vertical="center"/>
    </xf>
    <xf numFmtId="176" fontId="3" fillId="0" borderId="24" xfId="0" applyNumberFormat="1" applyFont="1" applyBorder="1" applyAlignment="1">
      <alignment horizontal="right" vertical="center"/>
    </xf>
    <xf numFmtId="176" fontId="3" fillId="0" borderId="24" xfId="0" applyNumberFormat="1" applyFont="1" applyBorder="1" applyAlignment="1">
      <alignment vertical="center"/>
    </xf>
    <xf numFmtId="0" fontId="3" fillId="0" borderId="26" xfId="0" applyFont="1" applyBorder="1" applyAlignment="1">
      <alignment vertical="center"/>
    </xf>
    <xf numFmtId="0" fontId="3" fillId="0" borderId="23" xfId="0" applyFont="1" applyBorder="1" applyAlignment="1">
      <alignment vertical="center"/>
    </xf>
    <xf numFmtId="0" fontId="8" fillId="0" borderId="10" xfId="0" applyFont="1" applyBorder="1" applyAlignment="1">
      <alignment vertical="center"/>
    </xf>
    <xf numFmtId="3" fontId="3" fillId="0" borderId="15" xfId="0" applyNumberFormat="1" applyFont="1" applyBorder="1" applyAlignment="1">
      <alignment horizontal="right" vertical="center"/>
    </xf>
    <xf numFmtId="0" fontId="3" fillId="0" borderId="27" xfId="0" applyFont="1" applyBorder="1" applyAlignment="1">
      <alignment vertical="center"/>
    </xf>
    <xf numFmtId="0" fontId="3" fillId="0" borderId="16" xfId="0" applyFont="1" applyBorder="1" applyAlignment="1">
      <alignment vertical="center"/>
    </xf>
    <xf numFmtId="0" fontId="3" fillId="0" borderId="28" xfId="0" applyFont="1" applyBorder="1" applyAlignment="1">
      <alignment vertical="center"/>
    </xf>
    <xf numFmtId="0" fontId="3" fillId="0" borderId="17" xfId="0" applyFont="1" applyBorder="1" applyAlignment="1">
      <alignment horizontal="center" vertical="center"/>
    </xf>
    <xf numFmtId="177" fontId="3" fillId="0" borderId="13" xfId="0" applyNumberFormat="1" applyFont="1" applyBorder="1" applyAlignment="1">
      <alignment vertical="center"/>
    </xf>
    <xf numFmtId="0" fontId="3" fillId="0" borderId="29" xfId="0" applyFont="1" applyBorder="1" applyAlignment="1">
      <alignment vertical="center"/>
    </xf>
    <xf numFmtId="177" fontId="3" fillId="0" borderId="15" xfId="0" applyNumberFormat="1" applyFont="1" applyBorder="1" applyAlignment="1">
      <alignment vertical="center"/>
    </xf>
    <xf numFmtId="0" fontId="3" fillId="0" borderId="30" xfId="0" applyFont="1" applyBorder="1" applyAlignment="1">
      <alignment vertical="center"/>
    </xf>
    <xf numFmtId="0" fontId="3" fillId="0" borderId="31" xfId="0" applyFont="1" applyBorder="1" applyAlignment="1">
      <alignment vertical="center"/>
    </xf>
    <xf numFmtId="0" fontId="3" fillId="0" borderId="32" xfId="0" applyFont="1" applyBorder="1" applyAlignment="1">
      <alignment vertical="center"/>
    </xf>
    <xf numFmtId="177" fontId="3" fillId="0" borderId="33" xfId="0" applyNumberFormat="1" applyFont="1" applyBorder="1" applyAlignment="1">
      <alignment vertical="center"/>
    </xf>
    <xf numFmtId="176" fontId="3" fillId="0" borderId="33" xfId="0" applyNumberFormat="1" applyFont="1" applyBorder="1" applyAlignment="1">
      <alignment vertical="center"/>
    </xf>
    <xf numFmtId="180" fontId="3" fillId="0" borderId="0" xfId="0" applyNumberFormat="1" applyFont="1" applyAlignment="1">
      <alignment vertical="center"/>
    </xf>
    <xf numFmtId="0" fontId="3" fillId="0" borderId="0" xfId="0" applyFont="1" applyBorder="1" applyAlignment="1">
      <alignment horizontal="centerContinuous" vertical="center"/>
    </xf>
    <xf numFmtId="3" fontId="3" fillId="0" borderId="0" xfId="0" applyNumberFormat="1" applyFont="1" applyBorder="1" applyAlignment="1">
      <alignment vertical="center"/>
    </xf>
    <xf numFmtId="176" fontId="3" fillId="0" borderId="0" xfId="0" applyNumberFormat="1" applyFont="1" applyBorder="1" applyAlignment="1">
      <alignment horizontal="right" vertical="center"/>
    </xf>
    <xf numFmtId="3" fontId="3" fillId="0" borderId="14" xfId="0" applyNumberFormat="1" applyFont="1" applyBorder="1" applyAlignment="1">
      <alignment vertical="center"/>
    </xf>
    <xf numFmtId="177" fontId="3" fillId="0" borderId="12" xfId="0" applyNumberFormat="1" applyFont="1" applyBorder="1" applyAlignment="1">
      <alignment vertical="center"/>
    </xf>
    <xf numFmtId="0" fontId="3" fillId="0" borderId="17" xfId="0" applyFont="1" applyBorder="1" applyAlignment="1">
      <alignment horizontal="center" vertical="center" wrapText="1"/>
    </xf>
    <xf numFmtId="0" fontId="8" fillId="0" borderId="17" xfId="0" applyFont="1" applyBorder="1" applyAlignment="1">
      <alignment vertical="top" wrapText="1"/>
    </xf>
    <xf numFmtId="3" fontId="3" fillId="0" borderId="13" xfId="0" applyNumberFormat="1" applyFont="1" applyBorder="1" applyAlignment="1">
      <alignment horizontal="right" vertical="center"/>
    </xf>
    <xf numFmtId="177" fontId="3" fillId="0" borderId="0" xfId="0" applyNumberFormat="1" applyFont="1" applyBorder="1" applyAlignment="1">
      <alignment vertical="center"/>
    </xf>
    <xf numFmtId="176" fontId="3" fillId="0" borderId="0" xfId="0" applyNumberFormat="1" applyFont="1" applyBorder="1" applyAlignment="1">
      <alignment vertical="center"/>
    </xf>
    <xf numFmtId="0" fontId="55" fillId="0" borderId="0" xfId="0" applyFont="1" applyBorder="1" applyAlignment="1">
      <alignment vertical="center"/>
    </xf>
    <xf numFmtId="0" fontId="55" fillId="0" borderId="0" xfId="0" applyFont="1" applyAlignment="1">
      <alignment vertical="center"/>
    </xf>
    <xf numFmtId="176" fontId="3" fillId="0" borderId="12" xfId="0" applyNumberFormat="1" applyFont="1" applyFill="1" applyBorder="1" applyAlignment="1">
      <alignment vertical="center"/>
    </xf>
    <xf numFmtId="177" fontId="3" fillId="0" borderId="14" xfId="0" applyNumberFormat="1" applyFont="1" applyBorder="1" applyAlignment="1">
      <alignment vertical="center"/>
    </xf>
    <xf numFmtId="177" fontId="3" fillId="0" borderId="11" xfId="0" applyNumberFormat="1" applyFont="1" applyBorder="1" applyAlignment="1">
      <alignment vertical="center"/>
    </xf>
    <xf numFmtId="3" fontId="56" fillId="0" borderId="12" xfId="0" applyNumberFormat="1" applyFont="1" applyBorder="1" applyAlignment="1">
      <alignment vertical="center"/>
    </xf>
    <xf numFmtId="3" fontId="56" fillId="0" borderId="13" xfId="0" applyNumberFormat="1" applyFont="1" applyBorder="1" applyAlignment="1">
      <alignment vertical="center"/>
    </xf>
    <xf numFmtId="3" fontId="56" fillId="0" borderId="15" xfId="0" applyNumberFormat="1" applyFont="1" applyBorder="1" applyAlignment="1">
      <alignment vertical="center"/>
    </xf>
    <xf numFmtId="176" fontId="56" fillId="0" borderId="12" xfId="0" applyNumberFormat="1" applyFont="1" applyBorder="1" applyAlignment="1">
      <alignment horizontal="right" vertical="center"/>
    </xf>
    <xf numFmtId="176" fontId="56" fillId="0" borderId="13" xfId="0" applyNumberFormat="1" applyFont="1" applyBorder="1" applyAlignment="1">
      <alignment vertical="center"/>
    </xf>
    <xf numFmtId="176" fontId="56" fillId="0" borderId="15" xfId="0" applyNumberFormat="1" applyFont="1" applyBorder="1" applyAlignment="1">
      <alignment vertical="center"/>
    </xf>
    <xf numFmtId="176" fontId="56" fillId="0" borderId="12" xfId="0" applyNumberFormat="1" applyFont="1" applyFill="1" applyBorder="1" applyAlignment="1">
      <alignment vertical="center"/>
    </xf>
    <xf numFmtId="0" fontId="57" fillId="0" borderId="12" xfId="0" applyFont="1" applyBorder="1" applyAlignment="1">
      <alignment vertical="top" wrapText="1"/>
    </xf>
    <xf numFmtId="0" fontId="56" fillId="0" borderId="0" xfId="0" applyFont="1" applyBorder="1" applyAlignment="1">
      <alignment vertical="center"/>
    </xf>
    <xf numFmtId="0" fontId="3" fillId="0" borderId="0" xfId="0" applyFont="1" applyFill="1" applyAlignment="1">
      <alignment vertical="center"/>
    </xf>
    <xf numFmtId="0" fontId="3" fillId="0" borderId="0" xfId="0" applyFont="1" applyFill="1" applyBorder="1" applyAlignment="1">
      <alignment vertical="center"/>
    </xf>
    <xf numFmtId="177" fontId="3" fillId="0" borderId="14" xfId="0" applyNumberFormat="1" applyFont="1" applyFill="1" applyBorder="1" applyAlignment="1">
      <alignment vertical="center"/>
    </xf>
    <xf numFmtId="0" fontId="3" fillId="0" borderId="19" xfId="0" applyFont="1" applyFill="1" applyBorder="1" applyAlignment="1">
      <alignment horizontal="centerContinuous" vertical="center"/>
    </xf>
    <xf numFmtId="0" fontId="3" fillId="0" borderId="14" xfId="0" applyFont="1" applyFill="1" applyBorder="1" applyAlignment="1">
      <alignment horizontal="centerContinuous" vertical="center"/>
    </xf>
    <xf numFmtId="177" fontId="3" fillId="0" borderId="13" xfId="0" applyNumberFormat="1" applyFont="1" applyFill="1" applyBorder="1" applyAlignment="1">
      <alignment vertical="center"/>
    </xf>
    <xf numFmtId="177" fontId="3" fillId="0" borderId="16" xfId="0" applyNumberFormat="1" applyFont="1" applyFill="1" applyBorder="1" applyAlignment="1">
      <alignment vertical="center"/>
    </xf>
    <xf numFmtId="176" fontId="3" fillId="0" borderId="17" xfId="0" applyNumberFormat="1" applyFont="1" applyFill="1" applyBorder="1" applyAlignment="1">
      <alignment horizontal="right" vertical="center"/>
    </xf>
    <xf numFmtId="3" fontId="3" fillId="0" borderId="16" xfId="0" applyNumberFormat="1" applyFont="1" applyFill="1" applyBorder="1" applyAlignment="1">
      <alignment vertical="center"/>
    </xf>
    <xf numFmtId="176" fontId="3" fillId="0" borderId="13" xfId="0" applyNumberFormat="1" applyFont="1" applyFill="1" applyBorder="1" applyAlignment="1">
      <alignment horizontal="right" vertical="center"/>
    </xf>
    <xf numFmtId="176" fontId="3" fillId="0" borderId="13" xfId="0" applyNumberFormat="1" applyFont="1" applyFill="1" applyBorder="1" applyAlignment="1">
      <alignment vertical="center"/>
    </xf>
    <xf numFmtId="3" fontId="3" fillId="0" borderId="10" xfId="0" applyNumberFormat="1" applyFont="1" applyFill="1" applyBorder="1" applyAlignment="1">
      <alignment vertical="center"/>
    </xf>
    <xf numFmtId="0" fontId="3" fillId="0" borderId="20" xfId="0" applyFont="1" applyFill="1" applyBorder="1" applyAlignment="1">
      <alignment vertical="center"/>
    </xf>
    <xf numFmtId="0" fontId="3" fillId="0" borderId="19" xfId="0" applyFont="1" applyFill="1" applyBorder="1" applyAlignment="1">
      <alignment vertical="center"/>
    </xf>
    <xf numFmtId="0" fontId="3" fillId="0" borderId="14" xfId="0" applyFont="1" applyFill="1" applyBorder="1" applyAlignment="1">
      <alignment vertical="center"/>
    </xf>
    <xf numFmtId="49" fontId="3" fillId="0" borderId="0" xfId="0" applyNumberFormat="1" applyFont="1" applyFill="1" applyBorder="1" applyAlignment="1">
      <alignment vertical="center"/>
    </xf>
    <xf numFmtId="49" fontId="3" fillId="0" borderId="10" xfId="0" applyNumberFormat="1" applyFont="1" applyFill="1" applyBorder="1" applyAlignment="1">
      <alignment vertical="center"/>
    </xf>
    <xf numFmtId="176" fontId="3" fillId="0" borderId="12" xfId="0" applyNumberFormat="1" applyFont="1" applyFill="1" applyBorder="1" applyAlignment="1">
      <alignment vertical="center"/>
    </xf>
    <xf numFmtId="0" fontId="3" fillId="0" borderId="10" xfId="0" applyFont="1" applyFill="1" applyBorder="1" applyAlignment="1">
      <alignment vertical="center"/>
    </xf>
    <xf numFmtId="177" fontId="3" fillId="0" borderId="15" xfId="0" applyNumberFormat="1" applyFont="1" applyFill="1" applyBorder="1" applyAlignment="1">
      <alignment horizontal="center" vertical="center"/>
    </xf>
    <xf numFmtId="3" fontId="3" fillId="0" borderId="14" xfId="0" applyNumberFormat="1" applyFont="1" applyFill="1" applyBorder="1" applyAlignment="1">
      <alignment vertical="center"/>
    </xf>
    <xf numFmtId="0" fontId="5" fillId="0" borderId="13" xfId="0" applyFont="1" applyFill="1" applyBorder="1" applyAlignment="1">
      <alignment horizontal="center" vertical="center"/>
    </xf>
    <xf numFmtId="0" fontId="3" fillId="0" borderId="13" xfId="0" applyFont="1" applyFill="1" applyBorder="1" applyAlignment="1">
      <alignment horizontal="center" vertical="center"/>
    </xf>
    <xf numFmtId="3" fontId="3" fillId="0" borderId="10" xfId="0" applyNumberFormat="1" applyFont="1" applyFill="1" applyBorder="1" applyAlignment="1">
      <alignment horizontal="center" vertical="center"/>
    </xf>
    <xf numFmtId="0" fontId="3" fillId="0" borderId="12" xfId="0" applyFont="1" applyFill="1" applyBorder="1" applyAlignment="1">
      <alignment horizontal="center" vertical="center"/>
    </xf>
    <xf numFmtId="3" fontId="3" fillId="0" borderId="11" xfId="0" applyNumberFormat="1" applyFont="1" applyFill="1" applyBorder="1" applyAlignment="1">
      <alignment horizontal="center" vertical="center"/>
    </xf>
    <xf numFmtId="0" fontId="3" fillId="0" borderId="18" xfId="0" applyFont="1" applyFill="1" applyBorder="1" applyAlignment="1">
      <alignment vertical="center"/>
    </xf>
    <xf numFmtId="0" fontId="3" fillId="0" borderId="11" xfId="0" applyFont="1" applyFill="1" applyBorder="1" applyAlignment="1">
      <alignment vertical="center"/>
    </xf>
    <xf numFmtId="3" fontId="3" fillId="0" borderId="0" xfId="0" applyNumberFormat="1" applyFont="1" applyFill="1" applyAlignment="1">
      <alignment vertical="center"/>
    </xf>
    <xf numFmtId="177" fontId="3" fillId="0" borderId="11" xfId="0" applyNumberFormat="1" applyFont="1" applyFill="1" applyBorder="1" applyAlignment="1">
      <alignment vertical="center"/>
    </xf>
    <xf numFmtId="0" fontId="3" fillId="0" borderId="14" xfId="0" applyFont="1" applyFill="1" applyBorder="1" applyAlignment="1">
      <alignment vertical="center"/>
    </xf>
    <xf numFmtId="0" fontId="3" fillId="0" borderId="10" xfId="0" applyFont="1" applyFill="1" applyBorder="1" applyAlignment="1">
      <alignment vertical="center"/>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6" fillId="0" borderId="0" xfId="0" applyFont="1" applyFill="1" applyAlignment="1">
      <alignment vertical="center"/>
    </xf>
    <xf numFmtId="176" fontId="3" fillId="0" borderId="15" xfId="0" applyNumberFormat="1" applyFont="1" applyFill="1" applyBorder="1" applyAlignment="1">
      <alignment vertical="center"/>
    </xf>
    <xf numFmtId="176" fontId="3" fillId="0" borderId="15" xfId="0" applyNumberFormat="1" applyFont="1" applyFill="1" applyBorder="1" applyAlignment="1">
      <alignment horizontal="right" vertical="center"/>
    </xf>
    <xf numFmtId="177" fontId="3" fillId="0" borderId="20" xfId="0" applyNumberFormat="1" applyFont="1" applyFill="1" applyBorder="1" applyAlignment="1">
      <alignment vertical="center"/>
    </xf>
    <xf numFmtId="0" fontId="3" fillId="0" borderId="19" xfId="0" applyFont="1" applyFill="1" applyBorder="1" applyAlignment="1">
      <alignment vertical="center"/>
    </xf>
    <xf numFmtId="0" fontId="5" fillId="0" borderId="15" xfId="0" applyFont="1" applyFill="1" applyBorder="1" applyAlignment="1">
      <alignment horizontal="center" vertical="center"/>
    </xf>
    <xf numFmtId="176" fontId="3" fillId="0" borderId="13" xfId="0" applyNumberFormat="1" applyFont="1" applyFill="1" applyBorder="1" applyAlignment="1">
      <alignment vertical="center"/>
    </xf>
    <xf numFmtId="177" fontId="3" fillId="0" borderId="22" xfId="0" applyNumberFormat="1" applyFont="1" applyFill="1" applyBorder="1" applyAlignment="1">
      <alignment vertical="center"/>
    </xf>
    <xf numFmtId="0" fontId="3" fillId="0" borderId="0" xfId="0" applyFont="1" applyFill="1" applyBorder="1" applyAlignment="1">
      <alignment vertical="center"/>
    </xf>
    <xf numFmtId="176" fontId="3" fillId="0" borderId="12" xfId="0" applyNumberFormat="1" applyFont="1" applyFill="1" applyBorder="1" applyAlignment="1">
      <alignment horizontal="right" vertical="center"/>
    </xf>
    <xf numFmtId="177" fontId="3" fillId="0" borderId="21" xfId="0" applyNumberFormat="1" applyFont="1" applyFill="1" applyBorder="1" applyAlignment="1">
      <alignment vertical="center"/>
    </xf>
    <xf numFmtId="0" fontId="3" fillId="0" borderId="18" xfId="0" applyFont="1" applyFill="1" applyBorder="1" applyAlignment="1">
      <alignment vertical="center"/>
    </xf>
    <xf numFmtId="0" fontId="3" fillId="0" borderId="11" xfId="0" applyFont="1" applyFill="1" applyBorder="1" applyAlignment="1">
      <alignment vertical="center"/>
    </xf>
    <xf numFmtId="176" fontId="3" fillId="0" borderId="0" xfId="0" applyNumberFormat="1" applyFont="1" applyFill="1" applyAlignment="1">
      <alignment vertical="center"/>
    </xf>
    <xf numFmtId="0" fontId="3" fillId="0" borderId="15" xfId="0" applyFont="1" applyFill="1" applyBorder="1" applyAlignment="1">
      <alignment vertical="center"/>
    </xf>
    <xf numFmtId="3" fontId="3" fillId="0" borderId="15" xfId="0" applyNumberFormat="1" applyFont="1" applyFill="1" applyBorder="1" applyAlignment="1">
      <alignment vertical="center"/>
    </xf>
    <xf numFmtId="3" fontId="3" fillId="0" borderId="13" xfId="0" applyNumberFormat="1" applyFont="1" applyFill="1" applyBorder="1" applyAlignment="1">
      <alignment vertical="center"/>
    </xf>
    <xf numFmtId="3" fontId="3" fillId="0" borderId="12" xfId="0" applyNumberFormat="1" applyFont="1" applyFill="1" applyBorder="1" applyAlignment="1">
      <alignment vertical="center"/>
    </xf>
    <xf numFmtId="0" fontId="3" fillId="0" borderId="12" xfId="0" applyFont="1" applyFill="1" applyBorder="1" applyAlignment="1">
      <alignment horizontal="center" vertical="top" wrapText="1"/>
    </xf>
    <xf numFmtId="0" fontId="8" fillId="0" borderId="12" xfId="0" applyFont="1" applyFill="1" applyBorder="1" applyAlignment="1">
      <alignment vertical="top" wrapText="1"/>
    </xf>
    <xf numFmtId="0" fontId="4" fillId="0" borderId="0" xfId="0" applyFont="1" applyFill="1" applyAlignment="1">
      <alignment vertical="center"/>
    </xf>
    <xf numFmtId="0" fontId="55" fillId="0" borderId="0" xfId="0" applyFont="1" applyFill="1" applyBorder="1" applyAlignment="1">
      <alignment vertical="center"/>
    </xf>
    <xf numFmtId="176" fontId="3" fillId="0" borderId="0" xfId="0" applyNumberFormat="1" applyFont="1" applyFill="1" applyBorder="1" applyAlignment="1">
      <alignment horizontal="centerContinuous" vertical="center"/>
    </xf>
    <xf numFmtId="183" fontId="3" fillId="0" borderId="0" xfId="0" applyNumberFormat="1" applyFont="1" applyFill="1" applyBorder="1" applyAlignment="1">
      <alignment horizontal="centerContinuous" vertical="center"/>
    </xf>
    <xf numFmtId="177" fontId="3" fillId="0" borderId="0" xfId="0" applyNumberFormat="1" applyFont="1" applyFill="1" applyBorder="1" applyAlignment="1">
      <alignment vertical="center"/>
    </xf>
    <xf numFmtId="0" fontId="3" fillId="0" borderId="0" xfId="0" applyFont="1" applyFill="1" applyBorder="1" applyAlignment="1">
      <alignment horizontal="centerContinuous" vertical="center"/>
    </xf>
    <xf numFmtId="0" fontId="56" fillId="0" borderId="0" xfId="0" applyFont="1" applyFill="1" applyBorder="1" applyAlignment="1">
      <alignment vertical="center"/>
    </xf>
    <xf numFmtId="0" fontId="13" fillId="0" borderId="13" xfId="0" applyFont="1" applyFill="1" applyBorder="1" applyAlignment="1">
      <alignment vertical="center" wrapText="1"/>
    </xf>
    <xf numFmtId="0" fontId="5" fillId="0" borderId="13" xfId="0" applyFont="1" applyFill="1" applyBorder="1" applyAlignment="1">
      <alignment vertical="center" wrapText="1"/>
    </xf>
    <xf numFmtId="176" fontId="3" fillId="0" borderId="0" xfId="0" applyNumberFormat="1" applyFont="1" applyFill="1" applyBorder="1" applyAlignment="1">
      <alignment horizontal="right" vertical="center"/>
    </xf>
    <xf numFmtId="3" fontId="3" fillId="0" borderId="0" xfId="0" applyNumberFormat="1" applyFont="1" applyFill="1" applyBorder="1" applyAlignment="1">
      <alignment vertical="center"/>
    </xf>
    <xf numFmtId="0" fontId="58" fillId="0" borderId="0" xfId="0" applyFont="1" applyFill="1" applyBorder="1" applyAlignment="1">
      <alignment vertical="center"/>
    </xf>
    <xf numFmtId="0" fontId="56" fillId="0" borderId="10" xfId="0" applyFont="1" applyFill="1" applyBorder="1" applyAlignment="1">
      <alignment vertical="center"/>
    </xf>
    <xf numFmtId="9" fontId="56" fillId="0" borderId="10" xfId="0" applyNumberFormat="1" applyFont="1" applyFill="1" applyBorder="1" applyAlignment="1">
      <alignment vertical="center"/>
    </xf>
    <xf numFmtId="176" fontId="3" fillId="0" borderId="0" xfId="0" applyNumberFormat="1" applyFont="1" applyFill="1" applyBorder="1" applyAlignment="1">
      <alignment vertical="center"/>
    </xf>
    <xf numFmtId="0" fontId="3" fillId="0" borderId="12" xfId="0" applyFont="1" applyFill="1" applyBorder="1" applyAlignment="1">
      <alignment vertical="top" wrapText="1"/>
    </xf>
    <xf numFmtId="0" fontId="55" fillId="0" borderId="0" xfId="0" applyFont="1" applyFill="1" applyAlignment="1">
      <alignment vertical="center"/>
    </xf>
    <xf numFmtId="176" fontId="3" fillId="0" borderId="34" xfId="0" applyNumberFormat="1" applyFont="1" applyFill="1" applyBorder="1" applyAlignment="1">
      <alignment horizontal="centerContinuous" vertical="center"/>
    </xf>
    <xf numFmtId="40" fontId="3" fillId="0" borderId="16" xfId="48" applyNumberFormat="1" applyFont="1" applyFill="1" applyBorder="1" applyAlignment="1">
      <alignment horizontal="centerContinuous" vertical="center"/>
    </xf>
    <xf numFmtId="181" fontId="3" fillId="0" borderId="0" xfId="48" applyNumberFormat="1" applyFont="1" applyFill="1" applyAlignment="1">
      <alignment vertical="center"/>
    </xf>
    <xf numFmtId="0" fontId="56" fillId="0" borderId="10" xfId="0" applyFont="1" applyFill="1" applyBorder="1" applyAlignment="1">
      <alignment vertical="center"/>
    </xf>
    <xf numFmtId="0" fontId="56" fillId="0" borderId="14" xfId="0" applyFont="1" applyFill="1" applyBorder="1" applyAlignment="1">
      <alignment vertical="center"/>
    </xf>
    <xf numFmtId="0" fontId="56" fillId="0" borderId="14" xfId="0" applyFont="1" applyFill="1" applyBorder="1" applyAlignment="1">
      <alignment horizontal="centerContinuous" vertical="center"/>
    </xf>
    <xf numFmtId="49" fontId="56" fillId="0" borderId="10" xfId="0" applyNumberFormat="1" applyFont="1" applyFill="1" applyBorder="1" applyAlignment="1">
      <alignment vertical="center"/>
    </xf>
    <xf numFmtId="0" fontId="56" fillId="0" borderId="14" xfId="0" applyFont="1" applyFill="1" applyBorder="1" applyAlignment="1">
      <alignment vertical="center"/>
    </xf>
    <xf numFmtId="0" fontId="56" fillId="0" borderId="0" xfId="0" applyFont="1" applyFill="1" applyAlignment="1">
      <alignment vertical="center"/>
    </xf>
    <xf numFmtId="0" fontId="56" fillId="0" borderId="0" xfId="0" applyFont="1" applyFill="1" applyBorder="1" applyAlignment="1">
      <alignment horizontal="centerContinuous" vertical="center"/>
    </xf>
    <xf numFmtId="3" fontId="56" fillId="0" borderId="0" xfId="0" applyNumberFormat="1" applyFont="1" applyFill="1" applyBorder="1" applyAlignment="1">
      <alignment vertical="center"/>
    </xf>
    <xf numFmtId="176" fontId="56" fillId="0" borderId="0" xfId="0" applyNumberFormat="1" applyFont="1" applyFill="1" applyBorder="1" applyAlignment="1">
      <alignment horizontal="right" vertical="center"/>
    </xf>
    <xf numFmtId="0" fontId="5" fillId="0" borderId="13" xfId="0" applyFont="1" applyFill="1" applyBorder="1" applyAlignment="1">
      <alignment horizontal="center" vertical="center" wrapText="1"/>
    </xf>
    <xf numFmtId="0" fontId="5" fillId="0" borderId="13" xfId="0" applyFont="1" applyBorder="1" applyAlignment="1">
      <alignment vertical="center" wrapText="1"/>
    </xf>
    <xf numFmtId="0" fontId="3" fillId="0" borderId="12" xfId="0" applyFont="1" applyBorder="1" applyAlignment="1">
      <alignment vertical="top" wrapText="1"/>
    </xf>
    <xf numFmtId="0" fontId="3" fillId="0" borderId="15" xfId="0" applyFont="1" applyBorder="1" applyAlignment="1">
      <alignment vertical="top" wrapText="1"/>
    </xf>
    <xf numFmtId="0" fontId="8" fillId="0" borderId="12" xfId="0" applyFont="1" applyBorder="1" applyAlignment="1">
      <alignment vertical="top" wrapText="1"/>
    </xf>
    <xf numFmtId="0" fontId="8" fillId="0" borderId="15" xfId="0" applyFont="1" applyBorder="1" applyAlignment="1">
      <alignment vertical="top" wrapText="1"/>
    </xf>
    <xf numFmtId="0" fontId="8" fillId="0" borderId="16" xfId="0" applyFont="1" applyBorder="1" applyAlignment="1">
      <alignment horizontal="center" vertical="top" wrapText="1"/>
    </xf>
    <xf numFmtId="0" fontId="8" fillId="0" borderId="34" xfId="0" applyFont="1" applyBorder="1" applyAlignment="1">
      <alignment horizontal="center" vertical="top" wrapText="1"/>
    </xf>
    <xf numFmtId="0" fontId="5" fillId="0" borderId="26" xfId="0" applyFont="1" applyBorder="1" applyAlignment="1">
      <alignment vertical="center" wrapText="1"/>
    </xf>
    <xf numFmtId="0" fontId="5" fillId="0" borderId="23" xfId="0" applyFont="1" applyBorder="1" applyAlignment="1">
      <alignment vertical="center" wrapText="1"/>
    </xf>
    <xf numFmtId="0" fontId="5" fillId="0" borderId="11" xfId="0" applyFont="1" applyBorder="1" applyAlignment="1">
      <alignment vertical="center" wrapText="1"/>
    </xf>
    <xf numFmtId="0" fontId="5" fillId="0" borderId="18" xfId="0" applyFont="1" applyBorder="1" applyAlignment="1">
      <alignment vertical="center" wrapText="1"/>
    </xf>
    <xf numFmtId="0" fontId="5" fillId="0" borderId="14" xfId="0" applyFont="1" applyBorder="1" applyAlignment="1">
      <alignment vertical="center" wrapText="1"/>
    </xf>
    <xf numFmtId="0" fontId="5" fillId="0" borderId="19" xfId="0" applyFont="1" applyBorder="1" applyAlignment="1">
      <alignment vertical="center" wrapText="1"/>
    </xf>
    <xf numFmtId="0" fontId="10" fillId="0" borderId="26" xfId="0" applyFont="1" applyBorder="1" applyAlignment="1">
      <alignment vertical="center" wrapText="1"/>
    </xf>
    <xf numFmtId="0" fontId="10" fillId="0" borderId="23" xfId="0" applyFont="1" applyBorder="1" applyAlignment="1">
      <alignment vertical="center" wrapText="1"/>
    </xf>
    <xf numFmtId="179" fontId="3" fillId="0" borderId="16" xfId="0" applyNumberFormat="1" applyFont="1" applyBorder="1" applyAlignment="1">
      <alignment horizontal="right" vertical="center"/>
    </xf>
    <xf numFmtId="179" fontId="3" fillId="0" borderId="34" xfId="0" applyNumberFormat="1" applyFont="1" applyBorder="1" applyAlignment="1">
      <alignment horizontal="right" vertical="center"/>
    </xf>
    <xf numFmtId="178" fontId="3" fillId="0" borderId="16" xfId="0" applyNumberFormat="1" applyFont="1" applyBorder="1" applyAlignment="1">
      <alignment horizontal="right" vertical="center"/>
    </xf>
    <xf numFmtId="178" fontId="3" fillId="0" borderId="34" xfId="0" applyNumberFormat="1" applyFont="1" applyBorder="1" applyAlignment="1">
      <alignment horizontal="right" vertical="center"/>
    </xf>
    <xf numFmtId="178" fontId="3" fillId="0" borderId="16" xfId="0" applyNumberFormat="1" applyFont="1" applyFill="1" applyBorder="1" applyAlignment="1">
      <alignment horizontal="right" vertical="center"/>
    </xf>
    <xf numFmtId="178" fontId="3" fillId="0" borderId="34" xfId="0" applyNumberFormat="1" applyFont="1" applyFill="1" applyBorder="1" applyAlignment="1">
      <alignment horizontal="right" vertical="center"/>
    </xf>
    <xf numFmtId="182" fontId="3" fillId="0" borderId="16" xfId="0" applyNumberFormat="1" applyFont="1" applyFill="1" applyBorder="1" applyAlignment="1">
      <alignment horizontal="right" vertical="center"/>
    </xf>
    <xf numFmtId="182" fontId="3" fillId="0" borderId="34" xfId="0" applyNumberFormat="1" applyFont="1" applyFill="1" applyBorder="1" applyAlignment="1">
      <alignment horizontal="right" vertical="center"/>
    </xf>
    <xf numFmtId="184" fontId="3" fillId="0" borderId="16" xfId="0" applyNumberFormat="1" applyFont="1" applyFill="1" applyBorder="1" applyAlignment="1">
      <alignment horizontal="center" vertical="center"/>
    </xf>
    <xf numFmtId="184" fontId="3" fillId="0" borderId="34" xfId="0" applyNumberFormat="1" applyFont="1" applyFill="1" applyBorder="1" applyAlignment="1">
      <alignment horizontal="center" vertical="center"/>
    </xf>
    <xf numFmtId="186" fontId="3" fillId="0" borderId="16" xfId="0" applyNumberFormat="1" applyFont="1" applyFill="1" applyBorder="1" applyAlignment="1">
      <alignment vertical="center"/>
    </xf>
    <xf numFmtId="186" fontId="3" fillId="0" borderId="34" xfId="0" applyNumberFormat="1" applyFont="1" applyFill="1" applyBorder="1" applyAlignment="1">
      <alignment vertical="center"/>
    </xf>
    <xf numFmtId="184" fontId="3" fillId="0" borderId="16" xfId="0" applyNumberFormat="1" applyFont="1" applyFill="1" applyBorder="1" applyAlignment="1">
      <alignment vertical="center"/>
    </xf>
    <xf numFmtId="184" fontId="3" fillId="0" borderId="34" xfId="0" applyNumberFormat="1" applyFont="1" applyFill="1" applyBorder="1" applyAlignment="1">
      <alignment vertical="center"/>
    </xf>
    <xf numFmtId="183" fontId="3" fillId="0" borderId="16" xfId="0" applyNumberFormat="1" applyFont="1" applyFill="1" applyBorder="1" applyAlignment="1">
      <alignment horizontal="right" vertical="center"/>
    </xf>
    <xf numFmtId="183" fontId="3" fillId="0" borderId="34" xfId="0" applyNumberFormat="1" applyFont="1" applyFill="1" applyBorder="1" applyAlignment="1">
      <alignment horizontal="right" vertical="center"/>
    </xf>
    <xf numFmtId="0" fontId="3" fillId="0" borderId="16" xfId="0" applyFont="1" applyFill="1" applyBorder="1" applyAlignment="1">
      <alignment horizontal="center" vertical="center"/>
    </xf>
    <xf numFmtId="0" fontId="3" fillId="0" borderId="34" xfId="0" applyFont="1" applyFill="1" applyBorder="1" applyAlignment="1">
      <alignment horizontal="center" vertical="center"/>
    </xf>
    <xf numFmtId="185" fontId="3" fillId="0" borderId="16" xfId="0" applyNumberFormat="1" applyFont="1" applyFill="1" applyBorder="1" applyAlignment="1">
      <alignment horizontal="center" vertical="center"/>
    </xf>
    <xf numFmtId="185" fontId="3" fillId="0" borderId="34" xfId="0" applyNumberFormat="1" applyFont="1" applyFill="1" applyBorder="1" applyAlignment="1">
      <alignment horizontal="center" vertical="center"/>
    </xf>
    <xf numFmtId="0" fontId="8" fillId="0" borderId="16" xfId="0" applyFont="1" applyFill="1" applyBorder="1" applyAlignment="1">
      <alignment horizontal="center" vertical="center" wrapText="1"/>
    </xf>
    <xf numFmtId="0" fontId="8" fillId="0" borderId="34" xfId="0" applyFont="1" applyFill="1" applyBorder="1" applyAlignment="1">
      <alignment horizontal="center" vertical="center" wrapText="1"/>
    </xf>
    <xf numFmtId="0" fontId="3" fillId="0" borderId="16" xfId="0" applyFont="1" applyFill="1" applyBorder="1" applyAlignment="1">
      <alignment horizontal="left" vertical="center"/>
    </xf>
    <xf numFmtId="0" fontId="3" fillId="0" borderId="34" xfId="0" applyFont="1" applyFill="1" applyBorder="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123825</xdr:colOff>
      <xdr:row>492</xdr:row>
      <xdr:rowOff>123825</xdr:rowOff>
    </xdr:from>
    <xdr:to>
      <xdr:col>8</xdr:col>
      <xdr:colOff>400050</xdr:colOff>
      <xdr:row>501</xdr:row>
      <xdr:rowOff>38100</xdr:rowOff>
    </xdr:to>
    <xdr:sp>
      <xdr:nvSpPr>
        <xdr:cNvPr id="1" name="テキスト ボックス 1"/>
        <xdr:cNvSpPr txBox="1">
          <a:spLocks noChangeArrowheads="1"/>
        </xdr:cNvSpPr>
      </xdr:nvSpPr>
      <xdr:spPr>
        <a:xfrm>
          <a:off x="2867025" y="89068275"/>
          <a:ext cx="2276475" cy="1628775"/>
        </a:xfrm>
        <a:prstGeom prst="rect">
          <a:avLst/>
        </a:prstGeom>
        <a:solidFill>
          <a:srgbClr val="FDEADA"/>
        </a:solidFill>
        <a:ln w="9525" cmpd="sng">
          <a:solidFill>
            <a:srgbClr val="BCBCBC"/>
          </a:solidFill>
          <a:headEnd type="none"/>
          <a:tailEnd type="none"/>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a:t>
          </a:r>
          <a:r>
            <a:rPr lang="en-US" cap="none" sz="1000" b="1" i="0" u="none" baseline="0">
              <a:solidFill>
                <a:srgbClr val="000000"/>
              </a:solidFill>
              <a:latin typeface="ＭＳ Ｐゴシック"/>
              <a:ea typeface="ＭＳ Ｐゴシック"/>
              <a:cs typeface="ＭＳ Ｐゴシック"/>
            </a:rPr>
            <a:t>参考</a:t>
          </a:r>
          <a:r>
            <a:rPr lang="en-US" cap="none" sz="1000" b="1" i="0" u="none" baseline="0">
              <a:solidFill>
                <a:srgbClr val="000000"/>
              </a:solidFill>
              <a:latin typeface="ＭＳ Ｐゴシック"/>
              <a:ea typeface="ＭＳ Ｐゴシック"/>
              <a:cs typeface="ＭＳ Ｐゴシック"/>
            </a:rPr>
            <a:t>】</a:t>
          </a:r>
          <a:r>
            <a:rPr lang="en-US" cap="none" sz="1000" b="1" i="0" u="none" baseline="0">
              <a:solidFill>
                <a:srgbClr val="000000"/>
              </a:solidFill>
              <a:latin typeface="ＭＳ Ｐゴシック"/>
              <a:ea typeface="ＭＳ Ｐゴシック"/>
              <a:cs typeface="ＭＳ Ｐゴシック"/>
            </a:rPr>
            <a:t>区分支給基準限度額</a:t>
          </a:r>
          <a:r>
            <a:rPr lang="en-US" cap="none" sz="1000" b="1"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要支援１</a:t>
          </a:r>
          <a:r>
            <a:rPr lang="en-US" cap="none" sz="1000" b="0" i="0" u="none" baseline="0">
              <a:solidFill>
                <a:srgbClr val="000000"/>
              </a:solidFill>
              <a:latin typeface="Calibri"/>
              <a:ea typeface="Calibri"/>
              <a:cs typeface="Calibri"/>
            </a:rPr>
            <a:t>   4,970</a:t>
          </a:r>
          <a:r>
            <a:rPr lang="en-US" cap="none" sz="1000" b="0" i="0" u="none" baseline="0">
              <a:solidFill>
                <a:srgbClr val="000000"/>
              </a:solidFill>
              <a:latin typeface="ＭＳ Ｐゴシック"/>
              <a:ea typeface="ＭＳ Ｐゴシック"/>
              <a:cs typeface="ＭＳ Ｐゴシック"/>
            </a:rPr>
            <a:t>単位</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要支援２</a:t>
          </a:r>
          <a:r>
            <a:rPr lang="en-US" cap="none" sz="1000" b="0" i="0" u="none" baseline="0">
              <a:solidFill>
                <a:srgbClr val="000000"/>
              </a:solidFill>
              <a:latin typeface="Calibri"/>
              <a:ea typeface="Calibri"/>
              <a:cs typeface="Calibri"/>
            </a:rPr>
            <a:t> 10,400</a:t>
          </a:r>
          <a:r>
            <a:rPr lang="en-US" cap="none" sz="1000" b="0" i="0" u="none" baseline="0">
              <a:solidFill>
                <a:srgbClr val="000000"/>
              </a:solidFill>
              <a:latin typeface="ＭＳ Ｐゴシック"/>
              <a:ea typeface="ＭＳ Ｐゴシック"/>
              <a:cs typeface="ＭＳ Ｐゴシック"/>
            </a:rPr>
            <a:t>単位</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要介護１</a:t>
          </a:r>
          <a:r>
            <a:rPr lang="en-US" cap="none" sz="1000" b="0" i="0" u="none" baseline="0">
              <a:solidFill>
                <a:srgbClr val="000000"/>
              </a:solidFill>
              <a:latin typeface="Calibri"/>
              <a:ea typeface="Calibri"/>
              <a:cs typeface="Calibri"/>
            </a:rPr>
            <a:t> 16,580</a:t>
          </a:r>
          <a:r>
            <a:rPr lang="en-US" cap="none" sz="1000" b="0" i="0" u="none" baseline="0">
              <a:solidFill>
                <a:srgbClr val="000000"/>
              </a:solidFill>
              <a:latin typeface="ＭＳ Ｐゴシック"/>
              <a:ea typeface="ＭＳ Ｐゴシック"/>
              <a:cs typeface="ＭＳ Ｐゴシック"/>
            </a:rPr>
            <a:t>単位</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要介護２</a:t>
          </a:r>
          <a:r>
            <a:rPr lang="en-US" cap="none" sz="1000" b="0" i="0" u="none" baseline="0">
              <a:solidFill>
                <a:srgbClr val="000000"/>
              </a:solidFill>
              <a:latin typeface="Calibri"/>
              <a:ea typeface="Calibri"/>
              <a:cs typeface="Calibri"/>
            </a:rPr>
            <a:t> 19,480</a:t>
          </a:r>
          <a:r>
            <a:rPr lang="en-US" cap="none" sz="1000" b="0" i="0" u="none" baseline="0">
              <a:solidFill>
                <a:srgbClr val="000000"/>
              </a:solidFill>
              <a:latin typeface="ＭＳ Ｐゴシック"/>
              <a:ea typeface="ＭＳ Ｐゴシック"/>
              <a:cs typeface="ＭＳ Ｐゴシック"/>
            </a:rPr>
            <a:t>単位</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要介護３</a:t>
          </a:r>
          <a:r>
            <a:rPr lang="en-US" cap="none" sz="1000" b="0" i="0" u="none" baseline="0">
              <a:solidFill>
                <a:srgbClr val="000000"/>
              </a:solidFill>
              <a:latin typeface="Calibri"/>
              <a:ea typeface="Calibri"/>
              <a:cs typeface="Calibri"/>
            </a:rPr>
            <a:t> 26,750</a:t>
          </a:r>
          <a:r>
            <a:rPr lang="en-US" cap="none" sz="1000" b="0" i="0" u="none" baseline="0">
              <a:solidFill>
                <a:srgbClr val="000000"/>
              </a:solidFill>
              <a:latin typeface="ＭＳ Ｐゴシック"/>
              <a:ea typeface="ＭＳ Ｐゴシック"/>
              <a:cs typeface="ＭＳ Ｐゴシック"/>
            </a:rPr>
            <a:t>単位</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要介護４</a:t>
          </a:r>
          <a:r>
            <a:rPr lang="en-US" cap="none" sz="1000" b="0" i="0" u="none" baseline="0">
              <a:solidFill>
                <a:srgbClr val="000000"/>
              </a:solidFill>
              <a:latin typeface="Calibri"/>
              <a:ea typeface="Calibri"/>
              <a:cs typeface="Calibri"/>
            </a:rPr>
            <a:t> 30,600</a:t>
          </a:r>
          <a:r>
            <a:rPr lang="en-US" cap="none" sz="1000" b="0" i="0" u="none" baseline="0">
              <a:solidFill>
                <a:srgbClr val="000000"/>
              </a:solidFill>
              <a:latin typeface="ＭＳ Ｐゴシック"/>
              <a:ea typeface="ＭＳ Ｐゴシック"/>
              <a:cs typeface="ＭＳ Ｐゴシック"/>
            </a:rPr>
            <a:t>単位</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要介護５</a:t>
          </a:r>
          <a:r>
            <a:rPr lang="en-US" cap="none" sz="1000" b="0" i="0" u="none" baseline="0">
              <a:solidFill>
                <a:srgbClr val="000000"/>
              </a:solidFill>
              <a:latin typeface="Calibri"/>
              <a:ea typeface="Calibri"/>
              <a:cs typeface="Calibri"/>
            </a:rPr>
            <a:t> 35,830</a:t>
          </a:r>
          <a:r>
            <a:rPr lang="en-US" cap="none" sz="1000" b="0" i="0" u="none" baseline="0">
              <a:solidFill>
                <a:srgbClr val="000000"/>
              </a:solidFill>
              <a:latin typeface="ＭＳ Ｐゴシック"/>
              <a:ea typeface="ＭＳ Ｐゴシック"/>
              <a:cs typeface="ＭＳ Ｐゴシック"/>
            </a:rPr>
            <a:t>単位</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N605"/>
  <sheetViews>
    <sheetView showGridLines="0" view="pageBreakPreview" zoomScale="80" zoomScaleNormal="80" zoomScaleSheetLayoutView="80" zoomScalePageLayoutView="0" workbookViewId="0" topLeftCell="A553">
      <selection activeCell="Q40" sqref="Q40"/>
    </sheetView>
  </sheetViews>
  <sheetFormatPr defaultColWidth="9.00390625" defaultRowHeight="15" customHeight="1"/>
  <cols>
    <col min="1" max="1" width="0.875" style="2" customWidth="1"/>
    <col min="2" max="2" width="8.875" style="2" customWidth="1"/>
    <col min="3" max="8" width="8.75390625" style="22" customWidth="1"/>
    <col min="9" max="15" width="8.75390625" style="2" customWidth="1"/>
    <col min="16" max="16384" width="9.125" style="2" customWidth="1"/>
  </cols>
  <sheetData>
    <row r="1" ht="15" customHeight="1">
      <c r="A1" s="45" t="s">
        <v>41</v>
      </c>
    </row>
    <row r="2" ht="15" customHeight="1">
      <c r="A2" s="2" t="s">
        <v>42</v>
      </c>
    </row>
    <row r="3" spans="2:12" ht="12" customHeight="1">
      <c r="B3" s="3"/>
      <c r="C3" s="18"/>
      <c r="D3" s="18"/>
      <c r="E3" s="18"/>
      <c r="F3" s="18"/>
      <c r="G3" s="18"/>
      <c r="H3" s="18"/>
      <c r="I3" s="18"/>
      <c r="J3" s="4" t="s">
        <v>1</v>
      </c>
      <c r="K3" s="5" t="s">
        <v>2</v>
      </c>
      <c r="L3" s="5" t="s">
        <v>2</v>
      </c>
    </row>
    <row r="4" spans="2:12" ht="12" customHeight="1">
      <c r="B4" s="1"/>
      <c r="I4" s="22"/>
      <c r="J4" s="6"/>
      <c r="K4" s="7"/>
      <c r="L4" s="43" t="s">
        <v>3</v>
      </c>
    </row>
    <row r="5" spans="2:12" ht="12" customHeight="1">
      <c r="B5" s="8"/>
      <c r="C5" s="19"/>
      <c r="D5" s="19"/>
      <c r="E5" s="19"/>
      <c r="F5" s="19"/>
      <c r="G5" s="19"/>
      <c r="H5" s="19"/>
      <c r="I5" s="19"/>
      <c r="J5" s="8"/>
      <c r="K5" s="9">
        <f>$J$12</f>
        <v>2643</v>
      </c>
      <c r="L5" s="9">
        <f>K5-J11</f>
        <v>2451</v>
      </c>
    </row>
    <row r="6" spans="2:12" ht="15" customHeight="1">
      <c r="B6" s="25" t="s">
        <v>43</v>
      </c>
      <c r="C6" s="18"/>
      <c r="I6" s="22"/>
      <c r="J6" s="10">
        <v>205</v>
      </c>
      <c r="K6" s="11">
        <f>$J6/K$5*100</f>
        <v>7.756337495270525</v>
      </c>
      <c r="L6" s="11">
        <f>$J6/L$5*100</f>
        <v>8.36393308853529</v>
      </c>
    </row>
    <row r="7" spans="2:12" ht="15" customHeight="1">
      <c r="B7" s="25" t="s">
        <v>44</v>
      </c>
      <c r="I7" s="22"/>
      <c r="J7" s="10">
        <v>379</v>
      </c>
      <c r="K7" s="12">
        <f aca="true" t="shared" si="0" ref="K7:L11">$J7/K$5*100</f>
        <v>14.33976541808551</v>
      </c>
      <c r="L7" s="12">
        <f t="shared" si="0"/>
        <v>15.463076295389635</v>
      </c>
    </row>
    <row r="8" spans="2:12" ht="15" customHeight="1">
      <c r="B8" s="25" t="s">
        <v>45</v>
      </c>
      <c r="I8" s="22"/>
      <c r="J8" s="10">
        <v>453</v>
      </c>
      <c r="K8" s="12">
        <f t="shared" si="0"/>
        <v>17.13961407491487</v>
      </c>
      <c r="L8" s="12">
        <f t="shared" si="0"/>
        <v>18.482252141982862</v>
      </c>
    </row>
    <row r="9" spans="2:12" ht="15" customHeight="1">
      <c r="B9" s="25" t="s">
        <v>46</v>
      </c>
      <c r="I9" s="22"/>
      <c r="J9" s="10">
        <v>395</v>
      </c>
      <c r="K9" s="12">
        <f t="shared" si="0"/>
        <v>14.945138100643208</v>
      </c>
      <c r="L9" s="12">
        <f t="shared" si="0"/>
        <v>16.115871073031414</v>
      </c>
    </row>
    <row r="10" spans="2:12" ht="15" customHeight="1">
      <c r="B10" s="25" t="s">
        <v>306</v>
      </c>
      <c r="I10" s="22"/>
      <c r="J10" s="10">
        <v>1019</v>
      </c>
      <c r="K10" s="12">
        <f t="shared" si="0"/>
        <v>38.55467272039349</v>
      </c>
      <c r="L10" s="12">
        <f t="shared" si="0"/>
        <v>41.574867401060786</v>
      </c>
    </row>
    <row r="11" spans="2:12" ht="15" customHeight="1">
      <c r="B11" s="26" t="s">
        <v>4</v>
      </c>
      <c r="C11" s="19"/>
      <c r="D11" s="19"/>
      <c r="E11" s="19"/>
      <c r="F11" s="19"/>
      <c r="G11" s="19"/>
      <c r="H11" s="19"/>
      <c r="I11" s="20"/>
      <c r="J11" s="10">
        <v>192</v>
      </c>
      <c r="K11" s="12">
        <f t="shared" si="0"/>
        <v>7.264472190692395</v>
      </c>
      <c r="L11" s="13" t="s">
        <v>6</v>
      </c>
    </row>
    <row r="12" spans="2:12" ht="15" customHeight="1">
      <c r="B12" s="14" t="s">
        <v>0</v>
      </c>
      <c r="C12" s="23"/>
      <c r="D12" s="23"/>
      <c r="E12" s="23"/>
      <c r="F12" s="23"/>
      <c r="G12" s="23"/>
      <c r="H12" s="23"/>
      <c r="I12" s="23"/>
      <c r="J12" s="15">
        <f>SUM(J6:J11)</f>
        <v>2643</v>
      </c>
      <c r="K12" s="16">
        <f>IF(SUM(K6:K11)&gt;100,"－",SUM(K6:K11))</f>
        <v>100</v>
      </c>
      <c r="L12" s="16">
        <f>IF(SUM(L6:L11)&gt;100,"－",SUM(L6:L11))</f>
        <v>99.99999999999999</v>
      </c>
    </row>
    <row r="13" ht="15" customHeight="1">
      <c r="I13" s="22"/>
    </row>
    <row r="14" spans="1:9" ht="15" customHeight="1">
      <c r="A14" s="2" t="s">
        <v>47</v>
      </c>
      <c r="I14" s="22"/>
    </row>
    <row r="15" spans="2:12" ht="22.5">
      <c r="B15" s="3"/>
      <c r="C15" s="18"/>
      <c r="D15" s="18"/>
      <c r="E15" s="18"/>
      <c r="F15" s="42" t="s">
        <v>50</v>
      </c>
      <c r="G15" s="42" t="s">
        <v>51</v>
      </c>
      <c r="H15" s="42" t="s">
        <v>52</v>
      </c>
      <c r="I15" s="42" t="s">
        <v>53</v>
      </c>
      <c r="J15" s="42" t="s">
        <v>54</v>
      </c>
      <c r="K15" s="28" t="s">
        <v>4</v>
      </c>
      <c r="L15" s="28" t="s">
        <v>11</v>
      </c>
    </row>
    <row r="16" spans="2:12" ht="15" customHeight="1">
      <c r="B16" s="5" t="s">
        <v>12</v>
      </c>
      <c r="C16" s="29" t="s">
        <v>48</v>
      </c>
      <c r="D16" s="30"/>
      <c r="E16" s="18"/>
      <c r="F16" s="31">
        <v>409</v>
      </c>
      <c r="G16" s="31">
        <v>534</v>
      </c>
      <c r="H16" s="31">
        <v>659</v>
      </c>
      <c r="I16" s="31">
        <v>297</v>
      </c>
      <c r="J16" s="31">
        <v>448</v>
      </c>
      <c r="K16" s="32">
        <v>296</v>
      </c>
      <c r="L16" s="32">
        <f aca="true" t="shared" si="1" ref="L16:L21">SUM(F16:K16)</f>
        <v>2643</v>
      </c>
    </row>
    <row r="17" spans="2:12" ht="15" customHeight="1">
      <c r="B17" s="33"/>
      <c r="C17" s="25" t="s">
        <v>49</v>
      </c>
      <c r="D17" s="27"/>
      <c r="F17" s="34">
        <v>187</v>
      </c>
      <c r="G17" s="34">
        <v>337</v>
      </c>
      <c r="H17" s="34">
        <v>422</v>
      </c>
      <c r="I17" s="34">
        <v>353</v>
      </c>
      <c r="J17" s="34">
        <v>1041</v>
      </c>
      <c r="K17" s="34">
        <v>303</v>
      </c>
      <c r="L17" s="34">
        <f t="shared" si="1"/>
        <v>2643</v>
      </c>
    </row>
    <row r="18" spans="2:12" ht="15" customHeight="1">
      <c r="B18" s="5" t="s">
        <v>13</v>
      </c>
      <c r="C18" s="29" t="s">
        <v>48</v>
      </c>
      <c r="D18" s="30"/>
      <c r="E18" s="35">
        <f>$J$12</f>
        <v>2643</v>
      </c>
      <c r="F18" s="36">
        <f aca="true" t="shared" si="2" ref="F18:K19">F16/$E18*100</f>
        <v>15.474839197881195</v>
      </c>
      <c r="G18" s="36">
        <f t="shared" si="2"/>
        <v>20.204313280363223</v>
      </c>
      <c r="H18" s="36">
        <f t="shared" si="2"/>
        <v>24.93378736284525</v>
      </c>
      <c r="I18" s="36">
        <f t="shared" si="2"/>
        <v>11.237230419977298</v>
      </c>
      <c r="J18" s="36">
        <f t="shared" si="2"/>
        <v>16.95043511161559</v>
      </c>
      <c r="K18" s="36">
        <f t="shared" si="2"/>
        <v>11.199394627317442</v>
      </c>
      <c r="L18" s="36">
        <f t="shared" si="1"/>
        <v>100</v>
      </c>
    </row>
    <row r="19" spans="2:12" ht="15" customHeight="1">
      <c r="B19" s="33"/>
      <c r="C19" s="26" t="s">
        <v>49</v>
      </c>
      <c r="D19" s="37"/>
      <c r="E19" s="38">
        <f>$J$12</f>
        <v>2643</v>
      </c>
      <c r="F19" s="39">
        <f t="shared" si="2"/>
        <v>7.0752932273931135</v>
      </c>
      <c r="G19" s="39">
        <f t="shared" si="2"/>
        <v>12.750662126371548</v>
      </c>
      <c r="H19" s="39">
        <f t="shared" si="2"/>
        <v>15.966704502459326</v>
      </c>
      <c r="I19" s="39">
        <f t="shared" si="2"/>
        <v>13.356034808929246</v>
      </c>
      <c r="J19" s="39">
        <f t="shared" si="2"/>
        <v>39.38706015891033</v>
      </c>
      <c r="K19" s="39">
        <f t="shared" si="2"/>
        <v>11.464245175936435</v>
      </c>
      <c r="L19" s="39">
        <f t="shared" si="1"/>
        <v>100</v>
      </c>
    </row>
    <row r="20" spans="2:12" ht="15" customHeight="1">
      <c r="B20" s="5" t="s">
        <v>13</v>
      </c>
      <c r="C20" s="29" t="s">
        <v>48</v>
      </c>
      <c r="D20" s="30"/>
      <c r="E20" s="35">
        <f>E18-K16</f>
        <v>2347</v>
      </c>
      <c r="F20" s="36">
        <f aca="true" t="shared" si="3" ref="F20:J21">F16/$E20*100</f>
        <v>17.426501917341287</v>
      </c>
      <c r="G20" s="36">
        <f t="shared" si="3"/>
        <v>22.752449936088624</v>
      </c>
      <c r="H20" s="36">
        <f t="shared" si="3"/>
        <v>28.07839795483596</v>
      </c>
      <c r="I20" s="36">
        <f t="shared" si="3"/>
        <v>12.654452492543673</v>
      </c>
      <c r="J20" s="36">
        <f t="shared" si="3"/>
        <v>19.088197699190456</v>
      </c>
      <c r="K20" s="40" t="s">
        <v>5</v>
      </c>
      <c r="L20" s="11">
        <f t="shared" si="1"/>
        <v>100</v>
      </c>
    </row>
    <row r="21" spans="2:12" ht="15" customHeight="1">
      <c r="B21" s="44" t="s">
        <v>14</v>
      </c>
      <c r="C21" s="26" t="s">
        <v>49</v>
      </c>
      <c r="D21" s="37"/>
      <c r="E21" s="38">
        <f>E19-K17</f>
        <v>2340</v>
      </c>
      <c r="F21" s="39">
        <f t="shared" si="3"/>
        <v>7.991452991452991</v>
      </c>
      <c r="G21" s="39">
        <f t="shared" si="3"/>
        <v>14.4017094017094</v>
      </c>
      <c r="H21" s="39">
        <f t="shared" si="3"/>
        <v>18.034188034188034</v>
      </c>
      <c r="I21" s="39">
        <f t="shared" si="3"/>
        <v>15.085470085470085</v>
      </c>
      <c r="J21" s="39">
        <f t="shared" si="3"/>
        <v>44.48717948717948</v>
      </c>
      <c r="K21" s="41" t="s">
        <v>15</v>
      </c>
      <c r="L21" s="39">
        <f t="shared" si="1"/>
        <v>100</v>
      </c>
    </row>
    <row r="23" spans="1:9" ht="15" customHeight="1">
      <c r="A23" s="2" t="s">
        <v>55</v>
      </c>
      <c r="I23" s="22"/>
    </row>
    <row r="24" spans="2:13" ht="12.75" customHeight="1">
      <c r="B24" s="3"/>
      <c r="C24" s="18"/>
      <c r="D24" s="18"/>
      <c r="E24" s="18"/>
      <c r="F24" s="50"/>
      <c r="G24" s="189" t="s">
        <v>62</v>
      </c>
      <c r="H24" s="190"/>
      <c r="I24" s="185" t="s">
        <v>59</v>
      </c>
      <c r="J24" s="187" t="s">
        <v>60</v>
      </c>
      <c r="K24" s="185" t="s">
        <v>61</v>
      </c>
      <c r="L24" s="28" t="s">
        <v>4</v>
      </c>
      <c r="M24" s="28" t="s">
        <v>11</v>
      </c>
    </row>
    <row r="25" spans="2:13" ht="22.5">
      <c r="B25" s="1"/>
      <c r="G25" s="42" t="s">
        <v>57</v>
      </c>
      <c r="H25" s="28" t="s">
        <v>58</v>
      </c>
      <c r="I25" s="186"/>
      <c r="J25" s="188"/>
      <c r="K25" s="186"/>
      <c r="L25" s="51"/>
      <c r="M25" s="51"/>
    </row>
    <row r="26" spans="2:13" ht="14.25" customHeight="1">
      <c r="B26" s="5" t="s">
        <v>12</v>
      </c>
      <c r="C26" s="29" t="s">
        <v>25</v>
      </c>
      <c r="D26" s="30"/>
      <c r="E26" s="30"/>
      <c r="F26" s="18"/>
      <c r="G26" s="32">
        <v>205</v>
      </c>
      <c r="H26" s="32">
        <v>1208</v>
      </c>
      <c r="I26" s="32">
        <v>165</v>
      </c>
      <c r="J26" s="32">
        <v>33</v>
      </c>
      <c r="K26" s="32">
        <v>799</v>
      </c>
      <c r="L26" s="32">
        <v>233</v>
      </c>
      <c r="M26" s="32">
        <f aca="true" t="shared" si="4" ref="M26:M67">SUM(G26:L26)</f>
        <v>2643</v>
      </c>
    </row>
    <row r="27" spans="2:13" ht="14.25" customHeight="1">
      <c r="B27" s="7"/>
      <c r="C27" s="25" t="s">
        <v>26</v>
      </c>
      <c r="D27" s="27"/>
      <c r="E27" s="27"/>
      <c r="G27" s="46">
        <v>220</v>
      </c>
      <c r="H27" s="46">
        <v>1167</v>
      </c>
      <c r="I27" s="46">
        <v>250</v>
      </c>
      <c r="J27" s="46">
        <v>23</v>
      </c>
      <c r="K27" s="46">
        <v>752</v>
      </c>
      <c r="L27" s="46">
        <v>231</v>
      </c>
      <c r="M27" s="46">
        <f t="shared" si="4"/>
        <v>2643</v>
      </c>
    </row>
    <row r="28" spans="2:13" ht="14.25" customHeight="1">
      <c r="B28" s="7"/>
      <c r="C28" s="25" t="s">
        <v>27</v>
      </c>
      <c r="D28" s="27"/>
      <c r="E28" s="27"/>
      <c r="G28" s="46">
        <v>199</v>
      </c>
      <c r="H28" s="46">
        <v>1478</v>
      </c>
      <c r="I28" s="46">
        <v>180</v>
      </c>
      <c r="J28" s="46">
        <v>34</v>
      </c>
      <c r="K28" s="46">
        <v>532</v>
      </c>
      <c r="L28" s="46">
        <v>220</v>
      </c>
      <c r="M28" s="46">
        <f t="shared" si="4"/>
        <v>2643</v>
      </c>
    </row>
    <row r="29" spans="2:13" ht="14.25" customHeight="1">
      <c r="B29" s="7"/>
      <c r="C29" s="25" t="s">
        <v>28</v>
      </c>
      <c r="D29" s="27"/>
      <c r="E29" s="27"/>
      <c r="G29" s="46">
        <v>83</v>
      </c>
      <c r="H29" s="46">
        <v>1435</v>
      </c>
      <c r="I29" s="46">
        <v>218</v>
      </c>
      <c r="J29" s="46">
        <v>38</v>
      </c>
      <c r="K29" s="46">
        <v>673</v>
      </c>
      <c r="L29" s="46">
        <v>196</v>
      </c>
      <c r="M29" s="46">
        <f t="shared" si="4"/>
        <v>2643</v>
      </c>
    </row>
    <row r="30" spans="2:13" ht="14.25" customHeight="1">
      <c r="B30" s="7"/>
      <c r="C30" s="25" t="s">
        <v>29</v>
      </c>
      <c r="D30" s="27"/>
      <c r="E30" s="27"/>
      <c r="G30" s="46">
        <v>212</v>
      </c>
      <c r="H30" s="46">
        <v>1102</v>
      </c>
      <c r="I30" s="46">
        <v>49</v>
      </c>
      <c r="J30" s="46">
        <v>174</v>
      </c>
      <c r="K30" s="46">
        <v>886</v>
      </c>
      <c r="L30" s="46">
        <v>220</v>
      </c>
      <c r="M30" s="46">
        <f t="shared" si="4"/>
        <v>2643</v>
      </c>
    </row>
    <row r="31" spans="2:13" ht="14.25" customHeight="1">
      <c r="B31" s="7"/>
      <c r="C31" s="25" t="s">
        <v>30</v>
      </c>
      <c r="D31" s="27"/>
      <c r="E31" s="27"/>
      <c r="G31" s="46">
        <v>133</v>
      </c>
      <c r="H31" s="46">
        <v>1422</v>
      </c>
      <c r="I31" s="46">
        <v>164</v>
      </c>
      <c r="J31" s="46">
        <v>76</v>
      </c>
      <c r="K31" s="46">
        <v>622</v>
      </c>
      <c r="L31" s="46">
        <v>226</v>
      </c>
      <c r="M31" s="46">
        <f t="shared" si="4"/>
        <v>2643</v>
      </c>
    </row>
    <row r="32" spans="2:13" ht="14.25" customHeight="1">
      <c r="B32" s="7"/>
      <c r="C32" s="25" t="s">
        <v>31</v>
      </c>
      <c r="D32" s="27"/>
      <c r="E32" s="27"/>
      <c r="G32" s="46">
        <v>419</v>
      </c>
      <c r="H32" s="46">
        <v>1597</v>
      </c>
      <c r="I32" s="46">
        <v>148</v>
      </c>
      <c r="J32" s="46">
        <v>70</v>
      </c>
      <c r="K32" s="46">
        <v>212</v>
      </c>
      <c r="L32" s="46">
        <v>197</v>
      </c>
      <c r="M32" s="46">
        <f t="shared" si="4"/>
        <v>2643</v>
      </c>
    </row>
    <row r="33" spans="2:13" ht="14.25" customHeight="1">
      <c r="B33" s="7"/>
      <c r="C33" s="25" t="s">
        <v>32</v>
      </c>
      <c r="D33" s="27"/>
      <c r="E33" s="27"/>
      <c r="G33" s="46">
        <v>784</v>
      </c>
      <c r="H33" s="46">
        <v>661</v>
      </c>
      <c r="I33" s="46">
        <v>83</v>
      </c>
      <c r="J33" s="46">
        <v>781</v>
      </c>
      <c r="K33" s="46">
        <v>118</v>
      </c>
      <c r="L33" s="46">
        <v>216</v>
      </c>
      <c r="M33" s="46">
        <f t="shared" si="4"/>
        <v>2643</v>
      </c>
    </row>
    <row r="34" spans="2:13" ht="14.25" customHeight="1">
      <c r="B34" s="7"/>
      <c r="C34" s="25" t="s">
        <v>33</v>
      </c>
      <c r="D34" s="27"/>
      <c r="E34" s="27"/>
      <c r="G34" s="46">
        <v>570</v>
      </c>
      <c r="H34" s="46">
        <v>1116</v>
      </c>
      <c r="I34" s="46">
        <v>290</v>
      </c>
      <c r="J34" s="46">
        <v>257</v>
      </c>
      <c r="K34" s="46">
        <v>188</v>
      </c>
      <c r="L34" s="46">
        <v>222</v>
      </c>
      <c r="M34" s="46">
        <f t="shared" si="4"/>
        <v>2643</v>
      </c>
    </row>
    <row r="35" spans="2:13" ht="14.25" customHeight="1">
      <c r="B35" s="7"/>
      <c r="C35" s="25" t="s">
        <v>34</v>
      </c>
      <c r="D35" s="27"/>
      <c r="E35" s="27"/>
      <c r="G35" s="46">
        <v>693</v>
      </c>
      <c r="H35" s="46">
        <v>1085</v>
      </c>
      <c r="I35" s="46">
        <v>129</v>
      </c>
      <c r="J35" s="46">
        <v>462</v>
      </c>
      <c r="K35" s="46">
        <v>68</v>
      </c>
      <c r="L35" s="46">
        <v>206</v>
      </c>
      <c r="M35" s="46">
        <f t="shared" si="4"/>
        <v>2643</v>
      </c>
    </row>
    <row r="36" spans="2:13" ht="14.25" customHeight="1">
      <c r="B36" s="7"/>
      <c r="C36" s="25" t="s">
        <v>35</v>
      </c>
      <c r="D36" s="27"/>
      <c r="E36" s="27"/>
      <c r="G36" s="46">
        <v>726</v>
      </c>
      <c r="H36" s="46">
        <v>1092</v>
      </c>
      <c r="I36" s="46">
        <v>134</v>
      </c>
      <c r="J36" s="46">
        <v>401</v>
      </c>
      <c r="K36" s="46">
        <v>79</v>
      </c>
      <c r="L36" s="46">
        <v>211</v>
      </c>
      <c r="M36" s="46">
        <f t="shared" si="4"/>
        <v>2643</v>
      </c>
    </row>
    <row r="37" spans="2:13" ht="14.25" customHeight="1">
      <c r="B37" s="7"/>
      <c r="C37" s="25" t="s">
        <v>56</v>
      </c>
      <c r="D37" s="27"/>
      <c r="E37" s="27"/>
      <c r="G37" s="46">
        <v>283</v>
      </c>
      <c r="H37" s="46">
        <v>516</v>
      </c>
      <c r="I37" s="46">
        <v>1109</v>
      </c>
      <c r="J37" s="46">
        <v>277</v>
      </c>
      <c r="K37" s="46">
        <v>248</v>
      </c>
      <c r="L37" s="46">
        <v>210</v>
      </c>
      <c r="M37" s="46">
        <f t="shared" si="4"/>
        <v>2643</v>
      </c>
    </row>
    <row r="38" spans="2:13" ht="14.25" customHeight="1">
      <c r="B38" s="7"/>
      <c r="C38" s="25" t="s">
        <v>36</v>
      </c>
      <c r="D38" s="27"/>
      <c r="E38" s="27"/>
      <c r="G38" s="46">
        <v>579</v>
      </c>
      <c r="H38" s="46">
        <v>832</v>
      </c>
      <c r="I38" s="46">
        <v>108</v>
      </c>
      <c r="J38" s="46">
        <v>870</v>
      </c>
      <c r="K38" s="83" t="s">
        <v>263</v>
      </c>
      <c r="L38" s="46">
        <v>254</v>
      </c>
      <c r="M38" s="46">
        <f t="shared" si="4"/>
        <v>2643</v>
      </c>
    </row>
    <row r="39" spans="2:13" ht="14.25" customHeight="1">
      <c r="B39" s="33"/>
      <c r="C39" s="25" t="s">
        <v>38</v>
      </c>
      <c r="D39" s="27"/>
      <c r="E39" s="27"/>
      <c r="G39" s="34">
        <v>903</v>
      </c>
      <c r="H39" s="34">
        <v>462</v>
      </c>
      <c r="I39" s="34">
        <v>61</v>
      </c>
      <c r="J39" s="34">
        <v>988</v>
      </c>
      <c r="K39" s="62" t="s">
        <v>15</v>
      </c>
      <c r="L39" s="34">
        <v>229</v>
      </c>
      <c r="M39" s="34">
        <f t="shared" si="4"/>
        <v>2643</v>
      </c>
    </row>
    <row r="40" spans="2:13" ht="14.25" customHeight="1">
      <c r="B40" s="5" t="s">
        <v>13</v>
      </c>
      <c r="C40" s="29" t="s">
        <v>25</v>
      </c>
      <c r="D40" s="30"/>
      <c r="E40" s="30"/>
      <c r="F40" s="35">
        <f aca="true" t="shared" si="5" ref="F40:F53">$J$12</f>
        <v>2643</v>
      </c>
      <c r="G40" s="36">
        <f aca="true" t="shared" si="6" ref="G40:L40">G26/$F40*100</f>
        <v>7.756337495270525</v>
      </c>
      <c r="H40" s="36">
        <f t="shared" si="6"/>
        <v>45.70563753310632</v>
      </c>
      <c r="I40" s="36">
        <f t="shared" si="6"/>
        <v>6.242905788876277</v>
      </c>
      <c r="J40" s="36">
        <f t="shared" si="6"/>
        <v>1.2485811577752552</v>
      </c>
      <c r="K40" s="36">
        <f aca="true" t="shared" si="7" ref="K40:K51">K26/$F40*100</f>
        <v>30.230798335225124</v>
      </c>
      <c r="L40" s="36">
        <f t="shared" si="6"/>
        <v>8.8157396897465</v>
      </c>
      <c r="M40" s="36">
        <f t="shared" si="4"/>
        <v>100</v>
      </c>
    </row>
    <row r="41" spans="2:13" ht="14.25" customHeight="1">
      <c r="B41" s="7"/>
      <c r="C41" s="25" t="s">
        <v>26</v>
      </c>
      <c r="D41" s="27"/>
      <c r="E41" s="27"/>
      <c r="F41" s="47">
        <f t="shared" si="5"/>
        <v>2643</v>
      </c>
      <c r="G41" s="48">
        <f aca="true" t="shared" si="8" ref="G41:L41">G27/$F41*100</f>
        <v>8.32387438516837</v>
      </c>
      <c r="H41" s="48">
        <f t="shared" si="8"/>
        <v>44.154370034052214</v>
      </c>
      <c r="I41" s="48">
        <f t="shared" si="8"/>
        <v>9.458948164964056</v>
      </c>
      <c r="J41" s="48">
        <f t="shared" si="8"/>
        <v>0.8702232311766931</v>
      </c>
      <c r="K41" s="48">
        <f t="shared" si="7"/>
        <v>28.452516080211883</v>
      </c>
      <c r="L41" s="48">
        <f t="shared" si="8"/>
        <v>8.740068104426788</v>
      </c>
      <c r="M41" s="48">
        <f t="shared" si="4"/>
        <v>100</v>
      </c>
    </row>
    <row r="42" spans="2:13" ht="14.25" customHeight="1">
      <c r="B42" s="7"/>
      <c r="C42" s="25" t="s">
        <v>27</v>
      </c>
      <c r="D42" s="27"/>
      <c r="E42" s="27"/>
      <c r="F42" s="47">
        <f t="shared" si="5"/>
        <v>2643</v>
      </c>
      <c r="G42" s="48">
        <f aca="true" t="shared" si="9" ref="G42:L42">G28/$F42*100</f>
        <v>7.529322739311388</v>
      </c>
      <c r="H42" s="48">
        <f t="shared" si="9"/>
        <v>55.9213015512675</v>
      </c>
      <c r="I42" s="48">
        <f t="shared" si="9"/>
        <v>6.81044267877412</v>
      </c>
      <c r="J42" s="48">
        <f t="shared" si="9"/>
        <v>1.2864169504351117</v>
      </c>
      <c r="K42" s="48">
        <f t="shared" si="7"/>
        <v>20.128641695043513</v>
      </c>
      <c r="L42" s="48">
        <f t="shared" si="9"/>
        <v>8.32387438516837</v>
      </c>
      <c r="M42" s="48">
        <f t="shared" si="4"/>
        <v>100</v>
      </c>
    </row>
    <row r="43" spans="2:13" ht="14.25" customHeight="1">
      <c r="B43" s="7"/>
      <c r="C43" s="25" t="s">
        <v>28</v>
      </c>
      <c r="D43" s="27"/>
      <c r="E43" s="27"/>
      <c r="F43" s="47">
        <f t="shared" si="5"/>
        <v>2643</v>
      </c>
      <c r="G43" s="48">
        <f aca="true" t="shared" si="10" ref="G43:L43">G29/$F43*100</f>
        <v>3.1403707907680665</v>
      </c>
      <c r="H43" s="48">
        <f t="shared" si="10"/>
        <v>54.29436246689369</v>
      </c>
      <c r="I43" s="48">
        <f t="shared" si="10"/>
        <v>8.248202799848658</v>
      </c>
      <c r="J43" s="48">
        <f t="shared" si="10"/>
        <v>1.4377601210745365</v>
      </c>
      <c r="K43" s="48">
        <f t="shared" si="7"/>
        <v>25.46348846008324</v>
      </c>
      <c r="L43" s="48">
        <f t="shared" si="10"/>
        <v>7.415815361331819</v>
      </c>
      <c r="M43" s="48">
        <f t="shared" si="4"/>
        <v>100.00000000000001</v>
      </c>
    </row>
    <row r="44" spans="2:13" ht="14.25" customHeight="1">
      <c r="B44" s="7"/>
      <c r="C44" s="25" t="s">
        <v>29</v>
      </c>
      <c r="D44" s="27"/>
      <c r="E44" s="27"/>
      <c r="F44" s="47">
        <f t="shared" si="5"/>
        <v>2643</v>
      </c>
      <c r="G44" s="48">
        <f aca="true" t="shared" si="11" ref="G44:L44">G30/$F44*100</f>
        <v>8.02118804388952</v>
      </c>
      <c r="H44" s="48">
        <f t="shared" si="11"/>
        <v>41.695043511161565</v>
      </c>
      <c r="I44" s="48">
        <f t="shared" si="11"/>
        <v>1.8539538403329547</v>
      </c>
      <c r="J44" s="48">
        <f t="shared" si="11"/>
        <v>6.583427922814983</v>
      </c>
      <c r="K44" s="48">
        <f t="shared" si="7"/>
        <v>33.52251229663262</v>
      </c>
      <c r="L44" s="48">
        <f t="shared" si="11"/>
        <v>8.32387438516837</v>
      </c>
      <c r="M44" s="48">
        <f t="shared" si="4"/>
        <v>100.00000000000001</v>
      </c>
    </row>
    <row r="45" spans="2:13" ht="14.25" customHeight="1">
      <c r="B45" s="7"/>
      <c r="C45" s="25" t="s">
        <v>30</v>
      </c>
      <c r="D45" s="27"/>
      <c r="E45" s="27"/>
      <c r="F45" s="47">
        <f t="shared" si="5"/>
        <v>2643</v>
      </c>
      <c r="G45" s="48">
        <f aca="true" t="shared" si="12" ref="G45:L45">G31/$F45*100</f>
        <v>5.032160423760878</v>
      </c>
      <c r="H45" s="48">
        <f t="shared" si="12"/>
        <v>53.802497162315554</v>
      </c>
      <c r="I45" s="48">
        <f t="shared" si="12"/>
        <v>6.205069996216421</v>
      </c>
      <c r="J45" s="48">
        <f t="shared" si="12"/>
        <v>2.875520242149073</v>
      </c>
      <c r="K45" s="48">
        <f t="shared" si="7"/>
        <v>23.53386303443057</v>
      </c>
      <c r="L45" s="48">
        <f t="shared" si="12"/>
        <v>8.550889141127508</v>
      </c>
      <c r="M45" s="48">
        <f t="shared" si="4"/>
        <v>100.00000000000001</v>
      </c>
    </row>
    <row r="46" spans="2:13" ht="14.25" customHeight="1">
      <c r="B46" s="7"/>
      <c r="C46" s="25" t="s">
        <v>31</v>
      </c>
      <c r="D46" s="27"/>
      <c r="E46" s="27"/>
      <c r="F46" s="47">
        <f t="shared" si="5"/>
        <v>2643</v>
      </c>
      <c r="G46" s="48">
        <f aca="true" t="shared" si="13" ref="G46:L46">G32/$F46*100</f>
        <v>15.853197124479756</v>
      </c>
      <c r="H46" s="48">
        <f t="shared" si="13"/>
        <v>60.423760877790386</v>
      </c>
      <c r="I46" s="48">
        <f t="shared" si="13"/>
        <v>5.599697313658721</v>
      </c>
      <c r="J46" s="48">
        <f t="shared" si="13"/>
        <v>2.648505486189936</v>
      </c>
      <c r="K46" s="48">
        <f t="shared" si="7"/>
        <v>8.02118804388952</v>
      </c>
      <c r="L46" s="48">
        <f t="shared" si="13"/>
        <v>7.453651153991676</v>
      </c>
      <c r="M46" s="48">
        <f t="shared" si="4"/>
        <v>99.99999999999999</v>
      </c>
    </row>
    <row r="47" spans="2:13" ht="14.25" customHeight="1">
      <c r="B47" s="7"/>
      <c r="C47" s="25" t="s">
        <v>32</v>
      </c>
      <c r="D47" s="27"/>
      <c r="E47" s="27"/>
      <c r="F47" s="47">
        <f t="shared" si="5"/>
        <v>2643</v>
      </c>
      <c r="G47" s="48">
        <f aca="true" t="shared" si="14" ref="G47:L47">G33/$F47*100</f>
        <v>29.663261445327276</v>
      </c>
      <c r="H47" s="48">
        <f t="shared" si="14"/>
        <v>25.009458948164966</v>
      </c>
      <c r="I47" s="48">
        <f t="shared" si="14"/>
        <v>3.1403707907680665</v>
      </c>
      <c r="J47" s="48">
        <f t="shared" si="14"/>
        <v>29.54975406734771</v>
      </c>
      <c r="K47" s="48">
        <f t="shared" si="7"/>
        <v>4.464623533863034</v>
      </c>
      <c r="L47" s="48">
        <f t="shared" si="14"/>
        <v>8.172531214528945</v>
      </c>
      <c r="M47" s="48">
        <f t="shared" si="4"/>
        <v>100</v>
      </c>
    </row>
    <row r="48" spans="2:13" ht="14.25" customHeight="1">
      <c r="B48" s="7"/>
      <c r="C48" s="25" t="s">
        <v>33</v>
      </c>
      <c r="D48" s="27"/>
      <c r="E48" s="27"/>
      <c r="F48" s="47">
        <f t="shared" si="5"/>
        <v>2643</v>
      </c>
      <c r="G48" s="48">
        <f aca="true" t="shared" si="15" ref="G48:L48">G34/$F48*100</f>
        <v>21.56640181611805</v>
      </c>
      <c r="H48" s="48">
        <f t="shared" si="15"/>
        <v>42.22474460839955</v>
      </c>
      <c r="I48" s="48">
        <f t="shared" si="15"/>
        <v>10.972379871358305</v>
      </c>
      <c r="J48" s="48">
        <f t="shared" si="15"/>
        <v>9.723798713583049</v>
      </c>
      <c r="K48" s="48">
        <f t="shared" si="7"/>
        <v>7.113129020052971</v>
      </c>
      <c r="L48" s="48">
        <f t="shared" si="15"/>
        <v>8.39954597048808</v>
      </c>
      <c r="M48" s="48">
        <f t="shared" si="4"/>
        <v>99.99999999999999</v>
      </c>
    </row>
    <row r="49" spans="2:13" ht="14.25" customHeight="1">
      <c r="B49" s="7"/>
      <c r="C49" s="25" t="s">
        <v>34</v>
      </c>
      <c r="D49" s="27"/>
      <c r="E49" s="27"/>
      <c r="F49" s="47">
        <f t="shared" si="5"/>
        <v>2643</v>
      </c>
      <c r="G49" s="48">
        <f aca="true" t="shared" si="16" ref="G49:L49">G35/$F49*100</f>
        <v>26.220204313280366</v>
      </c>
      <c r="H49" s="48">
        <f t="shared" si="16"/>
        <v>41.051835035944</v>
      </c>
      <c r="I49" s="48">
        <f t="shared" si="16"/>
        <v>4.880817253121453</v>
      </c>
      <c r="J49" s="48">
        <f t="shared" si="16"/>
        <v>17.480136208853576</v>
      </c>
      <c r="K49" s="48">
        <f t="shared" si="7"/>
        <v>2.5728339008702235</v>
      </c>
      <c r="L49" s="48">
        <f t="shared" si="16"/>
        <v>7.794173287930382</v>
      </c>
      <c r="M49" s="48">
        <f t="shared" si="4"/>
        <v>100</v>
      </c>
    </row>
    <row r="50" spans="2:13" ht="14.25" customHeight="1">
      <c r="B50" s="7"/>
      <c r="C50" s="25" t="s">
        <v>35</v>
      </c>
      <c r="D50" s="27"/>
      <c r="E50" s="27"/>
      <c r="F50" s="47">
        <f t="shared" si="5"/>
        <v>2643</v>
      </c>
      <c r="G50" s="48">
        <f aca="true" t="shared" si="17" ref="G50:L50">G36/$F50*100</f>
        <v>27.468785471055618</v>
      </c>
      <c r="H50" s="48">
        <f t="shared" si="17"/>
        <v>41.316685584563</v>
      </c>
      <c r="I50" s="48">
        <f t="shared" si="17"/>
        <v>5.069996216420734</v>
      </c>
      <c r="J50" s="48">
        <f t="shared" si="17"/>
        <v>15.172152856602345</v>
      </c>
      <c r="K50" s="48">
        <f t="shared" si="7"/>
        <v>2.989027620128642</v>
      </c>
      <c r="L50" s="48">
        <f t="shared" si="17"/>
        <v>7.983352251229663</v>
      </c>
      <c r="M50" s="48">
        <f t="shared" si="4"/>
        <v>100</v>
      </c>
    </row>
    <row r="51" spans="2:13" ht="14.25" customHeight="1">
      <c r="B51" s="7"/>
      <c r="C51" s="25" t="s">
        <v>37</v>
      </c>
      <c r="D51" s="27"/>
      <c r="E51" s="27"/>
      <c r="F51" s="47">
        <f t="shared" si="5"/>
        <v>2643</v>
      </c>
      <c r="G51" s="48">
        <f aca="true" t="shared" si="18" ref="G51:L51">G37/$F51*100</f>
        <v>10.707529322739312</v>
      </c>
      <c r="H51" s="48">
        <f t="shared" si="18"/>
        <v>19.523269012485812</v>
      </c>
      <c r="I51" s="48">
        <f t="shared" si="18"/>
        <v>41.95989405978055</v>
      </c>
      <c r="J51" s="48">
        <f t="shared" si="18"/>
        <v>10.480514566780174</v>
      </c>
      <c r="K51" s="48">
        <f t="shared" si="7"/>
        <v>9.383276579644344</v>
      </c>
      <c r="L51" s="48">
        <f t="shared" si="18"/>
        <v>7.945516458569807</v>
      </c>
      <c r="M51" s="48">
        <f t="shared" si="4"/>
        <v>100</v>
      </c>
    </row>
    <row r="52" spans="2:13" ht="14.25" customHeight="1">
      <c r="B52" s="7"/>
      <c r="C52" s="25" t="s">
        <v>36</v>
      </c>
      <c r="D52" s="27"/>
      <c r="E52" s="27"/>
      <c r="F52" s="47">
        <f t="shared" si="5"/>
        <v>2643</v>
      </c>
      <c r="G52" s="48">
        <f aca="true" t="shared" si="19" ref="G52:L52">G38/$F52*100</f>
        <v>21.906923950056754</v>
      </c>
      <c r="H52" s="48">
        <f t="shared" si="19"/>
        <v>31.479379493000376</v>
      </c>
      <c r="I52" s="48">
        <f t="shared" si="19"/>
        <v>4.0862656072644725</v>
      </c>
      <c r="J52" s="48">
        <f t="shared" si="19"/>
        <v>32.91713961407491</v>
      </c>
      <c r="K52" s="13" t="s">
        <v>15</v>
      </c>
      <c r="L52" s="48">
        <f t="shared" si="19"/>
        <v>9.610291335603481</v>
      </c>
      <c r="M52" s="48">
        <f t="shared" si="4"/>
        <v>100</v>
      </c>
    </row>
    <row r="53" spans="2:13" ht="14.25" customHeight="1">
      <c r="B53" s="33"/>
      <c r="C53" s="26" t="s">
        <v>38</v>
      </c>
      <c r="D53" s="37"/>
      <c r="E53" s="37"/>
      <c r="F53" s="38">
        <f t="shared" si="5"/>
        <v>2643</v>
      </c>
      <c r="G53" s="39">
        <f aca="true" t="shared" si="20" ref="G53:L53">G39/$F53*100</f>
        <v>34.165720771850175</v>
      </c>
      <c r="H53" s="39">
        <f t="shared" si="20"/>
        <v>17.480136208853576</v>
      </c>
      <c r="I53" s="39">
        <f t="shared" si="20"/>
        <v>2.3079833522512296</v>
      </c>
      <c r="J53" s="39">
        <f t="shared" si="20"/>
        <v>37.38176314793795</v>
      </c>
      <c r="K53" s="41" t="s">
        <v>15</v>
      </c>
      <c r="L53" s="39">
        <f t="shared" si="20"/>
        <v>8.664396519107076</v>
      </c>
      <c r="M53" s="39">
        <f t="shared" si="4"/>
        <v>100</v>
      </c>
    </row>
    <row r="54" spans="2:13" ht="14.25" customHeight="1">
      <c r="B54" s="5" t="s">
        <v>13</v>
      </c>
      <c r="C54" s="29" t="s">
        <v>25</v>
      </c>
      <c r="D54" s="30"/>
      <c r="E54" s="30"/>
      <c r="F54" s="35">
        <f aca="true" t="shared" si="21" ref="F54:F67">F40-L26</f>
        <v>2410</v>
      </c>
      <c r="G54" s="36">
        <f aca="true" t="shared" si="22" ref="G54:K65">G26/$F54*100</f>
        <v>8.506224066390041</v>
      </c>
      <c r="H54" s="36">
        <f t="shared" si="22"/>
        <v>50.12448132780083</v>
      </c>
      <c r="I54" s="36">
        <f t="shared" si="22"/>
        <v>6.846473029045644</v>
      </c>
      <c r="J54" s="36">
        <f t="shared" si="22"/>
        <v>1.3692946058091287</v>
      </c>
      <c r="K54" s="36">
        <f t="shared" si="22"/>
        <v>33.15352697095435</v>
      </c>
      <c r="L54" s="40" t="s">
        <v>5</v>
      </c>
      <c r="M54" s="11">
        <f t="shared" si="4"/>
        <v>100</v>
      </c>
    </row>
    <row r="55" spans="2:13" ht="14.25" customHeight="1">
      <c r="B55" s="43" t="s">
        <v>14</v>
      </c>
      <c r="C55" s="25" t="s">
        <v>26</v>
      </c>
      <c r="D55" s="27"/>
      <c r="E55" s="27"/>
      <c r="F55" s="47">
        <f t="shared" si="21"/>
        <v>2412</v>
      </c>
      <c r="G55" s="48">
        <f t="shared" si="22"/>
        <v>9.12106135986733</v>
      </c>
      <c r="H55" s="48">
        <f t="shared" si="22"/>
        <v>48.383084577114424</v>
      </c>
      <c r="I55" s="48">
        <f t="shared" si="22"/>
        <v>10.364842454394694</v>
      </c>
      <c r="J55" s="48">
        <f t="shared" si="22"/>
        <v>0.9535655058043118</v>
      </c>
      <c r="K55" s="48">
        <f t="shared" si="22"/>
        <v>31.17744610281924</v>
      </c>
      <c r="L55" s="13" t="s">
        <v>15</v>
      </c>
      <c r="M55" s="12">
        <f t="shared" si="4"/>
        <v>100</v>
      </c>
    </row>
    <row r="56" spans="2:13" ht="14.25" customHeight="1">
      <c r="B56" s="7"/>
      <c r="C56" s="25" t="s">
        <v>27</v>
      </c>
      <c r="D56" s="27"/>
      <c r="E56" s="27"/>
      <c r="F56" s="47">
        <f t="shared" si="21"/>
        <v>2423</v>
      </c>
      <c r="G56" s="48">
        <f t="shared" si="22"/>
        <v>8.21295914156005</v>
      </c>
      <c r="H56" s="48">
        <f t="shared" si="22"/>
        <v>60.99876186545604</v>
      </c>
      <c r="I56" s="48">
        <f t="shared" si="22"/>
        <v>7.428807263722657</v>
      </c>
      <c r="J56" s="48">
        <f t="shared" si="22"/>
        <v>1.4032191498142799</v>
      </c>
      <c r="K56" s="48">
        <f t="shared" si="22"/>
        <v>21.956252579446968</v>
      </c>
      <c r="L56" s="13" t="s">
        <v>15</v>
      </c>
      <c r="M56" s="12">
        <f t="shared" si="4"/>
        <v>100</v>
      </c>
    </row>
    <row r="57" spans="2:13" ht="14.25" customHeight="1">
      <c r="B57" s="7"/>
      <c r="C57" s="25" t="s">
        <v>28</v>
      </c>
      <c r="D57" s="27"/>
      <c r="E57" s="27"/>
      <c r="F57" s="47">
        <f t="shared" si="21"/>
        <v>2447</v>
      </c>
      <c r="G57" s="48">
        <f t="shared" si="22"/>
        <v>3.3919084593379645</v>
      </c>
      <c r="H57" s="48">
        <f t="shared" si="22"/>
        <v>58.643236616264815</v>
      </c>
      <c r="I57" s="48">
        <f t="shared" si="22"/>
        <v>8.908868001634655</v>
      </c>
      <c r="J57" s="48">
        <f t="shared" si="22"/>
        <v>1.5529219452390683</v>
      </c>
      <c r="K57" s="48">
        <f t="shared" si="22"/>
        <v>27.5030649775235</v>
      </c>
      <c r="L57" s="13" t="s">
        <v>15</v>
      </c>
      <c r="M57" s="12">
        <f t="shared" si="4"/>
        <v>100</v>
      </c>
    </row>
    <row r="58" spans="2:13" ht="14.25" customHeight="1">
      <c r="B58" s="7"/>
      <c r="C58" s="25" t="s">
        <v>29</v>
      </c>
      <c r="D58" s="27"/>
      <c r="E58" s="27"/>
      <c r="F58" s="47">
        <f t="shared" si="21"/>
        <v>2423</v>
      </c>
      <c r="G58" s="48">
        <f t="shared" si="22"/>
        <v>8.749484110606685</v>
      </c>
      <c r="H58" s="48">
        <f t="shared" si="22"/>
        <v>45.48080891456871</v>
      </c>
      <c r="I58" s="48">
        <f t="shared" si="22"/>
        <v>2.022286421791168</v>
      </c>
      <c r="J58" s="48">
        <f t="shared" si="22"/>
        <v>7.181180354931903</v>
      </c>
      <c r="K58" s="48">
        <f t="shared" si="22"/>
        <v>36.56624019810153</v>
      </c>
      <c r="L58" s="13" t="s">
        <v>15</v>
      </c>
      <c r="M58" s="12">
        <f t="shared" si="4"/>
        <v>100</v>
      </c>
    </row>
    <row r="59" spans="2:13" ht="14.25" customHeight="1">
      <c r="B59" s="7"/>
      <c r="C59" s="25" t="s">
        <v>30</v>
      </c>
      <c r="D59" s="27"/>
      <c r="E59" s="27"/>
      <c r="F59" s="47">
        <f t="shared" si="21"/>
        <v>2417</v>
      </c>
      <c r="G59" s="48">
        <f t="shared" si="22"/>
        <v>5.5026892842366575</v>
      </c>
      <c r="H59" s="48">
        <f t="shared" si="22"/>
        <v>58.83326437732727</v>
      </c>
      <c r="I59" s="48">
        <f t="shared" si="22"/>
        <v>6.785270997103848</v>
      </c>
      <c r="J59" s="48">
        <f t="shared" si="22"/>
        <v>3.144393876706661</v>
      </c>
      <c r="K59" s="48">
        <f t="shared" si="22"/>
        <v>25.734381464625567</v>
      </c>
      <c r="L59" s="13" t="s">
        <v>15</v>
      </c>
      <c r="M59" s="12">
        <f t="shared" si="4"/>
        <v>100</v>
      </c>
    </row>
    <row r="60" spans="2:13" ht="14.25" customHeight="1">
      <c r="B60" s="7"/>
      <c r="C60" s="25" t="s">
        <v>31</v>
      </c>
      <c r="D60" s="27"/>
      <c r="E60" s="27"/>
      <c r="F60" s="47">
        <f t="shared" si="21"/>
        <v>2446</v>
      </c>
      <c r="G60" s="48">
        <f t="shared" si="22"/>
        <v>17.13000817661488</v>
      </c>
      <c r="H60" s="48">
        <f t="shared" si="22"/>
        <v>65.29026982829109</v>
      </c>
      <c r="I60" s="48">
        <f t="shared" si="22"/>
        <v>6.050695012264922</v>
      </c>
      <c r="J60" s="48">
        <f t="shared" si="22"/>
        <v>2.8618152085036797</v>
      </c>
      <c r="K60" s="48">
        <f t="shared" si="22"/>
        <v>8.66721177432543</v>
      </c>
      <c r="L60" s="13" t="s">
        <v>15</v>
      </c>
      <c r="M60" s="12">
        <f t="shared" si="4"/>
        <v>100</v>
      </c>
    </row>
    <row r="61" spans="2:13" ht="14.25" customHeight="1">
      <c r="B61" s="7"/>
      <c r="C61" s="25" t="s">
        <v>32</v>
      </c>
      <c r="D61" s="27"/>
      <c r="E61" s="27"/>
      <c r="F61" s="47">
        <f t="shared" si="21"/>
        <v>2427</v>
      </c>
      <c r="G61" s="48">
        <f t="shared" si="22"/>
        <v>32.3032550473836</v>
      </c>
      <c r="H61" s="48">
        <f t="shared" si="22"/>
        <v>27.23526988051092</v>
      </c>
      <c r="I61" s="48">
        <f t="shared" si="22"/>
        <v>3.419859909353111</v>
      </c>
      <c r="J61" s="48">
        <f t="shared" si="22"/>
        <v>32.179645653069635</v>
      </c>
      <c r="K61" s="48">
        <f t="shared" si="22"/>
        <v>4.861969509682735</v>
      </c>
      <c r="L61" s="13" t="s">
        <v>15</v>
      </c>
      <c r="M61" s="12">
        <f t="shared" si="4"/>
        <v>100.00000000000001</v>
      </c>
    </row>
    <row r="62" spans="2:13" ht="14.25" customHeight="1">
      <c r="B62" s="7"/>
      <c r="C62" s="25" t="s">
        <v>33</v>
      </c>
      <c r="D62" s="27"/>
      <c r="E62" s="27"/>
      <c r="F62" s="47">
        <f t="shared" si="21"/>
        <v>2421</v>
      </c>
      <c r="G62" s="48">
        <f t="shared" si="22"/>
        <v>23.543990086741015</v>
      </c>
      <c r="H62" s="48">
        <f t="shared" si="22"/>
        <v>46.09665427509294</v>
      </c>
      <c r="I62" s="48">
        <f t="shared" si="22"/>
        <v>11.97852127220157</v>
      </c>
      <c r="J62" s="48">
        <f t="shared" si="22"/>
        <v>10.615448161916563</v>
      </c>
      <c r="K62" s="48">
        <f t="shared" si="22"/>
        <v>7.765386204047914</v>
      </c>
      <c r="L62" s="13" t="s">
        <v>15</v>
      </c>
      <c r="M62" s="12">
        <f t="shared" si="4"/>
        <v>100</v>
      </c>
    </row>
    <row r="63" spans="2:13" ht="14.25" customHeight="1">
      <c r="B63" s="7"/>
      <c r="C63" s="25" t="s">
        <v>34</v>
      </c>
      <c r="D63" s="27"/>
      <c r="E63" s="27"/>
      <c r="F63" s="47">
        <f t="shared" si="21"/>
        <v>2437</v>
      </c>
      <c r="G63" s="48">
        <f t="shared" si="22"/>
        <v>28.43660237997538</v>
      </c>
      <c r="H63" s="48">
        <f t="shared" si="22"/>
        <v>44.52195322117357</v>
      </c>
      <c r="I63" s="48">
        <f t="shared" si="22"/>
        <v>5.293393516618793</v>
      </c>
      <c r="J63" s="48">
        <f t="shared" si="22"/>
        <v>18.957734919983587</v>
      </c>
      <c r="K63" s="48">
        <f t="shared" si="22"/>
        <v>2.790315962248666</v>
      </c>
      <c r="L63" s="13" t="s">
        <v>15</v>
      </c>
      <c r="M63" s="12">
        <f t="shared" si="4"/>
        <v>99.99999999999999</v>
      </c>
    </row>
    <row r="64" spans="2:13" ht="14.25" customHeight="1">
      <c r="B64" s="7"/>
      <c r="C64" s="25" t="s">
        <v>35</v>
      </c>
      <c r="D64" s="27"/>
      <c r="E64" s="27"/>
      <c r="F64" s="47">
        <f t="shared" si="21"/>
        <v>2432</v>
      </c>
      <c r="G64" s="48">
        <f t="shared" si="22"/>
        <v>29.851973684210524</v>
      </c>
      <c r="H64" s="48">
        <f t="shared" si="22"/>
        <v>44.901315789473685</v>
      </c>
      <c r="I64" s="48">
        <f t="shared" si="22"/>
        <v>5.509868421052631</v>
      </c>
      <c r="J64" s="48">
        <f t="shared" si="22"/>
        <v>16.488486842105264</v>
      </c>
      <c r="K64" s="48">
        <f t="shared" si="22"/>
        <v>3.2483552631578947</v>
      </c>
      <c r="L64" s="13" t="s">
        <v>15</v>
      </c>
      <c r="M64" s="12">
        <f t="shared" si="4"/>
        <v>99.99999999999999</v>
      </c>
    </row>
    <row r="65" spans="2:13" ht="14.25" customHeight="1">
      <c r="B65" s="7"/>
      <c r="C65" s="25" t="s">
        <v>37</v>
      </c>
      <c r="D65" s="27"/>
      <c r="E65" s="27"/>
      <c r="F65" s="47">
        <f t="shared" si="21"/>
        <v>2433</v>
      </c>
      <c r="G65" s="48">
        <f t="shared" si="22"/>
        <v>11.631730374023839</v>
      </c>
      <c r="H65" s="48">
        <f t="shared" si="22"/>
        <v>21.20838471023428</v>
      </c>
      <c r="I65" s="48">
        <f t="shared" si="22"/>
        <v>45.58158651870119</v>
      </c>
      <c r="J65" s="48">
        <f t="shared" si="22"/>
        <v>11.38512124948623</v>
      </c>
      <c r="K65" s="48">
        <f t="shared" si="22"/>
        <v>10.19317714755446</v>
      </c>
      <c r="L65" s="13" t="s">
        <v>15</v>
      </c>
      <c r="M65" s="12">
        <f t="shared" si="4"/>
        <v>100</v>
      </c>
    </row>
    <row r="66" spans="2:13" ht="14.25" customHeight="1">
      <c r="B66" s="7"/>
      <c r="C66" s="25" t="s">
        <v>36</v>
      </c>
      <c r="D66" s="27"/>
      <c r="E66" s="27"/>
      <c r="F66" s="47">
        <f t="shared" si="21"/>
        <v>2389</v>
      </c>
      <c r="G66" s="48">
        <f aca="true" t="shared" si="23" ref="G66:J67">G38/$F66*100</f>
        <v>24.23608204269569</v>
      </c>
      <c r="H66" s="48">
        <f t="shared" si="23"/>
        <v>34.82628714943491</v>
      </c>
      <c r="I66" s="48">
        <f t="shared" si="23"/>
        <v>4.520719966513186</v>
      </c>
      <c r="J66" s="48">
        <f t="shared" si="23"/>
        <v>36.41691084135621</v>
      </c>
      <c r="K66" s="13" t="s">
        <v>15</v>
      </c>
      <c r="L66" s="13" t="s">
        <v>15</v>
      </c>
      <c r="M66" s="12">
        <f t="shared" si="4"/>
        <v>100</v>
      </c>
    </row>
    <row r="67" spans="2:13" ht="14.25" customHeight="1">
      <c r="B67" s="44"/>
      <c r="C67" s="26" t="s">
        <v>38</v>
      </c>
      <c r="D67" s="37"/>
      <c r="E67" s="37"/>
      <c r="F67" s="38">
        <f t="shared" si="21"/>
        <v>2414</v>
      </c>
      <c r="G67" s="39">
        <f t="shared" si="23"/>
        <v>37.40679370339685</v>
      </c>
      <c r="H67" s="39">
        <f t="shared" si="23"/>
        <v>19.138359569179787</v>
      </c>
      <c r="I67" s="39">
        <f t="shared" si="23"/>
        <v>2.5269262634631318</v>
      </c>
      <c r="J67" s="39">
        <f t="shared" si="23"/>
        <v>40.927920463960234</v>
      </c>
      <c r="K67" s="41" t="s">
        <v>15</v>
      </c>
      <c r="L67" s="41" t="s">
        <v>15</v>
      </c>
      <c r="M67" s="39">
        <f t="shared" si="4"/>
        <v>100</v>
      </c>
    </row>
    <row r="69" spans="1:9" ht="15" customHeight="1">
      <c r="A69" s="2" t="s">
        <v>63</v>
      </c>
      <c r="I69" s="22"/>
    </row>
    <row r="70" spans="2:12" ht="12" customHeight="1">
      <c r="B70" s="3"/>
      <c r="C70" s="18"/>
      <c r="D70" s="18"/>
      <c r="E70" s="18"/>
      <c r="F70" s="18"/>
      <c r="G70" s="18"/>
      <c r="H70" s="18"/>
      <c r="I70" s="18"/>
      <c r="J70" s="4" t="s">
        <v>1</v>
      </c>
      <c r="K70" s="5" t="s">
        <v>2</v>
      </c>
      <c r="L70" s="5" t="s">
        <v>2</v>
      </c>
    </row>
    <row r="71" spans="2:12" ht="12" customHeight="1">
      <c r="B71" s="1"/>
      <c r="I71" s="22"/>
      <c r="J71" s="6"/>
      <c r="K71" s="7"/>
      <c r="L71" s="43" t="s">
        <v>3</v>
      </c>
    </row>
    <row r="72" spans="2:12" ht="12" customHeight="1">
      <c r="B72" s="8"/>
      <c r="C72" s="19"/>
      <c r="D72" s="19"/>
      <c r="E72" s="19"/>
      <c r="F72" s="19"/>
      <c r="G72" s="19"/>
      <c r="H72" s="19"/>
      <c r="I72" s="19"/>
      <c r="J72" s="8"/>
      <c r="K72" s="9">
        <f>$J$12</f>
        <v>2643</v>
      </c>
      <c r="L72" s="9">
        <f>K72-J77</f>
        <v>2440</v>
      </c>
    </row>
    <row r="73" spans="2:12" ht="15" customHeight="1">
      <c r="B73" s="25" t="s">
        <v>64</v>
      </c>
      <c r="C73" s="18"/>
      <c r="I73" s="22"/>
      <c r="J73" s="10">
        <v>539</v>
      </c>
      <c r="K73" s="11">
        <f>$J73/K$72*100</f>
        <v>20.393492243662507</v>
      </c>
      <c r="L73" s="11">
        <f>$J73/L$72*100</f>
        <v>22.09016393442623</v>
      </c>
    </row>
    <row r="74" spans="2:12" ht="15" customHeight="1">
      <c r="B74" s="25" t="s">
        <v>65</v>
      </c>
      <c r="I74" s="22"/>
      <c r="J74" s="10">
        <v>950</v>
      </c>
      <c r="K74" s="12">
        <f aca="true" t="shared" si="24" ref="K74:L77">$J74/K$72*100</f>
        <v>35.94400302686341</v>
      </c>
      <c r="L74" s="12">
        <f t="shared" si="24"/>
        <v>38.9344262295082</v>
      </c>
    </row>
    <row r="75" spans="2:12" ht="15" customHeight="1">
      <c r="B75" s="25" t="s">
        <v>66</v>
      </c>
      <c r="I75" s="22"/>
      <c r="J75" s="10">
        <v>463</v>
      </c>
      <c r="K75" s="12">
        <f t="shared" si="24"/>
        <v>17.51797200151343</v>
      </c>
      <c r="L75" s="12">
        <f t="shared" si="24"/>
        <v>18.975409836065573</v>
      </c>
    </row>
    <row r="76" spans="2:12" ht="15" customHeight="1">
      <c r="B76" s="25" t="s">
        <v>67</v>
      </c>
      <c r="I76" s="22"/>
      <c r="J76" s="10">
        <v>799</v>
      </c>
      <c r="K76" s="12">
        <f t="shared" si="24"/>
        <v>30.230798335225124</v>
      </c>
      <c r="L76" s="12">
        <f t="shared" si="24"/>
        <v>32.74590163934426</v>
      </c>
    </row>
    <row r="77" spans="2:12" ht="15" customHeight="1">
      <c r="B77" s="26" t="s">
        <v>4</v>
      </c>
      <c r="C77" s="19"/>
      <c r="D77" s="19"/>
      <c r="E77" s="19"/>
      <c r="F77" s="19"/>
      <c r="G77" s="19"/>
      <c r="H77" s="19"/>
      <c r="I77" s="20"/>
      <c r="J77" s="10">
        <v>203</v>
      </c>
      <c r="K77" s="12">
        <f t="shared" si="24"/>
        <v>7.680665909950814</v>
      </c>
      <c r="L77" s="13" t="s">
        <v>5</v>
      </c>
    </row>
    <row r="78" spans="2:12" ht="15" customHeight="1">
      <c r="B78" s="14" t="s">
        <v>0</v>
      </c>
      <c r="C78" s="23"/>
      <c r="D78" s="23"/>
      <c r="E78" s="23"/>
      <c r="F78" s="23"/>
      <c r="G78" s="23"/>
      <c r="H78" s="23"/>
      <c r="I78" s="23"/>
      <c r="J78" s="15">
        <f>SUM(J73:J77)</f>
        <v>2954</v>
      </c>
      <c r="K78" s="16" t="str">
        <f>IF(SUM(K73:K77)&gt;100,"－",SUM(K73:K77))</f>
        <v>－</v>
      </c>
      <c r="L78" s="16" t="str">
        <f>IF(SUM(L73:L77)&gt;100,"－",SUM(L73:L77))</f>
        <v>－</v>
      </c>
    </row>
    <row r="79" ht="15" customHeight="1">
      <c r="I79" s="22"/>
    </row>
    <row r="80" spans="1:9" ht="15" customHeight="1">
      <c r="A80" s="2" t="s">
        <v>307</v>
      </c>
      <c r="I80" s="22"/>
    </row>
    <row r="81" spans="2:12" ht="12" customHeight="1">
      <c r="B81" s="3"/>
      <c r="C81" s="18"/>
      <c r="D81" s="18"/>
      <c r="E81" s="18"/>
      <c r="F81" s="18"/>
      <c r="G81" s="18"/>
      <c r="H81" s="18"/>
      <c r="I81" s="18"/>
      <c r="J81" s="4" t="s">
        <v>1</v>
      </c>
      <c r="K81" s="5" t="s">
        <v>2</v>
      </c>
      <c r="L81" s="5" t="s">
        <v>2</v>
      </c>
    </row>
    <row r="82" spans="2:12" ht="12" customHeight="1">
      <c r="B82" s="1"/>
      <c r="I82" s="22"/>
      <c r="J82" s="6"/>
      <c r="K82" s="7"/>
      <c r="L82" s="43" t="s">
        <v>3</v>
      </c>
    </row>
    <row r="83" spans="2:12" ht="12" customHeight="1">
      <c r="B83" s="8"/>
      <c r="C83" s="19"/>
      <c r="D83" s="19"/>
      <c r="E83" s="19"/>
      <c r="F83" s="19"/>
      <c r="G83" s="19"/>
      <c r="H83" s="19"/>
      <c r="I83" s="19"/>
      <c r="J83" s="8"/>
      <c r="K83" s="9">
        <f>$J$12</f>
        <v>2643</v>
      </c>
      <c r="L83" s="9">
        <f>K83-J92</f>
        <v>2405</v>
      </c>
    </row>
    <row r="84" spans="2:12" ht="15" customHeight="1">
      <c r="B84" s="25" t="s">
        <v>68</v>
      </c>
      <c r="C84" s="18"/>
      <c r="I84" s="22"/>
      <c r="J84" s="10">
        <v>1177</v>
      </c>
      <c r="K84" s="11">
        <f>$J84/K$83*100</f>
        <v>44.532727960650774</v>
      </c>
      <c r="L84" s="11">
        <f>$J84/L$83*100</f>
        <v>48.93970893970894</v>
      </c>
    </row>
    <row r="85" spans="2:12" ht="15" customHeight="1">
      <c r="B85" s="25" t="s">
        <v>69</v>
      </c>
      <c r="I85" s="22"/>
      <c r="J85" s="10">
        <v>1830</v>
      </c>
      <c r="K85" s="12">
        <f aca="true" t="shared" si="25" ref="K85:L92">$J85/K$83*100</f>
        <v>69.2395005675369</v>
      </c>
      <c r="L85" s="12">
        <f t="shared" si="25"/>
        <v>76.0914760914761</v>
      </c>
    </row>
    <row r="86" spans="2:12" ht="15" customHeight="1">
      <c r="B86" s="25" t="s">
        <v>70</v>
      </c>
      <c r="I86" s="22"/>
      <c r="J86" s="10">
        <v>2137</v>
      </c>
      <c r="K86" s="12">
        <f t="shared" si="25"/>
        <v>80.85508891411276</v>
      </c>
      <c r="L86" s="12">
        <f t="shared" si="25"/>
        <v>88.85654885654886</v>
      </c>
    </row>
    <row r="87" spans="2:12" ht="15" customHeight="1">
      <c r="B87" s="25" t="s">
        <v>74</v>
      </c>
      <c r="I87" s="22"/>
      <c r="J87" s="10">
        <v>2143</v>
      </c>
      <c r="K87" s="12">
        <f t="shared" si="25"/>
        <v>81.08210367007189</v>
      </c>
      <c r="L87" s="12">
        <f t="shared" si="25"/>
        <v>89.10602910602911</v>
      </c>
    </row>
    <row r="88" spans="2:12" ht="15" customHeight="1">
      <c r="B88" s="25" t="s">
        <v>71</v>
      </c>
      <c r="I88" s="22"/>
      <c r="J88" s="10">
        <v>916</v>
      </c>
      <c r="K88" s="12">
        <f t="shared" si="25"/>
        <v>34.6575860764283</v>
      </c>
      <c r="L88" s="12">
        <f t="shared" si="25"/>
        <v>38.08731808731809</v>
      </c>
    </row>
    <row r="89" spans="2:12" ht="15" customHeight="1">
      <c r="B89" s="25" t="s">
        <v>75</v>
      </c>
      <c r="I89" s="22"/>
      <c r="J89" s="10">
        <v>998</v>
      </c>
      <c r="K89" s="12">
        <f t="shared" si="25"/>
        <v>37.760121074536514</v>
      </c>
      <c r="L89" s="12">
        <f t="shared" si="25"/>
        <v>41.4968814968815</v>
      </c>
    </row>
    <row r="90" spans="2:12" ht="15" customHeight="1">
      <c r="B90" s="25" t="s">
        <v>72</v>
      </c>
      <c r="I90" s="22"/>
      <c r="J90" s="10">
        <v>1064</v>
      </c>
      <c r="K90" s="12">
        <f t="shared" si="25"/>
        <v>40.257283390087025</v>
      </c>
      <c r="L90" s="12">
        <f t="shared" si="25"/>
        <v>44.24116424116424</v>
      </c>
    </row>
    <row r="91" spans="2:12" ht="15" customHeight="1">
      <c r="B91" s="25" t="s">
        <v>73</v>
      </c>
      <c r="I91" s="22"/>
      <c r="J91" s="10">
        <v>11</v>
      </c>
      <c r="K91" s="12">
        <f t="shared" si="25"/>
        <v>0.41619371925841847</v>
      </c>
      <c r="L91" s="12">
        <f t="shared" si="25"/>
        <v>0.4573804573804574</v>
      </c>
    </row>
    <row r="92" spans="2:12" ht="15" customHeight="1">
      <c r="B92" s="26" t="s">
        <v>4</v>
      </c>
      <c r="C92" s="19"/>
      <c r="D92" s="19"/>
      <c r="E92" s="19"/>
      <c r="F92" s="19"/>
      <c r="G92" s="19"/>
      <c r="H92" s="19"/>
      <c r="I92" s="20"/>
      <c r="J92" s="10">
        <v>238</v>
      </c>
      <c r="K92" s="12">
        <f t="shared" si="25"/>
        <v>9.004918653045783</v>
      </c>
      <c r="L92" s="13" t="s">
        <v>5</v>
      </c>
    </row>
    <row r="93" spans="2:12" ht="15" customHeight="1">
      <c r="B93" s="14" t="s">
        <v>0</v>
      </c>
      <c r="C93" s="23"/>
      <c r="D93" s="23"/>
      <c r="E93" s="23"/>
      <c r="F93" s="23"/>
      <c r="G93" s="23"/>
      <c r="H93" s="23"/>
      <c r="I93" s="23"/>
      <c r="J93" s="15">
        <f>SUM(J84:J92)</f>
        <v>10514</v>
      </c>
      <c r="K93" s="16" t="str">
        <f>IF(SUM(K84:K92)&gt;100,"－",SUM(K84:K92))</f>
        <v>－</v>
      </c>
      <c r="L93" s="16" t="str">
        <f>IF(SUM(L84:L92)&gt;100,"－",SUM(L84:L92))</f>
        <v>－</v>
      </c>
    </row>
    <row r="94" ht="15" customHeight="1">
      <c r="I94" s="22"/>
    </row>
    <row r="95" ht="15" customHeight="1">
      <c r="A95" s="45" t="s">
        <v>173</v>
      </c>
    </row>
    <row r="96" spans="1:9" ht="15" customHeight="1">
      <c r="A96" s="2" t="s">
        <v>76</v>
      </c>
      <c r="I96" s="22"/>
    </row>
    <row r="97" spans="2:14" ht="12.75" customHeight="1">
      <c r="B97" s="3"/>
      <c r="C97" s="18"/>
      <c r="D97" s="18"/>
      <c r="E97" s="18"/>
      <c r="F97" s="18"/>
      <c r="G97" s="50"/>
      <c r="H97" s="52" t="s">
        <v>92</v>
      </c>
      <c r="I97" s="82" t="s">
        <v>93</v>
      </c>
      <c r="J97" s="28" t="s">
        <v>94</v>
      </c>
      <c r="K97" s="28" t="s">
        <v>95</v>
      </c>
      <c r="L97" s="49" t="s">
        <v>96</v>
      </c>
      <c r="M97" s="28" t="s">
        <v>4</v>
      </c>
      <c r="N97" s="28" t="s">
        <v>11</v>
      </c>
    </row>
    <row r="98" spans="2:14" ht="21" customHeight="1">
      <c r="B98" s="5" t="s">
        <v>12</v>
      </c>
      <c r="C98" s="193" t="s">
        <v>77</v>
      </c>
      <c r="D98" s="194"/>
      <c r="E98" s="194"/>
      <c r="F98" s="194"/>
      <c r="G98" s="18"/>
      <c r="H98" s="32">
        <v>110</v>
      </c>
      <c r="I98" s="32">
        <v>479</v>
      </c>
      <c r="J98" s="32">
        <v>577</v>
      </c>
      <c r="K98" s="32">
        <v>717</v>
      </c>
      <c r="L98" s="32">
        <v>591</v>
      </c>
      <c r="M98" s="32">
        <v>169</v>
      </c>
      <c r="N98" s="32">
        <f>SUM(H98:M98)</f>
        <v>2643</v>
      </c>
    </row>
    <row r="99" spans="2:14" ht="21" customHeight="1">
      <c r="B99" s="7"/>
      <c r="C99" s="191" t="s">
        <v>78</v>
      </c>
      <c r="D99" s="192"/>
      <c r="E99" s="192"/>
      <c r="F99" s="192"/>
      <c r="G99" s="53"/>
      <c r="H99" s="54">
        <v>242</v>
      </c>
      <c r="I99" s="54">
        <v>608</v>
      </c>
      <c r="J99" s="54">
        <v>677</v>
      </c>
      <c r="K99" s="54">
        <v>520</v>
      </c>
      <c r="L99" s="54">
        <v>421</v>
      </c>
      <c r="M99" s="54">
        <v>175</v>
      </c>
      <c r="N99" s="54">
        <f aca="true" t="shared" si="26" ref="N99:N112">SUM(H99:M99)</f>
        <v>2643</v>
      </c>
    </row>
    <row r="100" spans="2:14" ht="21" customHeight="1">
      <c r="B100" s="7"/>
      <c r="C100" s="191" t="s">
        <v>79</v>
      </c>
      <c r="D100" s="192"/>
      <c r="E100" s="192"/>
      <c r="F100" s="192"/>
      <c r="G100" s="53"/>
      <c r="H100" s="54">
        <v>321</v>
      </c>
      <c r="I100" s="54">
        <v>715</v>
      </c>
      <c r="J100" s="54">
        <v>662</v>
      </c>
      <c r="K100" s="54">
        <v>456</v>
      </c>
      <c r="L100" s="54">
        <v>323</v>
      </c>
      <c r="M100" s="54">
        <v>166</v>
      </c>
      <c r="N100" s="54">
        <f t="shared" si="26"/>
        <v>2643</v>
      </c>
    </row>
    <row r="101" spans="2:14" ht="21" customHeight="1">
      <c r="B101" s="7"/>
      <c r="C101" s="191" t="s">
        <v>80</v>
      </c>
      <c r="D101" s="192"/>
      <c r="E101" s="192"/>
      <c r="F101" s="192"/>
      <c r="G101" s="53"/>
      <c r="H101" s="54">
        <v>330</v>
      </c>
      <c r="I101" s="54">
        <v>638</v>
      </c>
      <c r="J101" s="54">
        <v>535</v>
      </c>
      <c r="K101" s="54">
        <v>502</v>
      </c>
      <c r="L101" s="54">
        <v>464</v>
      </c>
      <c r="M101" s="54">
        <v>174</v>
      </c>
      <c r="N101" s="54">
        <f t="shared" si="26"/>
        <v>2643</v>
      </c>
    </row>
    <row r="102" spans="2:14" ht="21" customHeight="1">
      <c r="B102" s="7"/>
      <c r="C102" s="191" t="s">
        <v>81</v>
      </c>
      <c r="D102" s="192"/>
      <c r="E102" s="192"/>
      <c r="F102" s="192"/>
      <c r="G102" s="53"/>
      <c r="H102" s="54">
        <v>161</v>
      </c>
      <c r="I102" s="54">
        <v>463</v>
      </c>
      <c r="J102" s="54">
        <v>563</v>
      </c>
      <c r="K102" s="54">
        <v>632</v>
      </c>
      <c r="L102" s="54">
        <v>658</v>
      </c>
      <c r="M102" s="54">
        <v>166</v>
      </c>
      <c r="N102" s="54">
        <f t="shared" si="26"/>
        <v>2643</v>
      </c>
    </row>
    <row r="103" spans="2:14" ht="21" customHeight="1">
      <c r="B103" s="7"/>
      <c r="C103" s="191" t="s">
        <v>82</v>
      </c>
      <c r="D103" s="192"/>
      <c r="E103" s="192"/>
      <c r="F103" s="192"/>
      <c r="G103" s="53"/>
      <c r="H103" s="54">
        <v>412</v>
      </c>
      <c r="I103" s="54">
        <v>616</v>
      </c>
      <c r="J103" s="54">
        <v>603</v>
      </c>
      <c r="K103" s="54">
        <v>469</v>
      </c>
      <c r="L103" s="54">
        <v>374</v>
      </c>
      <c r="M103" s="54">
        <v>169</v>
      </c>
      <c r="N103" s="54">
        <f t="shared" si="26"/>
        <v>2643</v>
      </c>
    </row>
    <row r="104" spans="2:14" ht="21" customHeight="1">
      <c r="B104" s="7"/>
      <c r="C104" s="191" t="s">
        <v>83</v>
      </c>
      <c r="D104" s="192"/>
      <c r="E104" s="192"/>
      <c r="F104" s="192"/>
      <c r="G104" s="53"/>
      <c r="H104" s="54">
        <v>513</v>
      </c>
      <c r="I104" s="54">
        <v>612</v>
      </c>
      <c r="J104" s="54">
        <v>600</v>
      </c>
      <c r="K104" s="54">
        <v>420</v>
      </c>
      <c r="L104" s="54">
        <v>328</v>
      </c>
      <c r="M104" s="54">
        <v>170</v>
      </c>
      <c r="N104" s="54">
        <f t="shared" si="26"/>
        <v>2643</v>
      </c>
    </row>
    <row r="105" spans="2:14" ht="21" customHeight="1">
      <c r="B105" s="7"/>
      <c r="C105" s="191" t="s">
        <v>84</v>
      </c>
      <c r="D105" s="192"/>
      <c r="E105" s="192"/>
      <c r="F105" s="192"/>
      <c r="G105" s="53"/>
      <c r="H105" s="54">
        <v>542</v>
      </c>
      <c r="I105" s="54">
        <v>635</v>
      </c>
      <c r="J105" s="54">
        <v>529</v>
      </c>
      <c r="K105" s="54">
        <v>431</v>
      </c>
      <c r="L105" s="54">
        <v>337</v>
      </c>
      <c r="M105" s="54">
        <v>169</v>
      </c>
      <c r="N105" s="54">
        <f t="shared" si="26"/>
        <v>2643</v>
      </c>
    </row>
    <row r="106" spans="2:14" ht="21" customHeight="1">
      <c r="B106" s="7"/>
      <c r="C106" s="191" t="s">
        <v>85</v>
      </c>
      <c r="D106" s="192"/>
      <c r="E106" s="192"/>
      <c r="F106" s="192"/>
      <c r="G106" s="53"/>
      <c r="H106" s="54">
        <v>1028</v>
      </c>
      <c r="I106" s="54">
        <v>494</v>
      </c>
      <c r="J106" s="54">
        <v>370</v>
      </c>
      <c r="K106" s="54">
        <v>293</v>
      </c>
      <c r="L106" s="54">
        <v>282</v>
      </c>
      <c r="M106" s="54">
        <v>176</v>
      </c>
      <c r="N106" s="54">
        <f t="shared" si="26"/>
        <v>2643</v>
      </c>
    </row>
    <row r="107" spans="2:14" ht="21" customHeight="1">
      <c r="B107" s="7"/>
      <c r="C107" s="191" t="s">
        <v>86</v>
      </c>
      <c r="D107" s="192"/>
      <c r="E107" s="192"/>
      <c r="F107" s="192"/>
      <c r="G107" s="53"/>
      <c r="H107" s="54">
        <v>853</v>
      </c>
      <c r="I107" s="54">
        <v>568</v>
      </c>
      <c r="J107" s="54">
        <v>397</v>
      </c>
      <c r="K107" s="54">
        <v>328</v>
      </c>
      <c r="L107" s="54">
        <v>285</v>
      </c>
      <c r="M107" s="54">
        <v>212</v>
      </c>
      <c r="N107" s="54">
        <f t="shared" si="26"/>
        <v>2643</v>
      </c>
    </row>
    <row r="108" spans="2:14" ht="21" customHeight="1">
      <c r="B108" s="7"/>
      <c r="C108" s="191" t="s">
        <v>87</v>
      </c>
      <c r="D108" s="192"/>
      <c r="E108" s="192"/>
      <c r="F108" s="192"/>
      <c r="G108" s="53"/>
      <c r="H108" s="54">
        <v>1424</v>
      </c>
      <c r="I108" s="54">
        <v>500</v>
      </c>
      <c r="J108" s="54">
        <v>296</v>
      </c>
      <c r="K108" s="54">
        <v>131</v>
      </c>
      <c r="L108" s="54">
        <v>100</v>
      </c>
      <c r="M108" s="54">
        <v>192</v>
      </c>
      <c r="N108" s="54">
        <f t="shared" si="26"/>
        <v>2643</v>
      </c>
    </row>
    <row r="109" spans="2:14" ht="21" customHeight="1">
      <c r="B109" s="7"/>
      <c r="C109" s="191" t="s">
        <v>88</v>
      </c>
      <c r="D109" s="192"/>
      <c r="E109" s="192"/>
      <c r="F109" s="192"/>
      <c r="G109" s="53"/>
      <c r="H109" s="54">
        <v>1369</v>
      </c>
      <c r="I109" s="54">
        <v>622</v>
      </c>
      <c r="J109" s="54">
        <v>299</v>
      </c>
      <c r="K109" s="54">
        <v>124</v>
      </c>
      <c r="L109" s="54">
        <v>48</v>
      </c>
      <c r="M109" s="54">
        <v>181</v>
      </c>
      <c r="N109" s="54">
        <f t="shared" si="26"/>
        <v>2643</v>
      </c>
    </row>
    <row r="110" spans="2:14" ht="21" customHeight="1">
      <c r="B110" s="7"/>
      <c r="C110" s="191" t="s">
        <v>89</v>
      </c>
      <c r="D110" s="192"/>
      <c r="E110" s="192"/>
      <c r="F110" s="192"/>
      <c r="G110" s="53"/>
      <c r="H110" s="54">
        <v>1725</v>
      </c>
      <c r="I110" s="54">
        <v>499</v>
      </c>
      <c r="J110" s="54">
        <v>162</v>
      </c>
      <c r="K110" s="54">
        <v>37</v>
      </c>
      <c r="L110" s="54">
        <v>19</v>
      </c>
      <c r="M110" s="54">
        <v>201</v>
      </c>
      <c r="N110" s="54">
        <f t="shared" si="26"/>
        <v>2643</v>
      </c>
    </row>
    <row r="111" spans="2:14" ht="21" customHeight="1">
      <c r="B111" s="7"/>
      <c r="C111" s="191" t="s">
        <v>90</v>
      </c>
      <c r="D111" s="192"/>
      <c r="E111" s="192"/>
      <c r="F111" s="192"/>
      <c r="G111" s="53"/>
      <c r="H111" s="54">
        <v>663</v>
      </c>
      <c r="I111" s="54">
        <v>707</v>
      </c>
      <c r="J111" s="54">
        <v>504</v>
      </c>
      <c r="K111" s="54">
        <v>306</v>
      </c>
      <c r="L111" s="54">
        <v>285</v>
      </c>
      <c r="M111" s="54">
        <v>178</v>
      </c>
      <c r="N111" s="54">
        <f t="shared" si="26"/>
        <v>2643</v>
      </c>
    </row>
    <row r="112" spans="2:14" ht="21" customHeight="1">
      <c r="B112" s="33"/>
      <c r="C112" s="195" t="s">
        <v>91</v>
      </c>
      <c r="D112" s="196"/>
      <c r="E112" s="196"/>
      <c r="F112" s="196"/>
      <c r="H112" s="34">
        <v>471</v>
      </c>
      <c r="I112" s="34">
        <v>846</v>
      </c>
      <c r="J112" s="34">
        <v>522</v>
      </c>
      <c r="K112" s="34">
        <v>365</v>
      </c>
      <c r="L112" s="34">
        <v>262</v>
      </c>
      <c r="M112" s="34">
        <v>177</v>
      </c>
      <c r="N112" s="34">
        <f t="shared" si="26"/>
        <v>2643</v>
      </c>
    </row>
    <row r="113" spans="2:14" ht="21" customHeight="1">
      <c r="B113" s="5" t="s">
        <v>13</v>
      </c>
      <c r="C113" s="193" t="s">
        <v>77</v>
      </c>
      <c r="D113" s="194"/>
      <c r="E113" s="194"/>
      <c r="F113" s="194"/>
      <c r="G113" s="35">
        <f aca="true" t="shared" si="27" ref="G113:G127">$J$12</f>
        <v>2643</v>
      </c>
      <c r="H113" s="36">
        <f aca="true" t="shared" si="28" ref="H113:M113">H98/$G113*100</f>
        <v>4.161937192584185</v>
      </c>
      <c r="I113" s="36">
        <f t="shared" si="28"/>
        <v>18.12334468407113</v>
      </c>
      <c r="J113" s="36">
        <f t="shared" si="28"/>
        <v>21.83125236473704</v>
      </c>
      <c r="K113" s="36">
        <f t="shared" si="28"/>
        <v>27.128263337116916</v>
      </c>
      <c r="L113" s="36">
        <f t="shared" si="28"/>
        <v>22.36095346197503</v>
      </c>
      <c r="M113" s="36">
        <f t="shared" si="28"/>
        <v>6.394248959515701</v>
      </c>
      <c r="N113" s="36">
        <f>SUM(H113:M113)</f>
        <v>100.00000000000001</v>
      </c>
    </row>
    <row r="114" spans="2:14" ht="21" customHeight="1">
      <c r="B114" s="7"/>
      <c r="C114" s="191" t="s">
        <v>78</v>
      </c>
      <c r="D114" s="192"/>
      <c r="E114" s="192"/>
      <c r="F114" s="192"/>
      <c r="G114" s="55">
        <f t="shared" si="27"/>
        <v>2643</v>
      </c>
      <c r="H114" s="56">
        <f aca="true" t="shared" si="29" ref="H114:M114">H99/$G114*100</f>
        <v>9.156261823685206</v>
      </c>
      <c r="I114" s="56">
        <f t="shared" si="29"/>
        <v>23.004161937192585</v>
      </c>
      <c r="J114" s="56">
        <f t="shared" si="29"/>
        <v>25.614831630722662</v>
      </c>
      <c r="K114" s="56">
        <f t="shared" si="29"/>
        <v>19.674612183125237</v>
      </c>
      <c r="L114" s="56">
        <f t="shared" si="29"/>
        <v>15.92886870979947</v>
      </c>
      <c r="M114" s="56">
        <f t="shared" si="29"/>
        <v>6.621263715474838</v>
      </c>
      <c r="N114" s="56">
        <f aca="true" t="shared" si="30" ref="N114:N127">SUM(H114:M114)</f>
        <v>100</v>
      </c>
    </row>
    <row r="115" spans="2:14" ht="21" customHeight="1">
      <c r="B115" s="7"/>
      <c r="C115" s="191" t="s">
        <v>79</v>
      </c>
      <c r="D115" s="192"/>
      <c r="E115" s="192"/>
      <c r="F115" s="192"/>
      <c r="G115" s="55">
        <f t="shared" si="27"/>
        <v>2643</v>
      </c>
      <c r="H115" s="56">
        <f aca="true" t="shared" si="31" ref="H115:M115">H100/$G115*100</f>
        <v>12.145289443813848</v>
      </c>
      <c r="I115" s="56">
        <f t="shared" si="31"/>
        <v>27.052591751797202</v>
      </c>
      <c r="J115" s="56">
        <f t="shared" si="31"/>
        <v>25.04729474082482</v>
      </c>
      <c r="K115" s="56">
        <f t="shared" si="31"/>
        <v>17.253121452894437</v>
      </c>
      <c r="L115" s="56">
        <f t="shared" si="31"/>
        <v>12.22096102913356</v>
      </c>
      <c r="M115" s="56">
        <f t="shared" si="31"/>
        <v>6.280741581536133</v>
      </c>
      <c r="N115" s="56">
        <f t="shared" si="30"/>
        <v>100</v>
      </c>
    </row>
    <row r="116" spans="2:14" ht="21" customHeight="1">
      <c r="B116" s="7"/>
      <c r="C116" s="191" t="s">
        <v>80</v>
      </c>
      <c r="D116" s="192"/>
      <c r="E116" s="192"/>
      <c r="F116" s="192"/>
      <c r="G116" s="55">
        <f t="shared" si="27"/>
        <v>2643</v>
      </c>
      <c r="H116" s="56">
        <f aca="true" t="shared" si="32" ref="H116:M116">H101/$G116*100</f>
        <v>12.485811577752553</v>
      </c>
      <c r="I116" s="56">
        <f t="shared" si="32"/>
        <v>24.13923571698827</v>
      </c>
      <c r="J116" s="56">
        <f t="shared" si="32"/>
        <v>20.24214907302308</v>
      </c>
      <c r="K116" s="56">
        <f t="shared" si="32"/>
        <v>18.993567915247827</v>
      </c>
      <c r="L116" s="56">
        <f t="shared" si="32"/>
        <v>17.55580779417329</v>
      </c>
      <c r="M116" s="56">
        <f t="shared" si="32"/>
        <v>6.583427922814983</v>
      </c>
      <c r="N116" s="56">
        <f t="shared" si="30"/>
        <v>100</v>
      </c>
    </row>
    <row r="117" spans="2:14" ht="21" customHeight="1">
      <c r="B117" s="7"/>
      <c r="C117" s="191" t="s">
        <v>81</v>
      </c>
      <c r="D117" s="192"/>
      <c r="E117" s="192"/>
      <c r="F117" s="192"/>
      <c r="G117" s="55">
        <f t="shared" si="27"/>
        <v>2643</v>
      </c>
      <c r="H117" s="56">
        <f aca="true" t="shared" si="33" ref="H117:M117">H102/$G117*100</f>
        <v>6.0915626182368525</v>
      </c>
      <c r="I117" s="56">
        <f t="shared" si="33"/>
        <v>17.51797200151343</v>
      </c>
      <c r="J117" s="56">
        <f t="shared" si="33"/>
        <v>21.301551267499054</v>
      </c>
      <c r="K117" s="56">
        <f t="shared" si="33"/>
        <v>23.912220961029135</v>
      </c>
      <c r="L117" s="56">
        <f t="shared" si="33"/>
        <v>24.895951570185396</v>
      </c>
      <c r="M117" s="56">
        <f t="shared" si="33"/>
        <v>6.280741581536133</v>
      </c>
      <c r="N117" s="56">
        <f t="shared" si="30"/>
        <v>100.00000000000001</v>
      </c>
    </row>
    <row r="118" spans="2:14" ht="21" customHeight="1">
      <c r="B118" s="7"/>
      <c r="C118" s="191" t="s">
        <v>82</v>
      </c>
      <c r="D118" s="192"/>
      <c r="E118" s="192"/>
      <c r="F118" s="192"/>
      <c r="G118" s="55">
        <f t="shared" si="27"/>
        <v>2643</v>
      </c>
      <c r="H118" s="56">
        <f aca="true" t="shared" si="34" ref="H118:M118">H103/$G118*100</f>
        <v>15.588346575860765</v>
      </c>
      <c r="I118" s="56">
        <f t="shared" si="34"/>
        <v>23.306848278471435</v>
      </c>
      <c r="J118" s="56">
        <f t="shared" si="34"/>
        <v>22.8149829738933</v>
      </c>
      <c r="K118" s="56">
        <f t="shared" si="34"/>
        <v>17.74498675747257</v>
      </c>
      <c r="L118" s="56">
        <f t="shared" si="34"/>
        <v>14.150586454786227</v>
      </c>
      <c r="M118" s="56">
        <f t="shared" si="34"/>
        <v>6.394248959515701</v>
      </c>
      <c r="N118" s="56">
        <f t="shared" si="30"/>
        <v>100</v>
      </c>
    </row>
    <row r="119" spans="2:14" ht="21" customHeight="1">
      <c r="B119" s="7"/>
      <c r="C119" s="191" t="s">
        <v>83</v>
      </c>
      <c r="D119" s="192"/>
      <c r="E119" s="192"/>
      <c r="F119" s="192"/>
      <c r="G119" s="55">
        <f t="shared" si="27"/>
        <v>2643</v>
      </c>
      <c r="H119" s="56">
        <f aca="true" t="shared" si="35" ref="H119:M119">H104/$G119*100</f>
        <v>19.409761634506243</v>
      </c>
      <c r="I119" s="56">
        <f t="shared" si="35"/>
        <v>23.15550510783201</v>
      </c>
      <c r="J119" s="56">
        <f t="shared" si="35"/>
        <v>22.701475595913735</v>
      </c>
      <c r="K119" s="56">
        <f t="shared" si="35"/>
        <v>15.891032917139613</v>
      </c>
      <c r="L119" s="56">
        <f t="shared" si="35"/>
        <v>12.410139992432843</v>
      </c>
      <c r="M119" s="56">
        <f t="shared" si="35"/>
        <v>6.432084752175558</v>
      </c>
      <c r="N119" s="56">
        <f t="shared" si="30"/>
        <v>100</v>
      </c>
    </row>
    <row r="120" spans="2:14" ht="21" customHeight="1">
      <c r="B120" s="7"/>
      <c r="C120" s="191" t="s">
        <v>84</v>
      </c>
      <c r="D120" s="192"/>
      <c r="E120" s="192"/>
      <c r="F120" s="192"/>
      <c r="G120" s="55">
        <f t="shared" si="27"/>
        <v>2643</v>
      </c>
      <c r="H120" s="56">
        <f aca="true" t="shared" si="36" ref="H120:M120">H105/$G120*100</f>
        <v>20.506999621642073</v>
      </c>
      <c r="I120" s="56">
        <f t="shared" si="36"/>
        <v>24.025728339008705</v>
      </c>
      <c r="J120" s="56">
        <f t="shared" si="36"/>
        <v>20.015134317063943</v>
      </c>
      <c r="K120" s="56">
        <f t="shared" si="36"/>
        <v>16.30722663639803</v>
      </c>
      <c r="L120" s="56">
        <f t="shared" si="36"/>
        <v>12.750662126371548</v>
      </c>
      <c r="M120" s="56">
        <f t="shared" si="36"/>
        <v>6.394248959515701</v>
      </c>
      <c r="N120" s="56">
        <f t="shared" si="30"/>
        <v>100</v>
      </c>
    </row>
    <row r="121" spans="2:14" ht="21" customHeight="1">
      <c r="B121" s="7"/>
      <c r="C121" s="191" t="s">
        <v>85</v>
      </c>
      <c r="D121" s="192"/>
      <c r="E121" s="192"/>
      <c r="F121" s="192"/>
      <c r="G121" s="55">
        <f t="shared" si="27"/>
        <v>2643</v>
      </c>
      <c r="H121" s="56">
        <f aca="true" t="shared" si="37" ref="H121:M121">H106/$G121*100</f>
        <v>38.895194854332196</v>
      </c>
      <c r="I121" s="56">
        <f t="shared" si="37"/>
        <v>18.690881573968976</v>
      </c>
      <c r="J121" s="56">
        <f t="shared" si="37"/>
        <v>13.999243284146804</v>
      </c>
      <c r="K121" s="56">
        <f t="shared" si="37"/>
        <v>11.085887249337874</v>
      </c>
      <c r="L121" s="56">
        <f t="shared" si="37"/>
        <v>10.669693530079455</v>
      </c>
      <c r="M121" s="56">
        <f t="shared" si="37"/>
        <v>6.6590995081346955</v>
      </c>
      <c r="N121" s="56">
        <f t="shared" si="30"/>
        <v>100</v>
      </c>
    </row>
    <row r="122" spans="2:14" ht="21" customHeight="1">
      <c r="B122" s="7"/>
      <c r="C122" s="191" t="s">
        <v>86</v>
      </c>
      <c r="D122" s="192"/>
      <c r="E122" s="192"/>
      <c r="F122" s="192"/>
      <c r="G122" s="55">
        <f t="shared" si="27"/>
        <v>2643</v>
      </c>
      <c r="H122" s="56">
        <f aca="true" t="shared" si="38" ref="H122:M122">H107/$G122*100</f>
        <v>32.27393113885736</v>
      </c>
      <c r="I122" s="56">
        <f t="shared" si="38"/>
        <v>21.490730230798334</v>
      </c>
      <c r="J122" s="56">
        <f t="shared" si="38"/>
        <v>15.020809685962922</v>
      </c>
      <c r="K122" s="56">
        <f t="shared" si="38"/>
        <v>12.410139992432843</v>
      </c>
      <c r="L122" s="56">
        <f t="shared" si="38"/>
        <v>10.783200908059024</v>
      </c>
      <c r="M122" s="56">
        <f t="shared" si="38"/>
        <v>8.02118804388952</v>
      </c>
      <c r="N122" s="56">
        <f t="shared" si="30"/>
        <v>100.00000000000001</v>
      </c>
    </row>
    <row r="123" spans="2:14" ht="21" customHeight="1">
      <c r="B123" s="7"/>
      <c r="C123" s="191" t="s">
        <v>87</v>
      </c>
      <c r="D123" s="192"/>
      <c r="E123" s="192"/>
      <c r="F123" s="192"/>
      <c r="G123" s="55">
        <f t="shared" si="27"/>
        <v>2643</v>
      </c>
      <c r="H123" s="56">
        <f aca="true" t="shared" si="39" ref="H123:M123">H108/$G123*100</f>
        <v>53.87816874763526</v>
      </c>
      <c r="I123" s="56">
        <f t="shared" si="39"/>
        <v>18.917896329928112</v>
      </c>
      <c r="J123" s="56">
        <f t="shared" si="39"/>
        <v>11.199394627317442</v>
      </c>
      <c r="K123" s="56">
        <f t="shared" si="39"/>
        <v>4.956488838441166</v>
      </c>
      <c r="L123" s="56">
        <f t="shared" si="39"/>
        <v>3.7835792659856224</v>
      </c>
      <c r="M123" s="56">
        <f t="shared" si="39"/>
        <v>7.264472190692395</v>
      </c>
      <c r="N123" s="56">
        <f t="shared" si="30"/>
        <v>100</v>
      </c>
    </row>
    <row r="124" spans="2:14" ht="21" customHeight="1">
      <c r="B124" s="7"/>
      <c r="C124" s="191" t="s">
        <v>88</v>
      </c>
      <c r="D124" s="192"/>
      <c r="E124" s="192"/>
      <c r="F124" s="192"/>
      <c r="G124" s="55">
        <f t="shared" si="27"/>
        <v>2643</v>
      </c>
      <c r="H124" s="56">
        <f aca="true" t="shared" si="40" ref="H124:M124">H109/$G124*100</f>
        <v>51.79720015134317</v>
      </c>
      <c r="I124" s="56">
        <f t="shared" si="40"/>
        <v>23.53386303443057</v>
      </c>
      <c r="J124" s="56">
        <f t="shared" si="40"/>
        <v>11.312902005297012</v>
      </c>
      <c r="K124" s="56">
        <f t="shared" si="40"/>
        <v>4.691638289822172</v>
      </c>
      <c r="L124" s="56">
        <f t="shared" si="40"/>
        <v>1.8161180476730987</v>
      </c>
      <c r="M124" s="56">
        <f t="shared" si="40"/>
        <v>6.848278471433976</v>
      </c>
      <c r="N124" s="56">
        <f t="shared" si="30"/>
        <v>99.99999999999999</v>
      </c>
    </row>
    <row r="125" spans="2:14" ht="21" customHeight="1">
      <c r="B125" s="7"/>
      <c r="C125" s="191" t="s">
        <v>89</v>
      </c>
      <c r="D125" s="192"/>
      <c r="E125" s="192"/>
      <c r="F125" s="192"/>
      <c r="G125" s="55">
        <f t="shared" si="27"/>
        <v>2643</v>
      </c>
      <c r="H125" s="56">
        <f aca="true" t="shared" si="41" ref="H125:M125">H110/$G125*100</f>
        <v>65.26674233825199</v>
      </c>
      <c r="I125" s="56">
        <f t="shared" si="41"/>
        <v>18.880060537268257</v>
      </c>
      <c r="J125" s="56">
        <f t="shared" si="41"/>
        <v>6.129398410896708</v>
      </c>
      <c r="K125" s="56">
        <f t="shared" si="41"/>
        <v>1.3999243284146803</v>
      </c>
      <c r="L125" s="56">
        <f t="shared" si="41"/>
        <v>0.7188800605372683</v>
      </c>
      <c r="M125" s="56">
        <f t="shared" si="41"/>
        <v>7.604994324631101</v>
      </c>
      <c r="N125" s="56">
        <f t="shared" si="30"/>
        <v>100.00000000000003</v>
      </c>
    </row>
    <row r="126" spans="2:14" ht="21" customHeight="1">
      <c r="B126" s="7"/>
      <c r="C126" s="191" t="s">
        <v>90</v>
      </c>
      <c r="D126" s="192"/>
      <c r="E126" s="192"/>
      <c r="F126" s="192"/>
      <c r="G126" s="55">
        <f t="shared" si="27"/>
        <v>2643</v>
      </c>
      <c r="H126" s="56">
        <f aca="true" t="shared" si="42" ref="H126:M126">H111/$G126*100</f>
        <v>25.08513053348468</v>
      </c>
      <c r="I126" s="56">
        <f t="shared" si="42"/>
        <v>26.74990541051835</v>
      </c>
      <c r="J126" s="56">
        <f t="shared" si="42"/>
        <v>19.069239500567537</v>
      </c>
      <c r="K126" s="56">
        <f t="shared" si="42"/>
        <v>11.577752553916005</v>
      </c>
      <c r="L126" s="56">
        <f t="shared" si="42"/>
        <v>10.783200908059024</v>
      </c>
      <c r="M126" s="56">
        <f t="shared" si="42"/>
        <v>6.734771093454407</v>
      </c>
      <c r="N126" s="56">
        <f t="shared" si="30"/>
        <v>100</v>
      </c>
    </row>
    <row r="127" spans="2:14" ht="21" customHeight="1">
      <c r="B127" s="33"/>
      <c r="C127" s="195" t="s">
        <v>91</v>
      </c>
      <c r="D127" s="196"/>
      <c r="E127" s="196"/>
      <c r="F127" s="196"/>
      <c r="G127" s="38">
        <f t="shared" si="27"/>
        <v>2643</v>
      </c>
      <c r="H127" s="39">
        <f aca="true" t="shared" si="43" ref="H127:M127">H112/$G127*100</f>
        <v>17.82065834279228</v>
      </c>
      <c r="I127" s="39">
        <f t="shared" si="43"/>
        <v>32.00908059023836</v>
      </c>
      <c r="J127" s="39">
        <f t="shared" si="43"/>
        <v>19.750283768444948</v>
      </c>
      <c r="K127" s="39">
        <f t="shared" si="43"/>
        <v>13.81006432084752</v>
      </c>
      <c r="L127" s="39">
        <f t="shared" si="43"/>
        <v>9.912977676882331</v>
      </c>
      <c r="M127" s="39">
        <f t="shared" si="43"/>
        <v>6.696935300794552</v>
      </c>
      <c r="N127" s="39">
        <f t="shared" si="30"/>
        <v>99.99999999999999</v>
      </c>
    </row>
    <row r="128" spans="2:14" ht="21" customHeight="1">
      <c r="B128" s="5" t="s">
        <v>13</v>
      </c>
      <c r="C128" s="193" t="s">
        <v>77</v>
      </c>
      <c r="D128" s="194"/>
      <c r="E128" s="194"/>
      <c r="F128" s="194"/>
      <c r="G128" s="35">
        <f>G113-M98</f>
        <v>2474</v>
      </c>
      <c r="H128" s="36">
        <f aca="true" t="shared" si="44" ref="H128:L142">H98/$G128*100</f>
        <v>4.44624090541633</v>
      </c>
      <c r="I128" s="36">
        <f t="shared" si="44"/>
        <v>19.361358124494746</v>
      </c>
      <c r="J128" s="36">
        <f t="shared" si="44"/>
        <v>23.32255456750202</v>
      </c>
      <c r="K128" s="36">
        <f t="shared" si="44"/>
        <v>28.981406628940988</v>
      </c>
      <c r="L128" s="36">
        <f t="shared" si="44"/>
        <v>23.888439773645917</v>
      </c>
      <c r="M128" s="40" t="s">
        <v>5</v>
      </c>
      <c r="N128" s="11">
        <f>SUM(H128:M128)</f>
        <v>100</v>
      </c>
    </row>
    <row r="129" spans="2:14" ht="21" customHeight="1">
      <c r="B129" s="43" t="s">
        <v>14</v>
      </c>
      <c r="C129" s="191" t="s">
        <v>78</v>
      </c>
      <c r="D129" s="192"/>
      <c r="E129" s="192"/>
      <c r="F129" s="192"/>
      <c r="G129" s="55">
        <f aca="true" t="shared" si="45" ref="G129:G142">G114-M99</f>
        <v>2468</v>
      </c>
      <c r="H129" s="56">
        <f t="shared" si="44"/>
        <v>9.805510534846029</v>
      </c>
      <c r="I129" s="56">
        <f t="shared" si="44"/>
        <v>24.635332252836303</v>
      </c>
      <c r="J129" s="56">
        <f t="shared" si="44"/>
        <v>27.431118314424634</v>
      </c>
      <c r="K129" s="56">
        <f t="shared" si="44"/>
        <v>21.06969205834684</v>
      </c>
      <c r="L129" s="56">
        <f t="shared" si="44"/>
        <v>17.05834683954619</v>
      </c>
      <c r="M129" s="57" t="s">
        <v>15</v>
      </c>
      <c r="N129" s="58">
        <f aca="true" t="shared" si="46" ref="N129:N142">SUM(H129:M129)</f>
        <v>99.99999999999999</v>
      </c>
    </row>
    <row r="130" spans="2:14" ht="21" customHeight="1">
      <c r="B130" s="7"/>
      <c r="C130" s="191" t="s">
        <v>79</v>
      </c>
      <c r="D130" s="192"/>
      <c r="E130" s="192"/>
      <c r="F130" s="192"/>
      <c r="G130" s="55">
        <f t="shared" si="45"/>
        <v>2477</v>
      </c>
      <c r="H130" s="56">
        <f t="shared" si="44"/>
        <v>12.959224868792896</v>
      </c>
      <c r="I130" s="56">
        <f t="shared" si="44"/>
        <v>28.86556318126766</v>
      </c>
      <c r="J130" s="56">
        <f t="shared" si="44"/>
        <v>26.725878078320548</v>
      </c>
      <c r="K130" s="56">
        <f t="shared" si="44"/>
        <v>18.409366168752523</v>
      </c>
      <c r="L130" s="56">
        <f t="shared" si="44"/>
        <v>13.03996770286637</v>
      </c>
      <c r="M130" s="57" t="s">
        <v>15</v>
      </c>
      <c r="N130" s="58">
        <f t="shared" si="46"/>
        <v>100</v>
      </c>
    </row>
    <row r="131" spans="2:14" ht="21" customHeight="1">
      <c r="B131" s="7"/>
      <c r="C131" s="191" t="s">
        <v>80</v>
      </c>
      <c r="D131" s="192"/>
      <c r="E131" s="192"/>
      <c r="F131" s="192"/>
      <c r="G131" s="55">
        <f t="shared" si="45"/>
        <v>2469</v>
      </c>
      <c r="H131" s="56">
        <f t="shared" si="44"/>
        <v>13.365735115431349</v>
      </c>
      <c r="I131" s="56">
        <f t="shared" si="44"/>
        <v>25.840421223167276</v>
      </c>
      <c r="J131" s="56">
        <f t="shared" si="44"/>
        <v>21.668691778047794</v>
      </c>
      <c r="K131" s="56">
        <f t="shared" si="44"/>
        <v>20.332118266504658</v>
      </c>
      <c r="L131" s="56">
        <f t="shared" si="44"/>
        <v>18.793033616848927</v>
      </c>
      <c r="M131" s="57" t="s">
        <v>15</v>
      </c>
      <c r="N131" s="58">
        <f t="shared" si="46"/>
        <v>100</v>
      </c>
    </row>
    <row r="132" spans="2:14" ht="21" customHeight="1">
      <c r="B132" s="7"/>
      <c r="C132" s="191" t="s">
        <v>81</v>
      </c>
      <c r="D132" s="192"/>
      <c r="E132" s="192"/>
      <c r="F132" s="192"/>
      <c r="G132" s="55">
        <f t="shared" si="45"/>
        <v>2477</v>
      </c>
      <c r="H132" s="56">
        <f t="shared" si="44"/>
        <v>6.499798142914816</v>
      </c>
      <c r="I132" s="56">
        <f t="shared" si="44"/>
        <v>18.69196608800969</v>
      </c>
      <c r="J132" s="56">
        <f t="shared" si="44"/>
        <v>22.72910779168349</v>
      </c>
      <c r="K132" s="56">
        <f t="shared" si="44"/>
        <v>25.51473556721841</v>
      </c>
      <c r="L132" s="56">
        <f t="shared" si="44"/>
        <v>26.5643924101736</v>
      </c>
      <c r="M132" s="57" t="s">
        <v>15</v>
      </c>
      <c r="N132" s="58">
        <f t="shared" si="46"/>
        <v>100</v>
      </c>
    </row>
    <row r="133" spans="2:14" ht="21" customHeight="1">
      <c r="B133" s="7"/>
      <c r="C133" s="191" t="s">
        <v>82</v>
      </c>
      <c r="D133" s="192"/>
      <c r="E133" s="192"/>
      <c r="F133" s="192"/>
      <c r="G133" s="55">
        <f t="shared" si="45"/>
        <v>2474</v>
      </c>
      <c r="H133" s="56">
        <f t="shared" si="44"/>
        <v>16.653193209377527</v>
      </c>
      <c r="I133" s="56">
        <f t="shared" si="44"/>
        <v>24.898949070331447</v>
      </c>
      <c r="J133" s="56">
        <f t="shared" si="44"/>
        <v>24.37348423605497</v>
      </c>
      <c r="K133" s="56">
        <f t="shared" si="44"/>
        <v>18.957154405820535</v>
      </c>
      <c r="L133" s="56">
        <f t="shared" si="44"/>
        <v>15.117219078415523</v>
      </c>
      <c r="M133" s="57" t="s">
        <v>15</v>
      </c>
      <c r="N133" s="58">
        <f t="shared" si="46"/>
        <v>100</v>
      </c>
    </row>
    <row r="134" spans="2:14" ht="21" customHeight="1">
      <c r="B134" s="7"/>
      <c r="C134" s="191" t="s">
        <v>83</v>
      </c>
      <c r="D134" s="192"/>
      <c r="E134" s="192"/>
      <c r="F134" s="192"/>
      <c r="G134" s="55">
        <f t="shared" si="45"/>
        <v>2473</v>
      </c>
      <c r="H134" s="56">
        <f t="shared" si="44"/>
        <v>20.744035584310556</v>
      </c>
      <c r="I134" s="56">
        <f t="shared" si="44"/>
        <v>24.747270521633645</v>
      </c>
      <c r="J134" s="56">
        <f t="shared" si="44"/>
        <v>24.26202992317024</v>
      </c>
      <c r="K134" s="56">
        <f t="shared" si="44"/>
        <v>16.983420946219166</v>
      </c>
      <c r="L134" s="56">
        <f t="shared" si="44"/>
        <v>13.263243024666396</v>
      </c>
      <c r="M134" s="57" t="s">
        <v>15</v>
      </c>
      <c r="N134" s="58">
        <f t="shared" si="46"/>
        <v>100.00000000000001</v>
      </c>
    </row>
    <row r="135" spans="2:14" ht="21" customHeight="1">
      <c r="B135" s="7"/>
      <c r="C135" s="191" t="s">
        <v>84</v>
      </c>
      <c r="D135" s="192"/>
      <c r="E135" s="192"/>
      <c r="F135" s="192"/>
      <c r="G135" s="55">
        <f t="shared" si="45"/>
        <v>2474</v>
      </c>
      <c r="H135" s="56">
        <f t="shared" si="44"/>
        <v>21.90784155214228</v>
      </c>
      <c r="I135" s="56">
        <f t="shared" si="44"/>
        <v>25.666936135812453</v>
      </c>
      <c r="J135" s="56">
        <f t="shared" si="44"/>
        <v>21.382376717865803</v>
      </c>
      <c r="K135" s="56">
        <f t="shared" si="44"/>
        <v>17.42118027485853</v>
      </c>
      <c r="L135" s="56">
        <f t="shared" si="44"/>
        <v>13.621665319320938</v>
      </c>
      <c r="M135" s="57" t="s">
        <v>15</v>
      </c>
      <c r="N135" s="58">
        <f t="shared" si="46"/>
        <v>100.00000000000001</v>
      </c>
    </row>
    <row r="136" spans="2:14" ht="21" customHeight="1">
      <c r="B136" s="7"/>
      <c r="C136" s="191" t="s">
        <v>85</v>
      </c>
      <c r="D136" s="192"/>
      <c r="E136" s="192"/>
      <c r="F136" s="192"/>
      <c r="G136" s="55">
        <f t="shared" si="45"/>
        <v>2467</v>
      </c>
      <c r="H136" s="56">
        <f t="shared" si="44"/>
        <v>41.67004458856911</v>
      </c>
      <c r="I136" s="56">
        <f t="shared" si="44"/>
        <v>20.02432103769761</v>
      </c>
      <c r="J136" s="56">
        <f t="shared" si="44"/>
        <v>14.997973246858532</v>
      </c>
      <c r="K136" s="56">
        <f t="shared" si="44"/>
        <v>11.876773408998783</v>
      </c>
      <c r="L136" s="56">
        <f t="shared" si="44"/>
        <v>11.430887717875962</v>
      </c>
      <c r="M136" s="57" t="s">
        <v>15</v>
      </c>
      <c r="N136" s="58">
        <f t="shared" si="46"/>
        <v>100</v>
      </c>
    </row>
    <row r="137" spans="2:14" ht="21" customHeight="1">
      <c r="B137" s="7"/>
      <c r="C137" s="191" t="s">
        <v>86</v>
      </c>
      <c r="D137" s="192"/>
      <c r="E137" s="192"/>
      <c r="F137" s="192"/>
      <c r="G137" s="55">
        <f t="shared" si="45"/>
        <v>2431</v>
      </c>
      <c r="H137" s="56">
        <f t="shared" si="44"/>
        <v>35.08844097079391</v>
      </c>
      <c r="I137" s="56">
        <f t="shared" si="44"/>
        <v>23.364870423693954</v>
      </c>
      <c r="J137" s="56">
        <f t="shared" si="44"/>
        <v>16.330728095433976</v>
      </c>
      <c r="K137" s="56">
        <f t="shared" si="44"/>
        <v>13.4923899629782</v>
      </c>
      <c r="L137" s="56">
        <f t="shared" si="44"/>
        <v>11.723570547099959</v>
      </c>
      <c r="M137" s="57" t="s">
        <v>15</v>
      </c>
      <c r="N137" s="58">
        <f t="shared" si="46"/>
        <v>99.99999999999999</v>
      </c>
    </row>
    <row r="138" spans="2:14" ht="21" customHeight="1">
      <c r="B138" s="7"/>
      <c r="C138" s="191" t="s">
        <v>87</v>
      </c>
      <c r="D138" s="192"/>
      <c r="E138" s="192"/>
      <c r="F138" s="192"/>
      <c r="G138" s="55">
        <f t="shared" si="45"/>
        <v>2451</v>
      </c>
      <c r="H138" s="56">
        <f t="shared" si="44"/>
        <v>58.09873521011832</v>
      </c>
      <c r="I138" s="56">
        <f t="shared" si="44"/>
        <v>20.39983680130559</v>
      </c>
      <c r="J138" s="56">
        <f t="shared" si="44"/>
        <v>12.076703386372909</v>
      </c>
      <c r="K138" s="56">
        <f t="shared" si="44"/>
        <v>5.344757241942064</v>
      </c>
      <c r="L138" s="56">
        <f t="shared" si="44"/>
        <v>4.079967360261118</v>
      </c>
      <c r="M138" s="57" t="s">
        <v>15</v>
      </c>
      <c r="N138" s="58">
        <f t="shared" si="46"/>
        <v>100</v>
      </c>
    </row>
    <row r="139" spans="2:14" ht="21" customHeight="1">
      <c r="B139" s="7"/>
      <c r="C139" s="191" t="s">
        <v>88</v>
      </c>
      <c r="D139" s="192"/>
      <c r="E139" s="192"/>
      <c r="F139" s="192"/>
      <c r="G139" s="55">
        <f t="shared" si="45"/>
        <v>2462</v>
      </c>
      <c r="H139" s="56">
        <f t="shared" si="44"/>
        <v>55.605199025182785</v>
      </c>
      <c r="I139" s="56">
        <f t="shared" si="44"/>
        <v>25.264012997562958</v>
      </c>
      <c r="J139" s="56">
        <f t="shared" si="44"/>
        <v>12.144597887896019</v>
      </c>
      <c r="K139" s="56">
        <f t="shared" si="44"/>
        <v>5.03655564581641</v>
      </c>
      <c r="L139" s="56">
        <f t="shared" si="44"/>
        <v>1.949634443541836</v>
      </c>
      <c r="M139" s="57" t="s">
        <v>15</v>
      </c>
      <c r="N139" s="58">
        <f t="shared" si="46"/>
        <v>100</v>
      </c>
    </row>
    <row r="140" spans="2:14" ht="21" customHeight="1">
      <c r="B140" s="7"/>
      <c r="C140" s="191" t="s">
        <v>89</v>
      </c>
      <c r="D140" s="192"/>
      <c r="E140" s="192"/>
      <c r="F140" s="192"/>
      <c r="G140" s="55">
        <f t="shared" si="45"/>
        <v>2442</v>
      </c>
      <c r="H140" s="56">
        <f t="shared" si="44"/>
        <v>70.63882063882065</v>
      </c>
      <c r="I140" s="56">
        <f t="shared" si="44"/>
        <v>20.434070434070435</v>
      </c>
      <c r="J140" s="56">
        <f t="shared" si="44"/>
        <v>6.6339066339066335</v>
      </c>
      <c r="K140" s="56">
        <f t="shared" si="44"/>
        <v>1.5151515151515151</v>
      </c>
      <c r="L140" s="56">
        <f t="shared" si="44"/>
        <v>0.778050778050778</v>
      </c>
      <c r="M140" s="57" t="s">
        <v>15</v>
      </c>
      <c r="N140" s="58">
        <f t="shared" si="46"/>
        <v>100.00000000000001</v>
      </c>
    </row>
    <row r="141" spans="2:14" ht="21" customHeight="1">
      <c r="B141" s="7"/>
      <c r="C141" s="191" t="s">
        <v>90</v>
      </c>
      <c r="D141" s="192"/>
      <c r="E141" s="192"/>
      <c r="F141" s="192"/>
      <c r="G141" s="55">
        <f t="shared" si="45"/>
        <v>2465</v>
      </c>
      <c r="H141" s="56">
        <f t="shared" si="44"/>
        <v>26.89655172413793</v>
      </c>
      <c r="I141" s="56">
        <f t="shared" si="44"/>
        <v>28.6815415821501</v>
      </c>
      <c r="J141" s="56">
        <f t="shared" si="44"/>
        <v>20.446247464503042</v>
      </c>
      <c r="K141" s="56">
        <f t="shared" si="44"/>
        <v>12.413793103448276</v>
      </c>
      <c r="L141" s="56">
        <f t="shared" si="44"/>
        <v>11.561866125760648</v>
      </c>
      <c r="M141" s="57" t="s">
        <v>15</v>
      </c>
      <c r="N141" s="58">
        <f t="shared" si="46"/>
        <v>99.99999999999999</v>
      </c>
    </row>
    <row r="142" spans="2:14" ht="21" customHeight="1">
      <c r="B142" s="44"/>
      <c r="C142" s="195" t="s">
        <v>91</v>
      </c>
      <c r="D142" s="196"/>
      <c r="E142" s="196"/>
      <c r="F142" s="196"/>
      <c r="G142" s="38">
        <f t="shared" si="45"/>
        <v>2466</v>
      </c>
      <c r="H142" s="39">
        <f t="shared" si="44"/>
        <v>19.099756690997566</v>
      </c>
      <c r="I142" s="39">
        <f t="shared" si="44"/>
        <v>34.306569343065696</v>
      </c>
      <c r="J142" s="39">
        <f t="shared" si="44"/>
        <v>21.16788321167883</v>
      </c>
      <c r="K142" s="39">
        <f t="shared" si="44"/>
        <v>14.801297648012977</v>
      </c>
      <c r="L142" s="39">
        <f t="shared" si="44"/>
        <v>10.62449310624493</v>
      </c>
      <c r="M142" s="41" t="s">
        <v>15</v>
      </c>
      <c r="N142" s="39">
        <f t="shared" si="46"/>
        <v>100</v>
      </c>
    </row>
    <row r="143" ht="3" customHeight="1"/>
    <row r="144" spans="1:9" ht="15" customHeight="1">
      <c r="A144" s="2" t="s">
        <v>97</v>
      </c>
      <c r="I144" s="22"/>
    </row>
    <row r="145" spans="2:12" ht="12" customHeight="1">
      <c r="B145" s="3"/>
      <c r="C145" s="18"/>
      <c r="D145" s="18"/>
      <c r="E145" s="18"/>
      <c r="F145" s="18"/>
      <c r="G145" s="18"/>
      <c r="H145" s="18"/>
      <c r="I145" s="18"/>
      <c r="J145" s="4" t="s">
        <v>1</v>
      </c>
      <c r="K145" s="5" t="s">
        <v>2</v>
      </c>
      <c r="L145" s="5" t="s">
        <v>2</v>
      </c>
    </row>
    <row r="146" spans="2:12" ht="12" customHeight="1">
      <c r="B146" s="1"/>
      <c r="I146" s="22"/>
      <c r="J146" s="6"/>
      <c r="K146" s="7"/>
      <c r="L146" s="43" t="s">
        <v>3</v>
      </c>
    </row>
    <row r="147" spans="2:12" ht="12" customHeight="1">
      <c r="B147" s="8"/>
      <c r="C147" s="19"/>
      <c r="D147" s="19"/>
      <c r="E147" s="19"/>
      <c r="F147" s="19"/>
      <c r="G147" s="19"/>
      <c r="H147" s="19"/>
      <c r="I147" s="19"/>
      <c r="J147" s="8"/>
      <c r="K147" s="9">
        <f>$J$12</f>
        <v>2643</v>
      </c>
      <c r="L147" s="9">
        <f>K147-J153</f>
        <v>2419</v>
      </c>
    </row>
    <row r="148" spans="2:12" ht="15" customHeight="1">
      <c r="B148" s="25" t="s">
        <v>23</v>
      </c>
      <c r="C148" s="18"/>
      <c r="I148" s="22"/>
      <c r="J148" s="10">
        <v>24</v>
      </c>
      <c r="K148" s="11">
        <f>$J148/K$147*100</f>
        <v>0.9080590238365494</v>
      </c>
      <c r="L148" s="11">
        <f>$J148/L$147*100</f>
        <v>0.9921455146754857</v>
      </c>
    </row>
    <row r="149" spans="2:12" ht="15" customHeight="1">
      <c r="B149" s="25" t="s">
        <v>22</v>
      </c>
      <c r="I149" s="22"/>
      <c r="J149" s="10">
        <v>204</v>
      </c>
      <c r="K149" s="12">
        <f aca="true" t="shared" si="47" ref="K149:L153">$J149/K$147*100</f>
        <v>7.71850170261067</v>
      </c>
      <c r="L149" s="12">
        <f t="shared" si="47"/>
        <v>8.43323687474163</v>
      </c>
    </row>
    <row r="150" spans="2:12" ht="15" customHeight="1">
      <c r="B150" s="25" t="s">
        <v>98</v>
      </c>
      <c r="I150" s="22"/>
      <c r="J150" s="10">
        <v>996</v>
      </c>
      <c r="K150" s="12">
        <f t="shared" si="47"/>
        <v>37.684449489216796</v>
      </c>
      <c r="L150" s="12">
        <f t="shared" si="47"/>
        <v>41.174038859032656</v>
      </c>
    </row>
    <row r="151" spans="2:12" ht="15" customHeight="1">
      <c r="B151" s="25" t="s">
        <v>99</v>
      </c>
      <c r="I151" s="22"/>
      <c r="J151" s="10">
        <v>763</v>
      </c>
      <c r="K151" s="12">
        <f t="shared" si="47"/>
        <v>28.8687097994703</v>
      </c>
      <c r="L151" s="12">
        <f t="shared" si="47"/>
        <v>31.541959487391484</v>
      </c>
    </row>
    <row r="152" spans="2:12" ht="15" customHeight="1">
      <c r="B152" s="25" t="s">
        <v>21</v>
      </c>
      <c r="I152" s="22"/>
      <c r="J152" s="10">
        <v>432</v>
      </c>
      <c r="K152" s="12">
        <f t="shared" si="47"/>
        <v>16.34506242905789</v>
      </c>
      <c r="L152" s="12">
        <f t="shared" si="47"/>
        <v>17.858619264158744</v>
      </c>
    </row>
    <row r="153" spans="2:12" ht="15" customHeight="1">
      <c r="B153" s="26" t="s">
        <v>4</v>
      </c>
      <c r="C153" s="19"/>
      <c r="D153" s="19"/>
      <c r="E153" s="19"/>
      <c r="F153" s="19"/>
      <c r="G153" s="19"/>
      <c r="H153" s="19"/>
      <c r="I153" s="20"/>
      <c r="J153" s="10">
        <v>224</v>
      </c>
      <c r="K153" s="12">
        <f t="shared" si="47"/>
        <v>8.475217555807795</v>
      </c>
      <c r="L153" s="13" t="s">
        <v>5</v>
      </c>
    </row>
    <row r="154" spans="2:12" ht="15" customHeight="1">
      <c r="B154" s="14" t="s">
        <v>0</v>
      </c>
      <c r="C154" s="23"/>
      <c r="D154" s="23"/>
      <c r="E154" s="23"/>
      <c r="F154" s="23"/>
      <c r="G154" s="23"/>
      <c r="H154" s="23"/>
      <c r="I154" s="23"/>
      <c r="J154" s="15">
        <f>SUM(J148:J153)</f>
        <v>2643</v>
      </c>
      <c r="K154" s="16">
        <f>IF(SUM(K148:K153)&gt;100,"－",SUM(K148:K153))</f>
        <v>100</v>
      </c>
      <c r="L154" s="16">
        <f>IF(SUM(L148:L153)&gt;100,"－",SUM(L148:L153))</f>
        <v>100</v>
      </c>
    </row>
    <row r="155" ht="10.5" customHeight="1">
      <c r="I155" s="22"/>
    </row>
    <row r="156" spans="1:9" ht="15" customHeight="1">
      <c r="A156" s="2" t="s">
        <v>313</v>
      </c>
      <c r="I156" s="22"/>
    </row>
    <row r="157" spans="1:9" ht="15" customHeight="1">
      <c r="A157" s="2" t="s">
        <v>314</v>
      </c>
      <c r="I157" s="22"/>
    </row>
    <row r="158" spans="2:12" ht="22.5">
      <c r="B158" s="64"/>
      <c r="C158" s="65"/>
      <c r="D158" s="65"/>
      <c r="E158" s="65"/>
      <c r="F158" s="65"/>
      <c r="G158" s="65"/>
      <c r="H158" s="65"/>
      <c r="I158" s="65"/>
      <c r="J158" s="65"/>
      <c r="K158" s="66" t="s">
        <v>274</v>
      </c>
      <c r="L158" s="81" t="s">
        <v>283</v>
      </c>
    </row>
    <row r="159" spans="2:14" ht="15" customHeight="1">
      <c r="B159" s="25" t="s">
        <v>265</v>
      </c>
      <c r="C159" s="63" t="s">
        <v>77</v>
      </c>
      <c r="I159" s="22"/>
      <c r="J159" s="22"/>
      <c r="K159" s="67">
        <v>2474</v>
      </c>
      <c r="L159" s="12">
        <v>2.485044462409054</v>
      </c>
      <c r="N159" s="75"/>
    </row>
    <row r="160" spans="2:14" ht="15" customHeight="1">
      <c r="B160" s="25" t="s">
        <v>266</v>
      </c>
      <c r="C160" s="63" t="s">
        <v>79</v>
      </c>
      <c r="I160" s="22"/>
      <c r="J160" s="22"/>
      <c r="K160" s="67">
        <v>2477</v>
      </c>
      <c r="L160" s="12">
        <v>1.897052886556318</v>
      </c>
      <c r="N160" s="75"/>
    </row>
    <row r="161" spans="2:14" ht="15" customHeight="1">
      <c r="B161" s="25" t="s">
        <v>267</v>
      </c>
      <c r="C161" s="63" t="s">
        <v>80</v>
      </c>
      <c r="I161" s="22"/>
      <c r="J161" s="22"/>
      <c r="K161" s="67">
        <v>2469</v>
      </c>
      <c r="L161" s="12">
        <v>2.0534629404617255</v>
      </c>
      <c r="N161" s="75"/>
    </row>
    <row r="162" spans="2:14" ht="15" customHeight="1">
      <c r="B162" s="25" t="s">
        <v>268</v>
      </c>
      <c r="C162" s="63" t="s">
        <v>83</v>
      </c>
      <c r="I162" s="22"/>
      <c r="J162" s="22"/>
      <c r="K162" s="67">
        <v>2473</v>
      </c>
      <c r="L162" s="12">
        <v>1.7727456530529722</v>
      </c>
      <c r="N162" s="75"/>
    </row>
    <row r="163" spans="2:14" ht="15" customHeight="1">
      <c r="B163" s="25" t="s">
        <v>269</v>
      </c>
      <c r="C163" s="63" t="s">
        <v>84</v>
      </c>
      <c r="I163" s="22"/>
      <c r="J163" s="22"/>
      <c r="K163" s="67">
        <v>2474</v>
      </c>
      <c r="L163" s="12">
        <v>1.751818916734034</v>
      </c>
      <c r="N163" s="75"/>
    </row>
    <row r="164" spans="2:14" ht="15" customHeight="1">
      <c r="B164" s="25" t="s">
        <v>271</v>
      </c>
      <c r="C164" s="63" t="s">
        <v>85</v>
      </c>
      <c r="I164" s="22"/>
      <c r="J164" s="22"/>
      <c r="K164" s="67">
        <v>2467</v>
      </c>
      <c r="L164" s="12">
        <v>1.3137413862991487</v>
      </c>
      <c r="N164" s="75"/>
    </row>
    <row r="165" spans="2:14" ht="15" customHeight="1">
      <c r="B165" s="25" t="s">
        <v>270</v>
      </c>
      <c r="C165" s="63" t="s">
        <v>90</v>
      </c>
      <c r="I165" s="22"/>
      <c r="J165" s="22"/>
      <c r="K165" s="67">
        <v>2465</v>
      </c>
      <c r="L165" s="12">
        <v>1.530628803245436</v>
      </c>
      <c r="N165" s="75"/>
    </row>
    <row r="166" spans="2:14" ht="15" customHeight="1">
      <c r="B166" s="70" t="s">
        <v>272</v>
      </c>
      <c r="C166" s="71" t="s">
        <v>91</v>
      </c>
      <c r="D166" s="72"/>
      <c r="E166" s="72"/>
      <c r="F166" s="72"/>
      <c r="G166" s="72"/>
      <c r="H166" s="72"/>
      <c r="I166" s="72"/>
      <c r="J166" s="72"/>
      <c r="K166" s="73">
        <v>2466</v>
      </c>
      <c r="L166" s="74">
        <v>1.6354420113544201</v>
      </c>
      <c r="N166" s="75"/>
    </row>
    <row r="167" spans="2:14" ht="15" customHeight="1">
      <c r="B167" s="26" t="s">
        <v>273</v>
      </c>
      <c r="C167" s="68" t="s">
        <v>264</v>
      </c>
      <c r="D167" s="19"/>
      <c r="E167" s="19"/>
      <c r="F167" s="19"/>
      <c r="G167" s="19"/>
      <c r="H167" s="19"/>
      <c r="I167" s="19"/>
      <c r="J167" s="19"/>
      <c r="K167" s="69">
        <v>2419</v>
      </c>
      <c r="L167" s="39">
        <v>2.568416701116164</v>
      </c>
      <c r="N167" s="75"/>
    </row>
    <row r="168" ht="10.5" customHeight="1">
      <c r="I168" s="22"/>
    </row>
    <row r="169" spans="1:9" ht="15" customHeight="1">
      <c r="A169" s="2" t="s">
        <v>316</v>
      </c>
      <c r="I169" s="22"/>
    </row>
    <row r="170" spans="2:11" ht="12" customHeight="1">
      <c r="B170" s="3"/>
      <c r="C170" s="18"/>
      <c r="D170" s="18"/>
      <c r="E170" s="18"/>
      <c r="F170" s="18"/>
      <c r="G170" s="18"/>
      <c r="H170" s="18"/>
      <c r="I170" s="18"/>
      <c r="J170" s="4" t="s">
        <v>1</v>
      </c>
      <c r="K170" s="5" t="s">
        <v>2</v>
      </c>
    </row>
    <row r="171" spans="2:11" ht="12" customHeight="1">
      <c r="B171" s="1"/>
      <c r="I171" s="22"/>
      <c r="J171" s="6"/>
      <c r="K171" s="7"/>
    </row>
    <row r="172" spans="2:11" ht="12" customHeight="1">
      <c r="B172" s="8"/>
      <c r="C172" s="19"/>
      <c r="D172" s="19"/>
      <c r="E172" s="19"/>
      <c r="F172" s="19"/>
      <c r="G172" s="19"/>
      <c r="H172" s="19"/>
      <c r="I172" s="19"/>
      <c r="J172" s="8"/>
      <c r="K172" s="9">
        <f>J178</f>
        <v>2350</v>
      </c>
    </row>
    <row r="173" spans="2:11" ht="15" customHeight="1">
      <c r="B173" s="25" t="s">
        <v>276</v>
      </c>
      <c r="C173" s="18"/>
      <c r="I173" s="22"/>
      <c r="J173" s="10">
        <v>34</v>
      </c>
      <c r="K173" s="11">
        <f>$J173/K$172*100</f>
        <v>1.446808510638298</v>
      </c>
    </row>
    <row r="174" spans="2:11" ht="15" customHeight="1">
      <c r="B174" s="25" t="s">
        <v>277</v>
      </c>
      <c r="I174" s="22"/>
      <c r="J174" s="10">
        <v>378</v>
      </c>
      <c r="K174" s="12">
        <f>$J174/K$172*100</f>
        <v>16.085106382978722</v>
      </c>
    </row>
    <row r="175" spans="2:11" ht="15" customHeight="1">
      <c r="B175" s="25" t="s">
        <v>278</v>
      </c>
      <c r="I175" s="22"/>
      <c r="J175" s="10">
        <v>822</v>
      </c>
      <c r="K175" s="12">
        <f>$J175/K$172*100</f>
        <v>34.97872340425532</v>
      </c>
    </row>
    <row r="176" spans="2:11" ht="15" customHeight="1">
      <c r="B176" s="25" t="s">
        <v>279</v>
      </c>
      <c r="I176" s="22"/>
      <c r="J176" s="10">
        <v>659</v>
      </c>
      <c r="K176" s="12">
        <f>$J176/K$172*100</f>
        <v>28.04255319148936</v>
      </c>
    </row>
    <row r="177" spans="2:11" ht="15" customHeight="1">
      <c r="B177" s="26" t="s">
        <v>280</v>
      </c>
      <c r="C177" s="19"/>
      <c r="D177" s="19"/>
      <c r="E177" s="19"/>
      <c r="F177" s="19"/>
      <c r="G177" s="19"/>
      <c r="H177" s="19"/>
      <c r="I177" s="20"/>
      <c r="J177" s="10">
        <v>457</v>
      </c>
      <c r="K177" s="12">
        <f>$J177/K$172*100</f>
        <v>19.4468085106383</v>
      </c>
    </row>
    <row r="178" spans="2:11" ht="15" customHeight="1">
      <c r="B178" s="14" t="s">
        <v>0</v>
      </c>
      <c r="C178" s="23"/>
      <c r="D178" s="23"/>
      <c r="E178" s="23"/>
      <c r="F178" s="23"/>
      <c r="G178" s="23"/>
      <c r="H178" s="23"/>
      <c r="I178" s="23"/>
      <c r="J178" s="15">
        <f>SUM(J173:J177)</f>
        <v>2350</v>
      </c>
      <c r="K178" s="16">
        <f>IF(SUM(K173:K177)&gt;100,"－",SUM(K173:K177))</f>
        <v>100</v>
      </c>
    </row>
    <row r="179" spans="2:11" ht="15" customHeight="1">
      <c r="B179" s="14" t="s">
        <v>281</v>
      </c>
      <c r="C179" s="23"/>
      <c r="D179" s="23"/>
      <c r="E179" s="23"/>
      <c r="F179" s="23"/>
      <c r="G179" s="23"/>
      <c r="H179" s="23"/>
      <c r="I179" s="23"/>
      <c r="J179" s="80">
        <f>K172</f>
        <v>2350</v>
      </c>
      <c r="K179" s="16">
        <v>9.597446808510638</v>
      </c>
    </row>
    <row r="180" spans="2:11" ht="15" customHeight="1">
      <c r="B180" s="14" t="s">
        <v>282</v>
      </c>
      <c r="C180" s="23"/>
      <c r="D180" s="23"/>
      <c r="E180" s="23"/>
      <c r="F180" s="23"/>
      <c r="G180" s="23"/>
      <c r="H180" s="23"/>
      <c r="I180" s="23"/>
      <c r="J180" s="46"/>
      <c r="K180" s="16">
        <v>5.116321876587645</v>
      </c>
    </row>
    <row r="181" spans="2:11" ht="15" customHeight="1">
      <c r="B181" s="14" t="s">
        <v>311</v>
      </c>
      <c r="C181" s="23"/>
      <c r="D181" s="23"/>
      <c r="E181" s="23"/>
      <c r="F181" s="23"/>
      <c r="G181" s="23"/>
      <c r="H181" s="23"/>
      <c r="I181" s="23"/>
      <c r="J181" s="46"/>
      <c r="K181" s="16">
        <v>20</v>
      </c>
    </row>
    <row r="182" spans="2:11" ht="15" customHeight="1">
      <c r="B182" s="14" t="s">
        <v>312</v>
      </c>
      <c r="C182" s="23"/>
      <c r="D182" s="23"/>
      <c r="E182" s="23"/>
      <c r="F182" s="23"/>
      <c r="G182" s="23"/>
      <c r="H182" s="23"/>
      <c r="I182" s="23"/>
      <c r="J182" s="79"/>
      <c r="K182" s="16">
        <v>0</v>
      </c>
    </row>
    <row r="183" ht="10.5" customHeight="1">
      <c r="I183" s="22"/>
    </row>
    <row r="184" spans="1:9" ht="15" customHeight="1">
      <c r="A184" s="2" t="s">
        <v>315</v>
      </c>
      <c r="I184" s="22"/>
    </row>
    <row r="185" spans="2:11" ht="12" customHeight="1">
      <c r="B185" s="3"/>
      <c r="C185" s="18"/>
      <c r="D185" s="18"/>
      <c r="E185" s="18"/>
      <c r="F185" s="18"/>
      <c r="G185" s="18"/>
      <c r="H185" s="18"/>
      <c r="I185" s="18"/>
      <c r="J185" s="4" t="s">
        <v>1</v>
      </c>
      <c r="K185" s="5" t="s">
        <v>2</v>
      </c>
    </row>
    <row r="186" spans="2:11" ht="12" customHeight="1">
      <c r="B186" s="1"/>
      <c r="I186" s="22"/>
      <c r="J186" s="6"/>
      <c r="K186" s="7"/>
    </row>
    <row r="187" spans="2:11" ht="12" customHeight="1">
      <c r="B187" s="8"/>
      <c r="C187" s="19"/>
      <c r="D187" s="19"/>
      <c r="E187" s="19"/>
      <c r="F187" s="19"/>
      <c r="G187" s="19"/>
      <c r="H187" s="19"/>
      <c r="I187" s="19"/>
      <c r="J187" s="8"/>
      <c r="K187" s="9">
        <f>J193</f>
        <v>2350</v>
      </c>
    </row>
    <row r="188" spans="2:11" ht="15" customHeight="1">
      <c r="B188" s="25" t="s">
        <v>276</v>
      </c>
      <c r="C188" s="18"/>
      <c r="I188" s="22"/>
      <c r="J188" s="10">
        <v>292</v>
      </c>
      <c r="K188" s="11">
        <f>$J188/K$187*100</f>
        <v>12.425531914893618</v>
      </c>
    </row>
    <row r="189" spans="2:11" ht="15" customHeight="1">
      <c r="B189" s="25" t="s">
        <v>284</v>
      </c>
      <c r="I189" s="22"/>
      <c r="J189" s="10">
        <v>698</v>
      </c>
      <c r="K189" s="12">
        <f>$J189/K$187*100</f>
        <v>29.70212765957447</v>
      </c>
    </row>
    <row r="190" spans="2:11" ht="15" customHeight="1">
      <c r="B190" s="25" t="s">
        <v>285</v>
      </c>
      <c r="I190" s="22"/>
      <c r="J190" s="10">
        <v>611</v>
      </c>
      <c r="K190" s="12">
        <f>$J190/K$187*100</f>
        <v>26</v>
      </c>
    </row>
    <row r="191" spans="2:11" ht="15" customHeight="1">
      <c r="B191" s="25" t="s">
        <v>286</v>
      </c>
      <c r="I191" s="22"/>
      <c r="J191" s="10">
        <v>459</v>
      </c>
      <c r="K191" s="12">
        <f>$J191/K$187*100</f>
        <v>19.53191489361702</v>
      </c>
    </row>
    <row r="192" spans="2:11" ht="15" customHeight="1">
      <c r="B192" s="26" t="s">
        <v>287</v>
      </c>
      <c r="C192" s="19"/>
      <c r="D192" s="19"/>
      <c r="E192" s="19"/>
      <c r="F192" s="19"/>
      <c r="G192" s="19"/>
      <c r="H192" s="19"/>
      <c r="I192" s="20"/>
      <c r="J192" s="10">
        <v>290</v>
      </c>
      <c r="K192" s="12">
        <f>$J192/K$187*100</f>
        <v>12.340425531914894</v>
      </c>
    </row>
    <row r="193" spans="2:11" ht="15" customHeight="1">
      <c r="B193" s="14" t="s">
        <v>0</v>
      </c>
      <c r="C193" s="23"/>
      <c r="D193" s="23"/>
      <c r="E193" s="23"/>
      <c r="F193" s="23"/>
      <c r="G193" s="23"/>
      <c r="H193" s="23"/>
      <c r="I193" s="23"/>
      <c r="J193" s="15">
        <f>SUM(J188:J192)</f>
        <v>2350</v>
      </c>
      <c r="K193" s="16">
        <f>IF(SUM(K188:K192)&gt;100,"－",SUM(K188:K192))</f>
        <v>100</v>
      </c>
    </row>
    <row r="194" spans="2:11" ht="15" customHeight="1">
      <c r="B194" s="14" t="s">
        <v>281</v>
      </c>
      <c r="C194" s="23"/>
      <c r="D194" s="23"/>
      <c r="E194" s="23"/>
      <c r="F194" s="23"/>
      <c r="G194" s="23"/>
      <c r="H194" s="23"/>
      <c r="I194" s="23"/>
      <c r="J194" s="80">
        <f>K187</f>
        <v>2350</v>
      </c>
      <c r="K194" s="16">
        <v>4.839148936170213</v>
      </c>
    </row>
    <row r="195" spans="2:11" ht="15" customHeight="1">
      <c r="B195" s="14" t="s">
        <v>282</v>
      </c>
      <c r="C195" s="23"/>
      <c r="D195" s="23"/>
      <c r="E195" s="23"/>
      <c r="F195" s="23"/>
      <c r="G195" s="23"/>
      <c r="H195" s="23"/>
      <c r="I195" s="23"/>
      <c r="J195" s="10"/>
      <c r="K195" s="16">
        <v>3.5370205524135665</v>
      </c>
    </row>
    <row r="196" spans="2:11" ht="15" customHeight="1">
      <c r="B196" s="14" t="s">
        <v>311</v>
      </c>
      <c r="C196" s="23"/>
      <c r="D196" s="23"/>
      <c r="E196" s="23"/>
      <c r="F196" s="23"/>
      <c r="G196" s="23"/>
      <c r="H196" s="23"/>
      <c r="I196" s="23"/>
      <c r="J196" s="46"/>
      <c r="K196" s="16">
        <v>12</v>
      </c>
    </row>
    <row r="197" spans="2:11" ht="15" customHeight="1">
      <c r="B197" s="14" t="s">
        <v>312</v>
      </c>
      <c r="C197" s="23"/>
      <c r="D197" s="23"/>
      <c r="E197" s="23"/>
      <c r="F197" s="23"/>
      <c r="G197" s="23"/>
      <c r="H197" s="23"/>
      <c r="I197" s="23"/>
      <c r="J197" s="79"/>
      <c r="K197" s="16">
        <v>0</v>
      </c>
    </row>
    <row r="198" ht="10.5" customHeight="1">
      <c r="I198" s="22"/>
    </row>
    <row r="199" spans="1:9" ht="15" customHeight="1">
      <c r="A199" s="2" t="s">
        <v>317</v>
      </c>
      <c r="I199" s="22"/>
    </row>
    <row r="200" spans="2:11" ht="12" customHeight="1">
      <c r="B200" s="3"/>
      <c r="C200" s="18"/>
      <c r="D200" s="18"/>
      <c r="E200" s="18"/>
      <c r="F200" s="18"/>
      <c r="G200" s="18"/>
      <c r="H200" s="18"/>
      <c r="I200" s="18"/>
      <c r="J200" s="4" t="s">
        <v>1</v>
      </c>
      <c r="K200" s="5" t="s">
        <v>2</v>
      </c>
    </row>
    <row r="201" spans="2:11" ht="12" customHeight="1">
      <c r="B201" s="1"/>
      <c r="I201" s="22"/>
      <c r="J201" s="6"/>
      <c r="K201" s="7"/>
    </row>
    <row r="202" spans="2:11" ht="12" customHeight="1">
      <c r="B202" s="8"/>
      <c r="C202" s="19"/>
      <c r="D202" s="19"/>
      <c r="E202" s="19"/>
      <c r="F202" s="19"/>
      <c r="G202" s="19"/>
      <c r="H202" s="19"/>
      <c r="I202" s="19"/>
      <c r="J202" s="8"/>
      <c r="K202" s="9">
        <f>J208</f>
        <v>2350</v>
      </c>
    </row>
    <row r="203" spans="2:11" ht="15" customHeight="1">
      <c r="B203" s="25" t="s">
        <v>276</v>
      </c>
      <c r="C203" s="18"/>
      <c r="I203" s="22"/>
      <c r="J203" s="10">
        <v>6</v>
      </c>
      <c r="K203" s="11">
        <f>$J203/K$187*100</f>
        <v>0.2553191489361702</v>
      </c>
    </row>
    <row r="204" spans="2:11" ht="15" customHeight="1">
      <c r="B204" s="25" t="s">
        <v>288</v>
      </c>
      <c r="I204" s="22"/>
      <c r="J204" s="10">
        <v>497</v>
      </c>
      <c r="K204" s="12">
        <f>$J204/K$187*100</f>
        <v>21.148936170212764</v>
      </c>
    </row>
    <row r="205" spans="2:11" ht="15" customHeight="1">
      <c r="B205" s="25" t="s">
        <v>289</v>
      </c>
      <c r="I205" s="22"/>
      <c r="J205" s="10">
        <v>975</v>
      </c>
      <c r="K205" s="12">
        <f>$J205/K$187*100</f>
        <v>41.48936170212766</v>
      </c>
    </row>
    <row r="206" spans="2:11" ht="15" customHeight="1">
      <c r="B206" s="25" t="s">
        <v>290</v>
      </c>
      <c r="I206" s="22"/>
      <c r="J206" s="10">
        <v>667</v>
      </c>
      <c r="K206" s="12">
        <f>$J206/K$187*100</f>
        <v>28.382978723404257</v>
      </c>
    </row>
    <row r="207" spans="2:11" ht="15" customHeight="1">
      <c r="B207" s="26" t="s">
        <v>291</v>
      </c>
      <c r="C207" s="19"/>
      <c r="D207" s="19"/>
      <c r="E207" s="19"/>
      <c r="F207" s="19"/>
      <c r="G207" s="19"/>
      <c r="H207" s="19"/>
      <c r="I207" s="20"/>
      <c r="J207" s="10">
        <v>205</v>
      </c>
      <c r="K207" s="12">
        <f>$J207/K$187*100</f>
        <v>8.72340425531915</v>
      </c>
    </row>
    <row r="208" spans="2:11" ht="15" customHeight="1">
      <c r="B208" s="14" t="s">
        <v>0</v>
      </c>
      <c r="C208" s="23"/>
      <c r="D208" s="23"/>
      <c r="E208" s="23"/>
      <c r="F208" s="23"/>
      <c r="G208" s="23"/>
      <c r="H208" s="23"/>
      <c r="I208" s="23"/>
      <c r="J208" s="15">
        <f>SUM(J203:J207)</f>
        <v>2350</v>
      </c>
      <c r="K208" s="16">
        <f>IF(SUM(K203:K207)&gt;100,"－",SUM(K203:K207))</f>
        <v>100.00000000000001</v>
      </c>
    </row>
    <row r="209" spans="2:11" ht="15" customHeight="1">
      <c r="B209" s="14" t="s">
        <v>281</v>
      </c>
      <c r="C209" s="23"/>
      <c r="D209" s="23"/>
      <c r="E209" s="23"/>
      <c r="F209" s="23"/>
      <c r="G209" s="23"/>
      <c r="H209" s="23"/>
      <c r="I209" s="23"/>
      <c r="J209" s="80">
        <f>K202</f>
        <v>2350</v>
      </c>
      <c r="K209" s="16">
        <v>17.00212765957447</v>
      </c>
    </row>
    <row r="210" spans="2:11" ht="15" customHeight="1">
      <c r="B210" s="14" t="s">
        <v>282</v>
      </c>
      <c r="C210" s="23"/>
      <c r="D210" s="23"/>
      <c r="E210" s="23"/>
      <c r="F210" s="23"/>
      <c r="G210" s="23"/>
      <c r="H210" s="23"/>
      <c r="I210" s="23"/>
      <c r="J210" s="46"/>
      <c r="K210" s="16">
        <v>8.380758775360883</v>
      </c>
    </row>
    <row r="211" spans="2:11" ht="15" customHeight="1">
      <c r="B211" s="14" t="s">
        <v>311</v>
      </c>
      <c r="C211" s="23"/>
      <c r="D211" s="23"/>
      <c r="E211" s="23"/>
      <c r="F211" s="23"/>
      <c r="G211" s="23"/>
      <c r="H211" s="23"/>
      <c r="I211" s="23"/>
      <c r="J211" s="46"/>
      <c r="K211" s="16">
        <v>36</v>
      </c>
    </row>
    <row r="212" spans="2:11" ht="15" customHeight="1">
      <c r="B212" s="14" t="s">
        <v>312</v>
      </c>
      <c r="C212" s="23"/>
      <c r="D212" s="23"/>
      <c r="E212" s="23"/>
      <c r="F212" s="23"/>
      <c r="G212" s="23"/>
      <c r="H212" s="23"/>
      <c r="I212" s="23"/>
      <c r="J212" s="79"/>
      <c r="K212" s="16">
        <v>0</v>
      </c>
    </row>
    <row r="213" ht="7.5" customHeight="1">
      <c r="I213" s="22"/>
    </row>
    <row r="214" spans="1:9" ht="15" customHeight="1">
      <c r="A214" s="2" t="s">
        <v>318</v>
      </c>
      <c r="I214" s="22"/>
    </row>
    <row r="215" spans="2:11" ht="12" customHeight="1">
      <c r="B215" s="3"/>
      <c r="C215" s="18"/>
      <c r="D215" s="18"/>
      <c r="E215" s="18"/>
      <c r="F215" s="18"/>
      <c r="G215" s="18"/>
      <c r="H215" s="18"/>
      <c r="I215" s="18"/>
      <c r="J215" s="4" t="s">
        <v>1</v>
      </c>
      <c r="K215" s="5" t="s">
        <v>2</v>
      </c>
    </row>
    <row r="216" spans="2:11" ht="12" customHeight="1">
      <c r="B216" s="1"/>
      <c r="I216" s="22"/>
      <c r="J216" s="6"/>
      <c r="K216" s="7"/>
    </row>
    <row r="217" spans="2:11" ht="12" customHeight="1">
      <c r="B217" s="8"/>
      <c r="C217" s="19"/>
      <c r="D217" s="19"/>
      <c r="E217" s="19"/>
      <c r="F217" s="19"/>
      <c r="G217" s="19"/>
      <c r="H217" s="19"/>
      <c r="I217" s="19"/>
      <c r="J217" s="8"/>
      <c r="K217" s="9">
        <f>$K$202-$J$203</f>
        <v>2344</v>
      </c>
    </row>
    <row r="218" spans="2:11" ht="15" customHeight="1">
      <c r="B218" s="25" t="s">
        <v>276</v>
      </c>
      <c r="C218" s="18"/>
      <c r="I218" s="22"/>
      <c r="J218" s="10">
        <v>28</v>
      </c>
      <c r="K218" s="11">
        <f>$J218/K$217*100</f>
        <v>1.1945392491467577</v>
      </c>
    </row>
    <row r="219" spans="2:11" ht="15" customHeight="1">
      <c r="B219" s="25" t="s">
        <v>292</v>
      </c>
      <c r="I219" s="22"/>
      <c r="J219" s="10">
        <v>531</v>
      </c>
      <c r="K219" s="12">
        <f aca="true" t="shared" si="48" ref="K219:K225">$J219/K$217*100</f>
        <v>22.65358361774744</v>
      </c>
    </row>
    <row r="220" spans="2:11" ht="15" customHeight="1">
      <c r="B220" s="25" t="s">
        <v>293</v>
      </c>
      <c r="I220" s="22"/>
      <c r="J220" s="10">
        <v>852</v>
      </c>
      <c r="K220" s="12">
        <f t="shared" si="48"/>
        <v>36.3481228668942</v>
      </c>
    </row>
    <row r="221" spans="2:11" ht="15" customHeight="1">
      <c r="B221" s="25" t="s">
        <v>294</v>
      </c>
      <c r="I221" s="22"/>
      <c r="J221" s="10">
        <v>577</v>
      </c>
      <c r="K221" s="12">
        <f t="shared" si="48"/>
        <v>24.616040955631398</v>
      </c>
    </row>
    <row r="222" spans="2:11" ht="15" customHeight="1">
      <c r="B222" s="25" t="s">
        <v>295</v>
      </c>
      <c r="I222" s="22"/>
      <c r="J222" s="10">
        <v>252</v>
      </c>
      <c r="K222" s="12">
        <f t="shared" si="48"/>
        <v>10.750853242320819</v>
      </c>
    </row>
    <row r="223" spans="2:11" ht="15" customHeight="1">
      <c r="B223" s="25" t="s">
        <v>296</v>
      </c>
      <c r="I223" s="22"/>
      <c r="J223" s="10">
        <v>93</v>
      </c>
      <c r="K223" s="12">
        <f t="shared" si="48"/>
        <v>3.967576791808874</v>
      </c>
    </row>
    <row r="224" spans="2:11" ht="15" customHeight="1">
      <c r="B224" s="25" t="s">
        <v>297</v>
      </c>
      <c r="I224" s="22"/>
      <c r="J224" s="10">
        <v>2</v>
      </c>
      <c r="K224" s="12">
        <f t="shared" si="48"/>
        <v>0.08532423208191127</v>
      </c>
    </row>
    <row r="225" spans="2:11" ht="15" customHeight="1">
      <c r="B225" s="26" t="s">
        <v>298</v>
      </c>
      <c r="C225" s="19"/>
      <c r="D225" s="19"/>
      <c r="E225" s="19"/>
      <c r="F225" s="19"/>
      <c r="G225" s="19"/>
      <c r="H225" s="19"/>
      <c r="I225" s="20"/>
      <c r="J225" s="10">
        <v>9</v>
      </c>
      <c r="K225" s="12">
        <f t="shared" si="48"/>
        <v>0.3839590443686007</v>
      </c>
    </row>
    <row r="226" spans="2:11" ht="15" customHeight="1">
      <c r="B226" s="14" t="s">
        <v>0</v>
      </c>
      <c r="C226" s="23"/>
      <c r="D226" s="23"/>
      <c r="E226" s="23"/>
      <c r="F226" s="23"/>
      <c r="G226" s="23"/>
      <c r="H226" s="23"/>
      <c r="I226" s="23"/>
      <c r="J226" s="15">
        <f>SUM(J218:J225)</f>
        <v>2344</v>
      </c>
      <c r="K226" s="16">
        <f>IF(SUM(K218:K225)&gt;100,"－",SUM(K218:K225))</f>
        <v>100</v>
      </c>
    </row>
    <row r="227" spans="2:11" ht="12.75" customHeight="1">
      <c r="B227" s="76"/>
      <c r="C227" s="76"/>
      <c r="D227" s="76"/>
      <c r="E227" s="76"/>
      <c r="F227" s="76"/>
      <c r="G227" s="76"/>
      <c r="H227" s="76"/>
      <c r="I227" s="76"/>
      <c r="J227" s="77"/>
      <c r="K227" s="78"/>
    </row>
    <row r="228" spans="1:9" ht="15" customHeight="1">
      <c r="A228" s="2" t="s">
        <v>319</v>
      </c>
      <c r="I228" s="22"/>
    </row>
    <row r="229" spans="2:11" ht="12" customHeight="1">
      <c r="B229" s="3"/>
      <c r="C229" s="18"/>
      <c r="D229" s="18"/>
      <c r="E229" s="18"/>
      <c r="F229" s="18"/>
      <c r="G229" s="18"/>
      <c r="H229" s="18"/>
      <c r="I229" s="18"/>
      <c r="J229" s="4" t="s">
        <v>1</v>
      </c>
      <c r="K229" s="5" t="s">
        <v>2</v>
      </c>
    </row>
    <row r="230" spans="2:11" ht="12" customHeight="1">
      <c r="B230" s="1"/>
      <c r="I230" s="22"/>
      <c r="J230" s="6"/>
      <c r="K230" s="7"/>
    </row>
    <row r="231" spans="2:11" ht="12" customHeight="1">
      <c r="B231" s="8"/>
      <c r="C231" s="19"/>
      <c r="D231" s="19"/>
      <c r="E231" s="19"/>
      <c r="F231" s="19"/>
      <c r="G231" s="19"/>
      <c r="H231" s="19"/>
      <c r="I231" s="19"/>
      <c r="J231" s="8"/>
      <c r="K231" s="9">
        <f>$K$202-$J$203</f>
        <v>2344</v>
      </c>
    </row>
    <row r="232" spans="2:11" ht="15" customHeight="1">
      <c r="B232" s="25" t="s">
        <v>276</v>
      </c>
      <c r="C232" s="18"/>
      <c r="I232" s="22"/>
      <c r="J232" s="10">
        <v>286</v>
      </c>
      <c r="K232" s="11">
        <f>$J232/K$231*100</f>
        <v>12.20136518771331</v>
      </c>
    </row>
    <row r="233" spans="2:11" ht="15" customHeight="1">
      <c r="B233" s="25" t="s">
        <v>299</v>
      </c>
      <c r="I233" s="22"/>
      <c r="J233" s="10">
        <v>396</v>
      </c>
      <c r="K233" s="12">
        <f aca="true" t="shared" si="49" ref="K233:K238">$J233/K$231*100</f>
        <v>16.89419795221843</v>
      </c>
    </row>
    <row r="234" spans="2:11" ht="15" customHeight="1">
      <c r="B234" s="25" t="s">
        <v>300</v>
      </c>
      <c r="I234" s="22"/>
      <c r="J234" s="10">
        <v>645</v>
      </c>
      <c r="K234" s="12">
        <f t="shared" si="49"/>
        <v>27.517064846416382</v>
      </c>
    </row>
    <row r="235" spans="2:11" ht="15" customHeight="1">
      <c r="B235" s="25" t="s">
        <v>301</v>
      </c>
      <c r="I235" s="22"/>
      <c r="J235" s="10">
        <v>649</v>
      </c>
      <c r="K235" s="12">
        <f t="shared" si="49"/>
        <v>27.687713310580204</v>
      </c>
    </row>
    <row r="236" spans="2:11" ht="15" customHeight="1">
      <c r="B236" s="25" t="s">
        <v>302</v>
      </c>
      <c r="I236" s="22"/>
      <c r="J236" s="10">
        <v>243</v>
      </c>
      <c r="K236" s="12">
        <f t="shared" si="49"/>
        <v>10.366894197952218</v>
      </c>
    </row>
    <row r="237" spans="2:11" ht="15" customHeight="1">
      <c r="B237" s="25" t="s">
        <v>303</v>
      </c>
      <c r="I237" s="22"/>
      <c r="J237" s="10">
        <v>123</v>
      </c>
      <c r="K237" s="12">
        <f t="shared" si="49"/>
        <v>5.247440273037542</v>
      </c>
    </row>
    <row r="238" spans="2:11" ht="15" customHeight="1">
      <c r="B238" s="26" t="s">
        <v>298</v>
      </c>
      <c r="C238" s="19"/>
      <c r="D238" s="19"/>
      <c r="E238" s="19"/>
      <c r="F238" s="19"/>
      <c r="G238" s="19"/>
      <c r="H238" s="19"/>
      <c r="I238" s="20"/>
      <c r="J238" s="10">
        <v>2</v>
      </c>
      <c r="K238" s="12">
        <f t="shared" si="49"/>
        <v>0.08532423208191127</v>
      </c>
    </row>
    <row r="239" spans="2:11" ht="15" customHeight="1">
      <c r="B239" s="14" t="s">
        <v>0</v>
      </c>
      <c r="C239" s="23"/>
      <c r="D239" s="23"/>
      <c r="E239" s="23"/>
      <c r="F239" s="23"/>
      <c r="G239" s="23"/>
      <c r="H239" s="23"/>
      <c r="I239" s="23"/>
      <c r="J239" s="15">
        <f>SUM(J232:J238)</f>
        <v>2344</v>
      </c>
      <c r="K239" s="16">
        <f>IF(SUM(K232:K238)&gt;100,"－",SUM(K232:K238))</f>
        <v>100</v>
      </c>
    </row>
    <row r="240" spans="2:11" ht="12.75" customHeight="1">
      <c r="B240" s="76"/>
      <c r="C240" s="76"/>
      <c r="D240" s="76"/>
      <c r="E240" s="76"/>
      <c r="F240" s="76"/>
      <c r="G240" s="76"/>
      <c r="H240" s="76"/>
      <c r="I240" s="76"/>
      <c r="J240" s="77"/>
      <c r="K240" s="78"/>
    </row>
    <row r="241" spans="1:9" ht="15" customHeight="1">
      <c r="A241" s="2" t="s">
        <v>111</v>
      </c>
      <c r="I241" s="22"/>
    </row>
    <row r="242" spans="2:13" ht="24.75">
      <c r="B242" s="3"/>
      <c r="C242" s="18"/>
      <c r="D242" s="18"/>
      <c r="E242" s="18"/>
      <c r="F242" s="18"/>
      <c r="G242" s="28" t="s">
        <v>107</v>
      </c>
      <c r="H242" s="42" t="s">
        <v>108</v>
      </c>
      <c r="I242" s="42" t="s">
        <v>109</v>
      </c>
      <c r="J242" s="28" t="s">
        <v>110</v>
      </c>
      <c r="K242" s="98" t="s">
        <v>320</v>
      </c>
      <c r="L242" s="28" t="s">
        <v>4</v>
      </c>
      <c r="M242" s="28" t="s">
        <v>11</v>
      </c>
    </row>
    <row r="243" spans="2:13" ht="13.5" customHeight="1">
      <c r="B243" s="5" t="s">
        <v>12</v>
      </c>
      <c r="C243" s="29" t="s">
        <v>101</v>
      </c>
      <c r="D243" s="30"/>
      <c r="E243" s="30"/>
      <c r="F243" s="18"/>
      <c r="G243" s="32">
        <v>369</v>
      </c>
      <c r="H243" s="32">
        <v>694</v>
      </c>
      <c r="I243" s="32">
        <v>601</v>
      </c>
      <c r="J243" s="32">
        <v>668</v>
      </c>
      <c r="K243" s="91">
        <v>109</v>
      </c>
      <c r="L243" s="32">
        <v>202</v>
      </c>
      <c r="M243" s="32">
        <f aca="true" t="shared" si="50" ref="M243:M257">SUM(G243:L243)</f>
        <v>2643</v>
      </c>
    </row>
    <row r="244" spans="2:13" ht="13.5" customHeight="1">
      <c r="B244" s="7"/>
      <c r="C244" s="25" t="s">
        <v>102</v>
      </c>
      <c r="D244" s="27"/>
      <c r="E244" s="27"/>
      <c r="G244" s="46">
        <v>1143</v>
      </c>
      <c r="H244" s="46">
        <v>938</v>
      </c>
      <c r="I244" s="46">
        <v>245</v>
      </c>
      <c r="J244" s="46">
        <v>81</v>
      </c>
      <c r="K244" s="92">
        <v>32</v>
      </c>
      <c r="L244" s="46">
        <v>204</v>
      </c>
      <c r="M244" s="46">
        <f t="shared" si="50"/>
        <v>2643</v>
      </c>
    </row>
    <row r="245" spans="2:13" ht="13.5" customHeight="1">
      <c r="B245" s="7"/>
      <c r="C245" s="25" t="s">
        <v>103</v>
      </c>
      <c r="D245" s="27"/>
      <c r="E245" s="27"/>
      <c r="G245" s="46">
        <v>718</v>
      </c>
      <c r="H245" s="46">
        <v>1149</v>
      </c>
      <c r="I245" s="46">
        <v>292</v>
      </c>
      <c r="J245" s="46">
        <v>122</v>
      </c>
      <c r="K245" s="92">
        <v>131</v>
      </c>
      <c r="L245" s="46">
        <v>231</v>
      </c>
      <c r="M245" s="46">
        <f t="shared" si="50"/>
        <v>2643</v>
      </c>
    </row>
    <row r="246" spans="2:13" ht="13.5" customHeight="1">
      <c r="B246" s="7"/>
      <c r="C246" s="25" t="s">
        <v>105</v>
      </c>
      <c r="D246" s="27"/>
      <c r="E246" s="27"/>
      <c r="G246" s="46">
        <v>347</v>
      </c>
      <c r="H246" s="46">
        <v>406</v>
      </c>
      <c r="I246" s="46">
        <v>106</v>
      </c>
      <c r="J246" s="46">
        <v>55</v>
      </c>
      <c r="K246" s="92">
        <v>1212</v>
      </c>
      <c r="L246" s="46">
        <v>517</v>
      </c>
      <c r="M246" s="46">
        <f t="shared" si="50"/>
        <v>2643</v>
      </c>
    </row>
    <row r="247" spans="2:13" ht="13.5" customHeight="1">
      <c r="B247" s="33"/>
      <c r="C247" s="25" t="s">
        <v>106</v>
      </c>
      <c r="D247" s="27"/>
      <c r="E247" s="27"/>
      <c r="G247" s="34">
        <v>1530</v>
      </c>
      <c r="H247" s="34">
        <v>809</v>
      </c>
      <c r="I247" s="34">
        <v>42</v>
      </c>
      <c r="J247" s="34">
        <v>8</v>
      </c>
      <c r="K247" s="93">
        <v>40</v>
      </c>
      <c r="L247" s="34">
        <v>214</v>
      </c>
      <c r="M247" s="34">
        <f t="shared" si="50"/>
        <v>2643</v>
      </c>
    </row>
    <row r="248" spans="2:13" ht="13.5" customHeight="1">
      <c r="B248" s="5" t="s">
        <v>13</v>
      </c>
      <c r="C248" s="29" t="s">
        <v>101</v>
      </c>
      <c r="D248" s="30"/>
      <c r="E248" s="30"/>
      <c r="F248" s="35">
        <f>$J$12</f>
        <v>2643</v>
      </c>
      <c r="G248" s="36">
        <f aca="true" t="shared" si="51" ref="G248:L252">G243/$F248*100</f>
        <v>13.961407491486947</v>
      </c>
      <c r="H248" s="36">
        <f t="shared" si="51"/>
        <v>26.258040105940218</v>
      </c>
      <c r="I248" s="36">
        <f t="shared" si="51"/>
        <v>22.73931138857359</v>
      </c>
      <c r="J248" s="36">
        <f t="shared" si="51"/>
        <v>25.27430949678396</v>
      </c>
      <c r="K248" s="94">
        <f t="shared" si="51"/>
        <v>4.124101399924329</v>
      </c>
      <c r="L248" s="36">
        <f t="shared" si="51"/>
        <v>7.6428301172909565</v>
      </c>
      <c r="M248" s="36">
        <f t="shared" si="50"/>
        <v>100</v>
      </c>
    </row>
    <row r="249" spans="2:13" ht="13.5" customHeight="1">
      <c r="B249" s="7"/>
      <c r="C249" s="25" t="s">
        <v>102</v>
      </c>
      <c r="D249" s="27"/>
      <c r="E249" s="27"/>
      <c r="F249" s="47">
        <f>$J$12</f>
        <v>2643</v>
      </c>
      <c r="G249" s="48">
        <f t="shared" si="51"/>
        <v>43.24631101021566</v>
      </c>
      <c r="H249" s="48">
        <f t="shared" si="51"/>
        <v>35.48997351494514</v>
      </c>
      <c r="I249" s="48">
        <f t="shared" si="51"/>
        <v>9.269769201664776</v>
      </c>
      <c r="J249" s="48">
        <f t="shared" si="51"/>
        <v>3.064699205448354</v>
      </c>
      <c r="K249" s="95">
        <f t="shared" si="51"/>
        <v>1.2107453651153992</v>
      </c>
      <c r="L249" s="48">
        <f t="shared" si="51"/>
        <v>7.71850170261067</v>
      </c>
      <c r="M249" s="48">
        <f t="shared" si="50"/>
        <v>100</v>
      </c>
    </row>
    <row r="250" spans="2:13" ht="13.5" customHeight="1">
      <c r="B250" s="7"/>
      <c r="C250" s="25" t="s">
        <v>103</v>
      </c>
      <c r="D250" s="27"/>
      <c r="E250" s="27"/>
      <c r="F250" s="47">
        <f>$J$12</f>
        <v>2643</v>
      </c>
      <c r="G250" s="48">
        <f t="shared" si="51"/>
        <v>27.166099129776768</v>
      </c>
      <c r="H250" s="48">
        <f t="shared" si="51"/>
        <v>43.4733257661748</v>
      </c>
      <c r="I250" s="48">
        <f t="shared" si="51"/>
        <v>11.048051456678017</v>
      </c>
      <c r="J250" s="48">
        <f t="shared" si="51"/>
        <v>4.615966704502459</v>
      </c>
      <c r="K250" s="95">
        <f t="shared" si="51"/>
        <v>4.956488838441166</v>
      </c>
      <c r="L250" s="48">
        <f t="shared" si="51"/>
        <v>8.740068104426788</v>
      </c>
      <c r="M250" s="48">
        <f t="shared" si="50"/>
        <v>100</v>
      </c>
    </row>
    <row r="251" spans="2:13" ht="13.5" customHeight="1">
      <c r="B251" s="7"/>
      <c r="C251" s="25" t="s">
        <v>105</v>
      </c>
      <c r="D251" s="27"/>
      <c r="E251" s="27"/>
      <c r="F251" s="47">
        <f>$J$12</f>
        <v>2643</v>
      </c>
      <c r="G251" s="48">
        <f t="shared" si="51"/>
        <v>13.129020052970109</v>
      </c>
      <c r="H251" s="48">
        <f t="shared" si="51"/>
        <v>15.361331819901627</v>
      </c>
      <c r="I251" s="48">
        <f t="shared" si="51"/>
        <v>4.01059402194476</v>
      </c>
      <c r="J251" s="48">
        <f t="shared" si="51"/>
        <v>2.0809685962920925</v>
      </c>
      <c r="K251" s="95">
        <f t="shared" si="51"/>
        <v>45.85698070374574</v>
      </c>
      <c r="L251" s="48">
        <f t="shared" si="51"/>
        <v>19.561104805145668</v>
      </c>
      <c r="M251" s="48">
        <f t="shared" si="50"/>
        <v>100</v>
      </c>
    </row>
    <row r="252" spans="2:13" ht="13.5" customHeight="1">
      <c r="B252" s="33"/>
      <c r="C252" s="26" t="s">
        <v>106</v>
      </c>
      <c r="D252" s="37"/>
      <c r="E252" s="37"/>
      <c r="F252" s="38">
        <f>$J$12</f>
        <v>2643</v>
      </c>
      <c r="G252" s="39">
        <f t="shared" si="51"/>
        <v>57.888762769580026</v>
      </c>
      <c r="H252" s="39">
        <f t="shared" si="51"/>
        <v>30.609156261823685</v>
      </c>
      <c r="I252" s="39">
        <f t="shared" si="51"/>
        <v>1.5891032917139614</v>
      </c>
      <c r="J252" s="39">
        <f t="shared" si="51"/>
        <v>0.3026863412788498</v>
      </c>
      <c r="K252" s="96">
        <f t="shared" si="51"/>
        <v>1.513431706394249</v>
      </c>
      <c r="L252" s="39">
        <f t="shared" si="51"/>
        <v>8.09685962920923</v>
      </c>
      <c r="M252" s="39">
        <f t="shared" si="50"/>
        <v>100</v>
      </c>
    </row>
    <row r="253" spans="2:13" ht="13.5" customHeight="1">
      <c r="B253" s="5" t="s">
        <v>13</v>
      </c>
      <c r="C253" s="29" t="s">
        <v>101</v>
      </c>
      <c r="D253" s="30"/>
      <c r="E253" s="30"/>
      <c r="F253" s="35">
        <f>F248-SUM(L243:L243)</f>
        <v>2441</v>
      </c>
      <c r="G253" s="88">
        <f aca="true" t="shared" si="52" ref="G253:K257">G243/$F253*100</f>
        <v>15.116755428103238</v>
      </c>
      <c r="H253" s="88">
        <f t="shared" si="52"/>
        <v>28.430970913560017</v>
      </c>
      <c r="I253" s="88">
        <f t="shared" si="52"/>
        <v>24.62105694387546</v>
      </c>
      <c r="J253" s="88">
        <f t="shared" si="52"/>
        <v>27.365833674723472</v>
      </c>
      <c r="K253" s="97">
        <f t="shared" si="52"/>
        <v>4.465383039737812</v>
      </c>
      <c r="L253" s="40" t="s">
        <v>5</v>
      </c>
      <c r="M253" s="11">
        <f t="shared" si="50"/>
        <v>100.00000000000001</v>
      </c>
    </row>
    <row r="254" spans="2:13" ht="13.5" customHeight="1">
      <c r="B254" s="184" t="s">
        <v>308</v>
      </c>
      <c r="C254" s="25" t="s">
        <v>102</v>
      </c>
      <c r="D254" s="27"/>
      <c r="E254" s="27"/>
      <c r="F254" s="47">
        <f>F249-L244</f>
        <v>2439</v>
      </c>
      <c r="G254" s="48">
        <f t="shared" si="52"/>
        <v>46.86346863468634</v>
      </c>
      <c r="H254" s="48">
        <f t="shared" si="52"/>
        <v>38.45838458384584</v>
      </c>
      <c r="I254" s="48">
        <f t="shared" si="52"/>
        <v>10.04510045100451</v>
      </c>
      <c r="J254" s="48">
        <f t="shared" si="52"/>
        <v>3.3210332103321036</v>
      </c>
      <c r="K254" s="95">
        <f t="shared" si="52"/>
        <v>1.3120131201312013</v>
      </c>
      <c r="L254" s="13" t="s">
        <v>15</v>
      </c>
      <c r="M254" s="12">
        <f t="shared" si="50"/>
        <v>100</v>
      </c>
    </row>
    <row r="255" spans="2:13" ht="13.5" customHeight="1">
      <c r="B255" s="184"/>
      <c r="C255" s="25" t="s">
        <v>103</v>
      </c>
      <c r="D255" s="27"/>
      <c r="E255" s="27"/>
      <c r="F255" s="47">
        <f>F250-L245</f>
        <v>2412</v>
      </c>
      <c r="G255" s="48">
        <f t="shared" si="52"/>
        <v>29.767827529021556</v>
      </c>
      <c r="H255" s="48">
        <f t="shared" si="52"/>
        <v>47.636815920398014</v>
      </c>
      <c r="I255" s="48">
        <f t="shared" si="52"/>
        <v>12.106135986733001</v>
      </c>
      <c r="J255" s="48">
        <f t="shared" si="52"/>
        <v>5.05804311774461</v>
      </c>
      <c r="K255" s="95">
        <f t="shared" si="52"/>
        <v>5.4311774461028195</v>
      </c>
      <c r="L255" s="13" t="s">
        <v>15</v>
      </c>
      <c r="M255" s="12">
        <f t="shared" si="50"/>
        <v>100</v>
      </c>
    </row>
    <row r="256" spans="2:13" ht="13.5" customHeight="1">
      <c r="B256" s="7"/>
      <c r="C256" s="25" t="s">
        <v>105</v>
      </c>
      <c r="D256" s="27"/>
      <c r="E256" s="27"/>
      <c r="F256" s="47">
        <f>F251-L246</f>
        <v>2126</v>
      </c>
      <c r="G256" s="48">
        <f t="shared" si="52"/>
        <v>16.32173095014111</v>
      </c>
      <c r="H256" s="48">
        <f t="shared" si="52"/>
        <v>19.09689557855127</v>
      </c>
      <c r="I256" s="48">
        <f t="shared" si="52"/>
        <v>4.985888993414863</v>
      </c>
      <c r="J256" s="48">
        <f t="shared" si="52"/>
        <v>2.5870178739416745</v>
      </c>
      <c r="K256" s="95">
        <f t="shared" si="52"/>
        <v>57.00846660395108</v>
      </c>
      <c r="L256" s="13" t="s">
        <v>15</v>
      </c>
      <c r="M256" s="12">
        <f t="shared" si="50"/>
        <v>100</v>
      </c>
    </row>
    <row r="257" spans="2:13" ht="13.5" customHeight="1">
      <c r="B257" s="44"/>
      <c r="C257" s="26" t="s">
        <v>106</v>
      </c>
      <c r="D257" s="37"/>
      <c r="E257" s="37"/>
      <c r="F257" s="38">
        <f>F252-L247</f>
        <v>2429</v>
      </c>
      <c r="G257" s="39">
        <f t="shared" si="52"/>
        <v>62.98888431453273</v>
      </c>
      <c r="H257" s="39">
        <f t="shared" si="52"/>
        <v>33.30588719637711</v>
      </c>
      <c r="I257" s="39">
        <f t="shared" si="52"/>
        <v>1.729106628242075</v>
      </c>
      <c r="J257" s="39">
        <f t="shared" si="52"/>
        <v>0.32935364347468093</v>
      </c>
      <c r="K257" s="96">
        <f t="shared" si="52"/>
        <v>1.6467682173734046</v>
      </c>
      <c r="L257" s="41" t="s">
        <v>15</v>
      </c>
      <c r="M257" s="39">
        <f t="shared" si="50"/>
        <v>100</v>
      </c>
    </row>
    <row r="258" spans="2:14" ht="15" customHeight="1">
      <c r="B258" s="99" t="s">
        <v>309</v>
      </c>
      <c r="C258" s="27"/>
      <c r="D258" s="27"/>
      <c r="E258" s="27"/>
      <c r="F258" s="84"/>
      <c r="G258" s="85"/>
      <c r="H258" s="85"/>
      <c r="I258" s="85"/>
      <c r="J258" s="85"/>
      <c r="K258" s="85"/>
      <c r="L258" s="78"/>
      <c r="M258" s="78"/>
      <c r="N258" s="85"/>
    </row>
    <row r="259" ht="12.75" customHeight="1"/>
    <row r="260" spans="1:9" ht="15" customHeight="1">
      <c r="A260" s="2" t="s">
        <v>112</v>
      </c>
      <c r="I260" s="22"/>
    </row>
    <row r="261" spans="2:12" ht="12" customHeight="1">
      <c r="B261" s="3"/>
      <c r="C261" s="18"/>
      <c r="D261" s="18"/>
      <c r="E261" s="18"/>
      <c r="F261" s="18"/>
      <c r="G261" s="18"/>
      <c r="H261" s="18"/>
      <c r="I261" s="18"/>
      <c r="J261" s="4" t="s">
        <v>1</v>
      </c>
      <c r="K261" s="5" t="s">
        <v>2</v>
      </c>
      <c r="L261" s="5" t="s">
        <v>2</v>
      </c>
    </row>
    <row r="262" spans="2:12" ht="12" customHeight="1">
      <c r="B262" s="1"/>
      <c r="I262" s="22"/>
      <c r="J262" s="6"/>
      <c r="K262" s="7"/>
      <c r="L262" s="43" t="s">
        <v>3</v>
      </c>
    </row>
    <row r="263" spans="2:12" ht="12" customHeight="1">
      <c r="B263" s="8"/>
      <c r="C263" s="19"/>
      <c r="D263" s="19"/>
      <c r="E263" s="19"/>
      <c r="F263" s="19"/>
      <c r="G263" s="19"/>
      <c r="H263" s="19"/>
      <c r="I263" s="19"/>
      <c r="J263" s="8"/>
      <c r="K263" s="9">
        <f>$J$12</f>
        <v>2643</v>
      </c>
      <c r="L263" s="9">
        <f>K263-J280</f>
        <v>2475</v>
      </c>
    </row>
    <row r="264" spans="2:12" ht="15" customHeight="1">
      <c r="B264" s="25" t="s">
        <v>100</v>
      </c>
      <c r="C264" s="18"/>
      <c r="I264" s="22"/>
      <c r="J264" s="10">
        <v>81</v>
      </c>
      <c r="K264" s="11">
        <f>$J264/K$263*100</f>
        <v>3.064699205448354</v>
      </c>
      <c r="L264" s="11">
        <f>$J264/L$263*100</f>
        <v>3.272727272727273</v>
      </c>
    </row>
    <row r="265" spans="2:12" ht="15" customHeight="1">
      <c r="B265" s="25" t="s">
        <v>113</v>
      </c>
      <c r="I265" s="22"/>
      <c r="J265" s="10">
        <v>2021</v>
      </c>
      <c r="K265" s="12">
        <f aca="true" t="shared" si="53" ref="K265:L280">$J265/K$263*100</f>
        <v>76.46613696556943</v>
      </c>
      <c r="L265" s="12">
        <f t="shared" si="53"/>
        <v>81.65656565656566</v>
      </c>
    </row>
    <row r="266" spans="2:12" ht="15" customHeight="1">
      <c r="B266" s="25" t="s">
        <v>114</v>
      </c>
      <c r="I266" s="22"/>
      <c r="J266" s="10">
        <v>980</v>
      </c>
      <c r="K266" s="12">
        <f t="shared" si="53"/>
        <v>37.0790768066591</v>
      </c>
      <c r="L266" s="12">
        <f t="shared" si="53"/>
        <v>39.5959595959596</v>
      </c>
    </row>
    <row r="267" spans="2:12" ht="15" customHeight="1">
      <c r="B267" s="25" t="s">
        <v>115</v>
      </c>
      <c r="I267" s="22"/>
      <c r="J267" s="10">
        <v>481</v>
      </c>
      <c r="K267" s="12">
        <f t="shared" si="53"/>
        <v>18.199016269390846</v>
      </c>
      <c r="L267" s="12">
        <f t="shared" si="53"/>
        <v>19.434343434343436</v>
      </c>
    </row>
    <row r="268" spans="2:12" ht="15" customHeight="1">
      <c r="B268" s="25" t="s">
        <v>104</v>
      </c>
      <c r="I268" s="22"/>
      <c r="J268" s="10">
        <v>173</v>
      </c>
      <c r="K268" s="12">
        <f t="shared" si="53"/>
        <v>6.545592130155127</v>
      </c>
      <c r="L268" s="12">
        <f t="shared" si="53"/>
        <v>6.9898989898989905</v>
      </c>
    </row>
    <row r="269" spans="2:12" ht="15" customHeight="1">
      <c r="B269" s="25" t="s">
        <v>116</v>
      </c>
      <c r="I269" s="22"/>
      <c r="J269" s="10">
        <v>57</v>
      </c>
      <c r="K269" s="12">
        <f t="shared" si="53"/>
        <v>2.1566401816118046</v>
      </c>
      <c r="L269" s="12">
        <f t="shared" si="53"/>
        <v>2.3030303030303028</v>
      </c>
    </row>
    <row r="270" spans="2:12" ht="15" customHeight="1">
      <c r="B270" s="25" t="s">
        <v>117</v>
      </c>
      <c r="I270" s="22"/>
      <c r="J270" s="10">
        <v>138</v>
      </c>
      <c r="K270" s="12">
        <f t="shared" si="53"/>
        <v>5.2213393870601585</v>
      </c>
      <c r="L270" s="12">
        <f t="shared" si="53"/>
        <v>5.575757575757575</v>
      </c>
    </row>
    <row r="271" spans="2:12" ht="15" customHeight="1">
      <c r="B271" s="25" t="s">
        <v>118</v>
      </c>
      <c r="I271" s="22"/>
      <c r="J271" s="10">
        <v>287</v>
      </c>
      <c r="K271" s="12">
        <f t="shared" si="53"/>
        <v>10.858872493378737</v>
      </c>
      <c r="L271" s="12">
        <f t="shared" si="53"/>
        <v>11.595959595959595</v>
      </c>
    </row>
    <row r="272" spans="2:12" ht="15" customHeight="1">
      <c r="B272" s="25" t="s">
        <v>119</v>
      </c>
      <c r="I272" s="22"/>
      <c r="J272" s="10">
        <v>2327</v>
      </c>
      <c r="K272" s="12">
        <f t="shared" si="53"/>
        <v>88.04388951948543</v>
      </c>
      <c r="L272" s="12">
        <f t="shared" si="53"/>
        <v>94.02020202020202</v>
      </c>
    </row>
    <row r="273" spans="2:12" ht="15" customHeight="1">
      <c r="B273" s="25" t="s">
        <v>120</v>
      </c>
      <c r="I273" s="22"/>
      <c r="J273" s="10">
        <v>1302</v>
      </c>
      <c r="K273" s="12">
        <f t="shared" si="53"/>
        <v>49.2622020431328</v>
      </c>
      <c r="L273" s="12">
        <f t="shared" si="53"/>
        <v>52.6060606060606</v>
      </c>
    </row>
    <row r="274" spans="2:12" ht="15" customHeight="1">
      <c r="B274" s="25" t="s">
        <v>121</v>
      </c>
      <c r="I274" s="22"/>
      <c r="J274" s="10">
        <v>85</v>
      </c>
      <c r="K274" s="12">
        <f t="shared" si="53"/>
        <v>3.216042376087779</v>
      </c>
      <c r="L274" s="12">
        <f t="shared" si="53"/>
        <v>3.4343434343434343</v>
      </c>
    </row>
    <row r="275" spans="2:12" ht="15" customHeight="1">
      <c r="B275" s="25" t="s">
        <v>40</v>
      </c>
      <c r="I275" s="22"/>
      <c r="J275" s="10">
        <v>1269</v>
      </c>
      <c r="K275" s="12">
        <f t="shared" si="53"/>
        <v>48.01362088535755</v>
      </c>
      <c r="L275" s="12">
        <f t="shared" si="53"/>
        <v>51.272727272727266</v>
      </c>
    </row>
    <row r="276" spans="2:12" ht="15" customHeight="1">
      <c r="B276" s="25" t="s">
        <v>122</v>
      </c>
      <c r="I276" s="22"/>
      <c r="J276" s="10">
        <v>6</v>
      </c>
      <c r="K276" s="12">
        <f t="shared" si="53"/>
        <v>0.22701475595913734</v>
      </c>
      <c r="L276" s="12">
        <f t="shared" si="53"/>
        <v>0.24242424242424243</v>
      </c>
    </row>
    <row r="277" spans="2:12" ht="15" customHeight="1">
      <c r="B277" s="25" t="s">
        <v>123</v>
      </c>
      <c r="I277" s="22"/>
      <c r="J277" s="10">
        <v>124</v>
      </c>
      <c r="K277" s="12">
        <f t="shared" si="53"/>
        <v>4.691638289822172</v>
      </c>
      <c r="L277" s="12">
        <f t="shared" si="53"/>
        <v>5.01010101010101</v>
      </c>
    </row>
    <row r="278" spans="2:12" ht="15" customHeight="1">
      <c r="B278" s="25" t="s">
        <v>17</v>
      </c>
      <c r="I278" s="22"/>
      <c r="J278" s="10">
        <v>33</v>
      </c>
      <c r="K278" s="12">
        <f t="shared" si="53"/>
        <v>1.2485811577752552</v>
      </c>
      <c r="L278" s="12">
        <f t="shared" si="53"/>
        <v>1.3333333333333335</v>
      </c>
    </row>
    <row r="279" spans="2:12" ht="15" customHeight="1">
      <c r="B279" s="25" t="s">
        <v>124</v>
      </c>
      <c r="I279" s="22"/>
      <c r="J279" s="10">
        <v>5</v>
      </c>
      <c r="K279" s="12">
        <f t="shared" si="53"/>
        <v>0.18917896329928113</v>
      </c>
      <c r="L279" s="12">
        <f t="shared" si="53"/>
        <v>0.20202020202020202</v>
      </c>
    </row>
    <row r="280" spans="2:12" ht="15" customHeight="1">
      <c r="B280" s="26" t="s">
        <v>4</v>
      </c>
      <c r="C280" s="19"/>
      <c r="D280" s="19"/>
      <c r="E280" s="19"/>
      <c r="F280" s="19"/>
      <c r="G280" s="19"/>
      <c r="H280" s="19"/>
      <c r="I280" s="20"/>
      <c r="J280" s="10">
        <v>168</v>
      </c>
      <c r="K280" s="12">
        <f t="shared" si="53"/>
        <v>6.3564131668558455</v>
      </c>
      <c r="L280" s="13" t="s">
        <v>5</v>
      </c>
    </row>
    <row r="281" spans="2:12" ht="15" customHeight="1">
      <c r="B281" s="14" t="s">
        <v>0</v>
      </c>
      <c r="C281" s="23"/>
      <c r="D281" s="23"/>
      <c r="E281" s="23"/>
      <c r="F281" s="23"/>
      <c r="G281" s="23"/>
      <c r="H281" s="23"/>
      <c r="I281" s="23"/>
      <c r="J281" s="15">
        <f>SUM(J264:J280)</f>
        <v>9537</v>
      </c>
      <c r="K281" s="16" t="str">
        <f>IF(SUM(K264:K280)&gt;100,"－",SUM(K264:K280))</f>
        <v>－</v>
      </c>
      <c r="L281" s="16" t="str">
        <f>IF(SUM(L264:L280)&gt;100,"－",SUM(L264:L280))</f>
        <v>－</v>
      </c>
    </row>
    <row r="282" ht="4.5" customHeight="1">
      <c r="I282" s="22"/>
    </row>
    <row r="283" ht="15" customHeight="1">
      <c r="A283" s="45" t="s">
        <v>174</v>
      </c>
    </row>
    <row r="284" spans="1:9" ht="15" customHeight="1">
      <c r="A284" s="2" t="s">
        <v>125</v>
      </c>
      <c r="I284" s="22"/>
    </row>
    <row r="285" spans="2:12" ht="12" customHeight="1">
      <c r="B285" s="3"/>
      <c r="C285" s="18"/>
      <c r="D285" s="18"/>
      <c r="E285" s="18"/>
      <c r="F285" s="18"/>
      <c r="G285" s="18"/>
      <c r="H285" s="18"/>
      <c r="I285" s="18"/>
      <c r="J285" s="4" t="s">
        <v>1</v>
      </c>
      <c r="K285" s="5" t="s">
        <v>2</v>
      </c>
      <c r="L285" s="5" t="s">
        <v>2</v>
      </c>
    </row>
    <row r="286" spans="2:12" ht="12" customHeight="1">
      <c r="B286" s="1"/>
      <c r="I286" s="22"/>
      <c r="J286" s="6"/>
      <c r="K286" s="7"/>
      <c r="L286" s="43" t="s">
        <v>3</v>
      </c>
    </row>
    <row r="287" spans="2:12" ht="12" customHeight="1">
      <c r="B287" s="8"/>
      <c r="C287" s="19"/>
      <c r="D287" s="19"/>
      <c r="E287" s="19"/>
      <c r="F287" s="19"/>
      <c r="G287" s="19"/>
      <c r="H287" s="19"/>
      <c r="I287" s="19"/>
      <c r="J287" s="8"/>
      <c r="K287" s="9">
        <f>$J$12</f>
        <v>2643</v>
      </c>
      <c r="L287" s="9">
        <f>K287-J293</f>
        <v>2425</v>
      </c>
    </row>
    <row r="288" spans="2:12" ht="15" customHeight="1">
      <c r="B288" s="1" t="s">
        <v>43</v>
      </c>
      <c r="I288" s="22"/>
      <c r="J288" s="10">
        <v>152</v>
      </c>
      <c r="K288" s="11">
        <f>$J288/K$287*100</f>
        <v>5.751040484298146</v>
      </c>
      <c r="L288" s="11">
        <f>$J288/L$287*100</f>
        <v>6.268041237113402</v>
      </c>
    </row>
    <row r="289" spans="2:12" ht="15" customHeight="1">
      <c r="B289" s="1" t="s">
        <v>44</v>
      </c>
      <c r="I289" s="22"/>
      <c r="J289" s="10">
        <v>354</v>
      </c>
      <c r="K289" s="12">
        <f aca="true" t="shared" si="54" ref="K289:L292">$J289/K$287*100</f>
        <v>13.393870601589104</v>
      </c>
      <c r="L289" s="12">
        <f t="shared" si="54"/>
        <v>14.597938144329897</v>
      </c>
    </row>
    <row r="290" spans="2:12" ht="15" customHeight="1">
      <c r="B290" s="1" t="s">
        <v>126</v>
      </c>
      <c r="I290" s="22"/>
      <c r="J290" s="10">
        <v>479</v>
      </c>
      <c r="K290" s="12">
        <f t="shared" si="54"/>
        <v>18.12334468407113</v>
      </c>
      <c r="L290" s="12">
        <f t="shared" si="54"/>
        <v>19.752577319587626</v>
      </c>
    </row>
    <row r="291" spans="2:12" ht="15" customHeight="1">
      <c r="B291" s="1" t="s">
        <v>127</v>
      </c>
      <c r="I291" s="22"/>
      <c r="J291" s="10">
        <v>405</v>
      </c>
      <c r="K291" s="12">
        <f t="shared" si="54"/>
        <v>15.32349602724177</v>
      </c>
      <c r="L291" s="12">
        <f t="shared" si="54"/>
        <v>16.70103092783505</v>
      </c>
    </row>
    <row r="292" spans="2:12" ht="15" customHeight="1">
      <c r="B292" s="1" t="s">
        <v>306</v>
      </c>
      <c r="I292" s="22"/>
      <c r="J292" s="10">
        <v>1035</v>
      </c>
      <c r="K292" s="12">
        <f t="shared" si="54"/>
        <v>39.16004540295119</v>
      </c>
      <c r="L292" s="12">
        <f>$J292/L$287*100</f>
        <v>42.68041237113402</v>
      </c>
    </row>
    <row r="293" spans="2:12" ht="15" customHeight="1">
      <c r="B293" s="8" t="s">
        <v>16</v>
      </c>
      <c r="C293" s="19"/>
      <c r="D293" s="19"/>
      <c r="E293" s="19"/>
      <c r="F293" s="19"/>
      <c r="G293" s="19"/>
      <c r="H293" s="19"/>
      <c r="I293" s="20"/>
      <c r="J293" s="10">
        <v>218</v>
      </c>
      <c r="K293" s="12">
        <f>$J293/K$287*100</f>
        <v>8.248202799848658</v>
      </c>
      <c r="L293" s="13" t="s">
        <v>9</v>
      </c>
    </row>
    <row r="294" spans="2:12" ht="15" customHeight="1">
      <c r="B294" s="14" t="s">
        <v>0</v>
      </c>
      <c r="C294" s="23"/>
      <c r="D294" s="23"/>
      <c r="E294" s="23"/>
      <c r="F294" s="23"/>
      <c r="G294" s="23"/>
      <c r="H294" s="23"/>
      <c r="I294" s="23"/>
      <c r="J294" s="15">
        <f>SUM(J288:J293)</f>
        <v>2643</v>
      </c>
      <c r="K294" s="16">
        <f>IF(SUM(K288:K293)&gt;100,"－",SUM(K288:K293))</f>
        <v>100</v>
      </c>
      <c r="L294" s="16">
        <f>IF(SUM(L288:L293)&gt;100,"－",SUM(L288:L293))</f>
        <v>100</v>
      </c>
    </row>
    <row r="295" ht="15" customHeight="1">
      <c r="I295" s="22"/>
    </row>
    <row r="296" spans="1:9" ht="15" customHeight="1">
      <c r="A296" s="2" t="s">
        <v>128</v>
      </c>
      <c r="I296" s="22"/>
    </row>
    <row r="297" spans="2:14" ht="22.5">
      <c r="B297" s="3"/>
      <c r="C297" s="18"/>
      <c r="D297" s="18"/>
      <c r="E297" s="18"/>
      <c r="F297" s="18"/>
      <c r="G297" s="18"/>
      <c r="H297" s="18"/>
      <c r="I297" s="42" t="s">
        <v>142</v>
      </c>
      <c r="J297" s="42" t="s">
        <v>143</v>
      </c>
      <c r="K297" s="42" t="s">
        <v>144</v>
      </c>
      <c r="L297" s="28" t="s">
        <v>145</v>
      </c>
      <c r="M297" s="28" t="s">
        <v>4</v>
      </c>
      <c r="N297" s="28" t="s">
        <v>11</v>
      </c>
    </row>
    <row r="298" spans="2:14" ht="18.75" customHeight="1">
      <c r="B298" s="5" t="s">
        <v>12</v>
      </c>
      <c r="C298" s="29" t="s">
        <v>129</v>
      </c>
      <c r="D298" s="30"/>
      <c r="E298" s="30"/>
      <c r="F298" s="30"/>
      <c r="G298" s="30"/>
      <c r="H298" s="18"/>
      <c r="I298" s="32">
        <v>220</v>
      </c>
      <c r="J298" s="32">
        <v>197</v>
      </c>
      <c r="K298" s="32">
        <v>450</v>
      </c>
      <c r="L298" s="32">
        <v>1564</v>
      </c>
      <c r="M298" s="32">
        <v>212</v>
      </c>
      <c r="N298" s="32">
        <f>SUM(I298:M298)</f>
        <v>2643</v>
      </c>
    </row>
    <row r="299" spans="2:14" ht="21" customHeight="1">
      <c r="B299" s="7"/>
      <c r="C299" s="197" t="s">
        <v>130</v>
      </c>
      <c r="D299" s="198"/>
      <c r="E299" s="198"/>
      <c r="F299" s="198"/>
      <c r="G299" s="198"/>
      <c r="H299" s="53"/>
      <c r="I299" s="54">
        <v>442</v>
      </c>
      <c r="J299" s="54">
        <v>308</v>
      </c>
      <c r="K299" s="54">
        <v>576</v>
      </c>
      <c r="L299" s="54">
        <v>1087</v>
      </c>
      <c r="M299" s="54">
        <v>230</v>
      </c>
      <c r="N299" s="54">
        <f aca="true" t="shared" si="55" ref="N299:N310">SUM(I299:M299)</f>
        <v>2643</v>
      </c>
    </row>
    <row r="300" spans="2:14" ht="18.75" customHeight="1">
      <c r="B300" s="7"/>
      <c r="C300" s="59" t="s">
        <v>131</v>
      </c>
      <c r="D300" s="60"/>
      <c r="E300" s="60"/>
      <c r="F300" s="60"/>
      <c r="G300" s="60"/>
      <c r="H300" s="53"/>
      <c r="I300" s="54">
        <v>219</v>
      </c>
      <c r="J300" s="54">
        <v>391</v>
      </c>
      <c r="K300" s="54">
        <v>794</v>
      </c>
      <c r="L300" s="54">
        <v>1030</v>
      </c>
      <c r="M300" s="54">
        <v>209</v>
      </c>
      <c r="N300" s="54">
        <f t="shared" si="55"/>
        <v>2643</v>
      </c>
    </row>
    <row r="301" spans="2:14" ht="18.75" customHeight="1">
      <c r="B301" s="7"/>
      <c r="C301" s="59" t="s">
        <v>132</v>
      </c>
      <c r="D301" s="60"/>
      <c r="E301" s="60"/>
      <c r="F301" s="60"/>
      <c r="G301" s="60"/>
      <c r="H301" s="53"/>
      <c r="I301" s="54">
        <v>664</v>
      </c>
      <c r="J301" s="54">
        <v>650</v>
      </c>
      <c r="K301" s="54">
        <v>661</v>
      </c>
      <c r="L301" s="54">
        <v>463</v>
      </c>
      <c r="M301" s="54">
        <v>205</v>
      </c>
      <c r="N301" s="54">
        <f t="shared" si="55"/>
        <v>2643</v>
      </c>
    </row>
    <row r="302" spans="2:14" ht="18.75" customHeight="1">
      <c r="B302" s="7"/>
      <c r="C302" s="59" t="s">
        <v>133</v>
      </c>
      <c r="D302" s="60"/>
      <c r="E302" s="60"/>
      <c r="F302" s="60"/>
      <c r="G302" s="60"/>
      <c r="H302" s="53"/>
      <c r="I302" s="54">
        <v>1005</v>
      </c>
      <c r="J302" s="54">
        <v>653</v>
      </c>
      <c r="K302" s="54">
        <v>498</v>
      </c>
      <c r="L302" s="54">
        <v>271</v>
      </c>
      <c r="M302" s="54">
        <v>216</v>
      </c>
      <c r="N302" s="54">
        <f t="shared" si="55"/>
        <v>2643</v>
      </c>
    </row>
    <row r="303" spans="2:14" ht="18.75" customHeight="1">
      <c r="B303" s="7"/>
      <c r="C303" s="59" t="s">
        <v>134</v>
      </c>
      <c r="D303" s="60"/>
      <c r="E303" s="60"/>
      <c r="F303" s="60"/>
      <c r="G303" s="60"/>
      <c r="H303" s="53"/>
      <c r="I303" s="54">
        <v>371</v>
      </c>
      <c r="J303" s="54">
        <v>442</v>
      </c>
      <c r="K303" s="54">
        <v>806</v>
      </c>
      <c r="L303" s="54">
        <v>832</v>
      </c>
      <c r="M303" s="54">
        <v>192</v>
      </c>
      <c r="N303" s="54">
        <f t="shared" si="55"/>
        <v>2643</v>
      </c>
    </row>
    <row r="304" spans="2:14" ht="18.75" customHeight="1">
      <c r="B304" s="7"/>
      <c r="C304" s="59" t="s">
        <v>135</v>
      </c>
      <c r="D304" s="60"/>
      <c r="E304" s="60"/>
      <c r="F304" s="60"/>
      <c r="G304" s="60"/>
      <c r="H304" s="53"/>
      <c r="I304" s="54">
        <v>1049</v>
      </c>
      <c r="J304" s="54">
        <v>637</v>
      </c>
      <c r="K304" s="54">
        <v>423</v>
      </c>
      <c r="L304" s="54">
        <v>312</v>
      </c>
      <c r="M304" s="54">
        <v>222</v>
      </c>
      <c r="N304" s="54">
        <f t="shared" si="55"/>
        <v>2643</v>
      </c>
    </row>
    <row r="305" spans="2:14" ht="18.75" customHeight="1">
      <c r="B305" s="7"/>
      <c r="C305" s="59" t="s">
        <v>136</v>
      </c>
      <c r="D305" s="60"/>
      <c r="E305" s="60"/>
      <c r="F305" s="60"/>
      <c r="G305" s="60"/>
      <c r="H305" s="53"/>
      <c r="I305" s="54">
        <v>795</v>
      </c>
      <c r="J305" s="54">
        <v>661</v>
      </c>
      <c r="K305" s="54">
        <v>535</v>
      </c>
      <c r="L305" s="54">
        <v>431</v>
      </c>
      <c r="M305" s="54">
        <v>221</v>
      </c>
      <c r="N305" s="54">
        <f t="shared" si="55"/>
        <v>2643</v>
      </c>
    </row>
    <row r="306" spans="2:14" ht="18.75" customHeight="1">
      <c r="B306" s="7"/>
      <c r="C306" s="59" t="s">
        <v>137</v>
      </c>
      <c r="D306" s="60"/>
      <c r="E306" s="60"/>
      <c r="F306" s="60"/>
      <c r="G306" s="60"/>
      <c r="H306" s="53"/>
      <c r="I306" s="54">
        <v>1130</v>
      </c>
      <c r="J306" s="54">
        <v>549</v>
      </c>
      <c r="K306" s="54">
        <v>548</v>
      </c>
      <c r="L306" s="54">
        <v>207</v>
      </c>
      <c r="M306" s="54">
        <v>209</v>
      </c>
      <c r="N306" s="54">
        <f t="shared" si="55"/>
        <v>2643</v>
      </c>
    </row>
    <row r="307" spans="2:14" ht="18.75" customHeight="1">
      <c r="B307" s="7"/>
      <c r="C307" s="59" t="s">
        <v>138</v>
      </c>
      <c r="D307" s="60"/>
      <c r="E307" s="60"/>
      <c r="F307" s="60"/>
      <c r="G307" s="60"/>
      <c r="H307" s="53"/>
      <c r="I307" s="54">
        <v>794</v>
      </c>
      <c r="J307" s="54">
        <v>560</v>
      </c>
      <c r="K307" s="54">
        <v>627</v>
      </c>
      <c r="L307" s="54">
        <v>409</v>
      </c>
      <c r="M307" s="54">
        <v>253</v>
      </c>
      <c r="N307" s="54">
        <f t="shared" si="55"/>
        <v>2643</v>
      </c>
    </row>
    <row r="308" spans="2:14" ht="18.75" customHeight="1">
      <c r="B308" s="7"/>
      <c r="C308" s="59" t="s">
        <v>139</v>
      </c>
      <c r="D308" s="60"/>
      <c r="E308" s="60"/>
      <c r="F308" s="60"/>
      <c r="G308" s="60"/>
      <c r="H308" s="53"/>
      <c r="I308" s="54">
        <v>860</v>
      </c>
      <c r="J308" s="54">
        <v>661</v>
      </c>
      <c r="K308" s="54">
        <v>711</v>
      </c>
      <c r="L308" s="54">
        <v>214</v>
      </c>
      <c r="M308" s="54">
        <v>197</v>
      </c>
      <c r="N308" s="54">
        <f t="shared" si="55"/>
        <v>2643</v>
      </c>
    </row>
    <row r="309" spans="2:14" ht="18.75" customHeight="1">
      <c r="B309" s="7"/>
      <c r="C309" s="59" t="s">
        <v>140</v>
      </c>
      <c r="D309" s="60"/>
      <c r="E309" s="60"/>
      <c r="F309" s="60"/>
      <c r="G309" s="60"/>
      <c r="H309" s="53"/>
      <c r="I309" s="54">
        <v>1071</v>
      </c>
      <c r="J309" s="54">
        <v>608</v>
      </c>
      <c r="K309" s="54">
        <v>438</v>
      </c>
      <c r="L309" s="54">
        <v>305</v>
      </c>
      <c r="M309" s="54">
        <v>221</v>
      </c>
      <c r="N309" s="54">
        <f t="shared" si="55"/>
        <v>2643</v>
      </c>
    </row>
    <row r="310" spans="2:14" ht="18.75" customHeight="1">
      <c r="B310" s="33"/>
      <c r="C310" s="25" t="s">
        <v>141</v>
      </c>
      <c r="D310" s="27"/>
      <c r="E310" s="27"/>
      <c r="F310" s="27"/>
      <c r="G310" s="27"/>
      <c r="I310" s="34">
        <v>1326</v>
      </c>
      <c r="J310" s="34">
        <v>560</v>
      </c>
      <c r="K310" s="34">
        <v>371</v>
      </c>
      <c r="L310" s="34">
        <v>168</v>
      </c>
      <c r="M310" s="34">
        <v>218</v>
      </c>
      <c r="N310" s="34">
        <f t="shared" si="55"/>
        <v>2643</v>
      </c>
    </row>
    <row r="311" spans="2:14" ht="18.75" customHeight="1">
      <c r="B311" s="5" t="s">
        <v>13</v>
      </c>
      <c r="C311" s="29" t="s">
        <v>129</v>
      </c>
      <c r="D311" s="30"/>
      <c r="E311" s="30"/>
      <c r="F311" s="30"/>
      <c r="G311" s="30"/>
      <c r="H311" s="35">
        <f aca="true" t="shared" si="56" ref="H311:H323">$J$12</f>
        <v>2643</v>
      </c>
      <c r="I311" s="36">
        <f aca="true" t="shared" si="57" ref="I311:M323">I298/$H311*100</f>
        <v>8.32387438516837</v>
      </c>
      <c r="J311" s="36">
        <f t="shared" si="57"/>
        <v>7.453651153991676</v>
      </c>
      <c r="K311" s="36">
        <f t="shared" si="57"/>
        <v>17.0261066969353</v>
      </c>
      <c r="L311" s="36">
        <f t="shared" si="57"/>
        <v>59.17517972001514</v>
      </c>
      <c r="M311" s="36">
        <f t="shared" si="57"/>
        <v>8.02118804388952</v>
      </c>
      <c r="N311" s="36">
        <f>SUM(I311:M311)</f>
        <v>100.00000000000001</v>
      </c>
    </row>
    <row r="312" spans="2:14" ht="21" customHeight="1">
      <c r="B312" s="7"/>
      <c r="C312" s="197" t="s">
        <v>130</v>
      </c>
      <c r="D312" s="198"/>
      <c r="E312" s="198"/>
      <c r="F312" s="198"/>
      <c r="G312" s="198"/>
      <c r="H312" s="55">
        <f t="shared" si="56"/>
        <v>2643</v>
      </c>
      <c r="I312" s="56">
        <f t="shared" si="57"/>
        <v>16.72342035565645</v>
      </c>
      <c r="J312" s="56">
        <f t="shared" si="57"/>
        <v>11.653424139235717</v>
      </c>
      <c r="K312" s="56">
        <f t="shared" si="57"/>
        <v>21.793416572077184</v>
      </c>
      <c r="L312" s="56">
        <f t="shared" si="57"/>
        <v>41.12750662126371</v>
      </c>
      <c r="M312" s="56">
        <f t="shared" si="57"/>
        <v>8.702232311766931</v>
      </c>
      <c r="N312" s="56">
        <f aca="true" t="shared" si="58" ref="N312:N323">SUM(I312:M312)</f>
        <v>100</v>
      </c>
    </row>
    <row r="313" spans="2:14" ht="18.75" customHeight="1">
      <c r="B313" s="7"/>
      <c r="C313" s="59" t="s">
        <v>131</v>
      </c>
      <c r="D313" s="60"/>
      <c r="E313" s="60"/>
      <c r="F313" s="60"/>
      <c r="G313" s="60"/>
      <c r="H313" s="55">
        <f t="shared" si="56"/>
        <v>2643</v>
      </c>
      <c r="I313" s="56">
        <f t="shared" si="57"/>
        <v>8.286038592508513</v>
      </c>
      <c r="J313" s="56">
        <f t="shared" si="57"/>
        <v>14.793794930003784</v>
      </c>
      <c r="K313" s="56">
        <f t="shared" si="57"/>
        <v>30.041619371925844</v>
      </c>
      <c r="L313" s="56">
        <f t="shared" si="57"/>
        <v>38.970866439651914</v>
      </c>
      <c r="M313" s="56">
        <f t="shared" si="57"/>
        <v>7.907680665909951</v>
      </c>
      <c r="N313" s="56">
        <f t="shared" si="58"/>
        <v>100</v>
      </c>
    </row>
    <row r="314" spans="2:14" ht="18.75" customHeight="1">
      <c r="B314" s="7"/>
      <c r="C314" s="59" t="s">
        <v>132</v>
      </c>
      <c r="D314" s="60"/>
      <c r="E314" s="60"/>
      <c r="F314" s="60"/>
      <c r="G314" s="60"/>
      <c r="H314" s="55">
        <f t="shared" si="56"/>
        <v>2643</v>
      </c>
      <c r="I314" s="56">
        <f t="shared" si="57"/>
        <v>25.12296632614453</v>
      </c>
      <c r="J314" s="56">
        <f t="shared" si="57"/>
        <v>24.593265228906546</v>
      </c>
      <c r="K314" s="56">
        <f t="shared" si="57"/>
        <v>25.009458948164966</v>
      </c>
      <c r="L314" s="56">
        <f t="shared" si="57"/>
        <v>17.51797200151343</v>
      </c>
      <c r="M314" s="56">
        <f t="shared" si="57"/>
        <v>7.756337495270525</v>
      </c>
      <c r="N314" s="56">
        <f t="shared" si="58"/>
        <v>100</v>
      </c>
    </row>
    <row r="315" spans="2:14" ht="18.75" customHeight="1">
      <c r="B315" s="7"/>
      <c r="C315" s="59" t="s">
        <v>133</v>
      </c>
      <c r="D315" s="60"/>
      <c r="E315" s="60"/>
      <c r="F315" s="60"/>
      <c r="G315" s="60"/>
      <c r="H315" s="55">
        <f t="shared" si="56"/>
        <v>2643</v>
      </c>
      <c r="I315" s="56">
        <f t="shared" si="57"/>
        <v>38.02497162315551</v>
      </c>
      <c r="J315" s="56">
        <f t="shared" si="57"/>
        <v>24.706772606886116</v>
      </c>
      <c r="K315" s="56">
        <f t="shared" si="57"/>
        <v>18.842224744608398</v>
      </c>
      <c r="L315" s="56">
        <f t="shared" si="57"/>
        <v>10.253499810821037</v>
      </c>
      <c r="M315" s="56">
        <f t="shared" si="57"/>
        <v>8.172531214528945</v>
      </c>
      <c r="N315" s="56">
        <f t="shared" si="58"/>
        <v>100.00000000000001</v>
      </c>
    </row>
    <row r="316" spans="2:14" ht="18.75" customHeight="1">
      <c r="B316" s="7"/>
      <c r="C316" s="59" t="s">
        <v>134</v>
      </c>
      <c r="D316" s="60"/>
      <c r="E316" s="60"/>
      <c r="F316" s="60"/>
      <c r="G316" s="60"/>
      <c r="H316" s="55">
        <f t="shared" si="56"/>
        <v>2643</v>
      </c>
      <c r="I316" s="56">
        <f t="shared" si="57"/>
        <v>14.037079076806657</v>
      </c>
      <c r="J316" s="56">
        <f t="shared" si="57"/>
        <v>16.72342035565645</v>
      </c>
      <c r="K316" s="56">
        <f t="shared" si="57"/>
        <v>30.49564888384412</v>
      </c>
      <c r="L316" s="56">
        <f t="shared" si="57"/>
        <v>31.479379493000376</v>
      </c>
      <c r="M316" s="56">
        <f t="shared" si="57"/>
        <v>7.264472190692395</v>
      </c>
      <c r="N316" s="56">
        <f t="shared" si="58"/>
        <v>100</v>
      </c>
    </row>
    <row r="317" spans="2:14" ht="18.75" customHeight="1">
      <c r="B317" s="7"/>
      <c r="C317" s="59" t="s">
        <v>135</v>
      </c>
      <c r="D317" s="60"/>
      <c r="E317" s="60"/>
      <c r="F317" s="60"/>
      <c r="G317" s="60"/>
      <c r="H317" s="55">
        <f t="shared" si="56"/>
        <v>2643</v>
      </c>
      <c r="I317" s="56">
        <f t="shared" si="57"/>
        <v>39.68974650018918</v>
      </c>
      <c r="J317" s="56">
        <f t="shared" si="57"/>
        <v>24.101399924328415</v>
      </c>
      <c r="K317" s="56">
        <f t="shared" si="57"/>
        <v>16.00454029511918</v>
      </c>
      <c r="L317" s="56">
        <f t="shared" si="57"/>
        <v>11.804767309875142</v>
      </c>
      <c r="M317" s="56">
        <f t="shared" si="57"/>
        <v>8.39954597048808</v>
      </c>
      <c r="N317" s="56">
        <f t="shared" si="58"/>
        <v>100</v>
      </c>
    </row>
    <row r="318" spans="2:14" ht="18.75" customHeight="1">
      <c r="B318" s="7"/>
      <c r="C318" s="59" t="s">
        <v>136</v>
      </c>
      <c r="D318" s="60"/>
      <c r="E318" s="60"/>
      <c r="F318" s="60"/>
      <c r="G318" s="60"/>
      <c r="H318" s="55">
        <f t="shared" si="56"/>
        <v>2643</v>
      </c>
      <c r="I318" s="56">
        <f t="shared" si="57"/>
        <v>30.0794551645857</v>
      </c>
      <c r="J318" s="56">
        <f t="shared" si="57"/>
        <v>25.009458948164966</v>
      </c>
      <c r="K318" s="56">
        <f t="shared" si="57"/>
        <v>20.24214907302308</v>
      </c>
      <c r="L318" s="56">
        <f t="shared" si="57"/>
        <v>16.30722663639803</v>
      </c>
      <c r="M318" s="56">
        <f t="shared" si="57"/>
        <v>8.361710177828225</v>
      </c>
      <c r="N318" s="56">
        <f t="shared" si="58"/>
        <v>100</v>
      </c>
    </row>
    <row r="319" spans="2:14" ht="18.75" customHeight="1">
      <c r="B319" s="7"/>
      <c r="C319" s="59" t="s">
        <v>137</v>
      </c>
      <c r="D319" s="60"/>
      <c r="E319" s="60"/>
      <c r="F319" s="60"/>
      <c r="G319" s="60"/>
      <c r="H319" s="55">
        <f t="shared" si="56"/>
        <v>2643</v>
      </c>
      <c r="I319" s="56">
        <f t="shared" si="57"/>
        <v>42.754445705637536</v>
      </c>
      <c r="J319" s="56">
        <f t="shared" si="57"/>
        <v>20.771850170261068</v>
      </c>
      <c r="K319" s="56">
        <f t="shared" si="57"/>
        <v>20.734014377601213</v>
      </c>
      <c r="L319" s="56">
        <f t="shared" si="57"/>
        <v>7.832009080590238</v>
      </c>
      <c r="M319" s="56">
        <f t="shared" si="57"/>
        <v>7.907680665909951</v>
      </c>
      <c r="N319" s="56">
        <f t="shared" si="58"/>
        <v>100.00000000000001</v>
      </c>
    </row>
    <row r="320" spans="2:14" ht="18.75" customHeight="1">
      <c r="B320" s="7"/>
      <c r="C320" s="59" t="s">
        <v>138</v>
      </c>
      <c r="D320" s="60"/>
      <c r="E320" s="60"/>
      <c r="F320" s="60"/>
      <c r="G320" s="60"/>
      <c r="H320" s="55">
        <f t="shared" si="56"/>
        <v>2643</v>
      </c>
      <c r="I320" s="56">
        <f t="shared" si="57"/>
        <v>30.041619371925844</v>
      </c>
      <c r="J320" s="56">
        <f t="shared" si="57"/>
        <v>21.188043889519488</v>
      </c>
      <c r="K320" s="56">
        <f t="shared" si="57"/>
        <v>23.72304199772985</v>
      </c>
      <c r="L320" s="56">
        <f t="shared" si="57"/>
        <v>15.474839197881195</v>
      </c>
      <c r="M320" s="56">
        <f t="shared" si="57"/>
        <v>9.572455542943626</v>
      </c>
      <c r="N320" s="56">
        <f t="shared" si="58"/>
        <v>100.00000000000001</v>
      </c>
    </row>
    <row r="321" spans="2:14" ht="18.75" customHeight="1">
      <c r="B321" s="7"/>
      <c r="C321" s="59" t="s">
        <v>139</v>
      </c>
      <c r="D321" s="60"/>
      <c r="E321" s="60"/>
      <c r="F321" s="60"/>
      <c r="G321" s="60"/>
      <c r="H321" s="55">
        <f t="shared" si="56"/>
        <v>2643</v>
      </c>
      <c r="I321" s="56">
        <f t="shared" si="57"/>
        <v>32.53878168747635</v>
      </c>
      <c r="J321" s="56">
        <f t="shared" si="57"/>
        <v>25.009458948164966</v>
      </c>
      <c r="K321" s="56">
        <f t="shared" si="57"/>
        <v>26.901248581157777</v>
      </c>
      <c r="L321" s="56">
        <f t="shared" si="57"/>
        <v>8.09685962920923</v>
      </c>
      <c r="M321" s="56">
        <f t="shared" si="57"/>
        <v>7.453651153991676</v>
      </c>
      <c r="N321" s="56">
        <f t="shared" si="58"/>
        <v>100</v>
      </c>
    </row>
    <row r="322" spans="2:14" ht="18.75" customHeight="1">
      <c r="B322" s="7"/>
      <c r="C322" s="59" t="s">
        <v>140</v>
      </c>
      <c r="D322" s="60"/>
      <c r="E322" s="60"/>
      <c r="F322" s="60"/>
      <c r="G322" s="60"/>
      <c r="H322" s="55">
        <f t="shared" si="56"/>
        <v>2643</v>
      </c>
      <c r="I322" s="56">
        <f t="shared" si="57"/>
        <v>40.52213393870602</v>
      </c>
      <c r="J322" s="56">
        <f t="shared" si="57"/>
        <v>23.004161937192585</v>
      </c>
      <c r="K322" s="56">
        <f t="shared" si="57"/>
        <v>16.572077185017026</v>
      </c>
      <c r="L322" s="56">
        <f t="shared" si="57"/>
        <v>11.539916761256148</v>
      </c>
      <c r="M322" s="56">
        <f t="shared" si="57"/>
        <v>8.361710177828225</v>
      </c>
      <c r="N322" s="56">
        <f t="shared" si="58"/>
        <v>100.00000000000001</v>
      </c>
    </row>
    <row r="323" spans="2:14" ht="18.75" customHeight="1">
      <c r="B323" s="33"/>
      <c r="C323" s="25" t="s">
        <v>141</v>
      </c>
      <c r="D323" s="27"/>
      <c r="E323" s="27"/>
      <c r="F323" s="27"/>
      <c r="G323" s="27"/>
      <c r="H323" s="38">
        <f t="shared" si="56"/>
        <v>2643</v>
      </c>
      <c r="I323" s="39">
        <f t="shared" si="57"/>
        <v>50.17026106696936</v>
      </c>
      <c r="J323" s="39">
        <f t="shared" si="57"/>
        <v>21.188043889519488</v>
      </c>
      <c r="K323" s="39">
        <f t="shared" si="57"/>
        <v>14.037079076806657</v>
      </c>
      <c r="L323" s="39">
        <f t="shared" si="57"/>
        <v>6.3564131668558455</v>
      </c>
      <c r="M323" s="39">
        <f t="shared" si="57"/>
        <v>8.248202799848658</v>
      </c>
      <c r="N323" s="39">
        <f t="shared" si="58"/>
        <v>100.00000000000001</v>
      </c>
    </row>
    <row r="324" spans="2:14" ht="18.75" customHeight="1">
      <c r="B324" s="5" t="s">
        <v>13</v>
      </c>
      <c r="C324" s="29" t="s">
        <v>129</v>
      </c>
      <c r="D324" s="30"/>
      <c r="E324" s="30"/>
      <c r="F324" s="30"/>
      <c r="G324" s="30"/>
      <c r="H324" s="35">
        <f>H311-M298</f>
        <v>2431</v>
      </c>
      <c r="I324" s="36">
        <f aca="true" t="shared" si="59" ref="I324:L336">I298/$H324*100</f>
        <v>9.049773755656108</v>
      </c>
      <c r="J324" s="36">
        <f t="shared" si="59"/>
        <v>8.103661044837516</v>
      </c>
      <c r="K324" s="36">
        <f t="shared" si="59"/>
        <v>18.51090086384204</v>
      </c>
      <c r="L324" s="36">
        <f t="shared" si="59"/>
        <v>64.33566433566433</v>
      </c>
      <c r="M324" s="40" t="s">
        <v>5</v>
      </c>
      <c r="N324" s="11">
        <f>SUM(I324:M324)</f>
        <v>100</v>
      </c>
    </row>
    <row r="325" spans="2:14" ht="21" customHeight="1">
      <c r="B325" s="43" t="s">
        <v>14</v>
      </c>
      <c r="C325" s="197" t="s">
        <v>130</v>
      </c>
      <c r="D325" s="198"/>
      <c r="E325" s="198"/>
      <c r="F325" s="198"/>
      <c r="G325" s="198"/>
      <c r="H325" s="55">
        <f aca="true" t="shared" si="60" ref="H325:H336">H312-M299</f>
        <v>2413</v>
      </c>
      <c r="I325" s="56">
        <f t="shared" si="59"/>
        <v>18.31744716121011</v>
      </c>
      <c r="J325" s="56">
        <f t="shared" si="59"/>
        <v>12.76419394944053</v>
      </c>
      <c r="K325" s="56">
        <f t="shared" si="59"/>
        <v>23.870700372979694</v>
      </c>
      <c r="L325" s="56">
        <f t="shared" si="59"/>
        <v>45.047658516369665</v>
      </c>
      <c r="M325" s="57" t="s">
        <v>15</v>
      </c>
      <c r="N325" s="58">
        <f aca="true" t="shared" si="61" ref="N325:N336">SUM(I325:M325)</f>
        <v>100</v>
      </c>
    </row>
    <row r="326" spans="2:14" ht="18.75" customHeight="1">
      <c r="B326" s="7"/>
      <c r="C326" s="59" t="s">
        <v>131</v>
      </c>
      <c r="D326" s="60"/>
      <c r="E326" s="60"/>
      <c r="F326" s="60"/>
      <c r="G326" s="60"/>
      <c r="H326" s="55">
        <f t="shared" si="60"/>
        <v>2434</v>
      </c>
      <c r="I326" s="56">
        <f t="shared" si="59"/>
        <v>8.997534921939195</v>
      </c>
      <c r="J326" s="56">
        <f t="shared" si="59"/>
        <v>16.064092029580937</v>
      </c>
      <c r="K326" s="56">
        <f t="shared" si="59"/>
        <v>32.62119967132293</v>
      </c>
      <c r="L326" s="56">
        <f t="shared" si="59"/>
        <v>42.31717337715694</v>
      </c>
      <c r="M326" s="57" t="s">
        <v>15</v>
      </c>
      <c r="N326" s="58">
        <f t="shared" si="61"/>
        <v>100</v>
      </c>
    </row>
    <row r="327" spans="2:14" ht="18.75" customHeight="1">
      <c r="B327" s="7"/>
      <c r="C327" s="59" t="s">
        <v>132</v>
      </c>
      <c r="D327" s="60"/>
      <c r="E327" s="60"/>
      <c r="F327" s="60"/>
      <c r="G327" s="60"/>
      <c r="H327" s="55">
        <f t="shared" si="60"/>
        <v>2438</v>
      </c>
      <c r="I327" s="56">
        <f t="shared" si="59"/>
        <v>27.23543888433142</v>
      </c>
      <c r="J327" s="56">
        <f t="shared" si="59"/>
        <v>26.661197703035278</v>
      </c>
      <c r="K327" s="56">
        <f t="shared" si="59"/>
        <v>27.112387202625104</v>
      </c>
      <c r="L327" s="56">
        <f t="shared" si="59"/>
        <v>18.990976210008203</v>
      </c>
      <c r="M327" s="57" t="s">
        <v>15</v>
      </c>
      <c r="N327" s="58">
        <f t="shared" si="61"/>
        <v>100</v>
      </c>
    </row>
    <row r="328" spans="2:14" ht="18.75" customHeight="1">
      <c r="B328" s="7"/>
      <c r="C328" s="59" t="s">
        <v>133</v>
      </c>
      <c r="D328" s="60"/>
      <c r="E328" s="60"/>
      <c r="F328" s="60"/>
      <c r="G328" s="60"/>
      <c r="H328" s="55">
        <f t="shared" si="60"/>
        <v>2427</v>
      </c>
      <c r="I328" s="56">
        <f t="shared" si="59"/>
        <v>41.409147095179236</v>
      </c>
      <c r="J328" s="56">
        <f t="shared" si="59"/>
        <v>26.905644829007002</v>
      </c>
      <c r="K328" s="56">
        <f t="shared" si="59"/>
        <v>20.519159456118665</v>
      </c>
      <c r="L328" s="56">
        <f t="shared" si="59"/>
        <v>11.166048619695097</v>
      </c>
      <c r="M328" s="57" t="s">
        <v>15</v>
      </c>
      <c r="N328" s="58">
        <f t="shared" si="61"/>
        <v>100</v>
      </c>
    </row>
    <row r="329" spans="2:14" ht="18.75" customHeight="1">
      <c r="B329" s="7"/>
      <c r="C329" s="59" t="s">
        <v>134</v>
      </c>
      <c r="D329" s="60"/>
      <c r="E329" s="60"/>
      <c r="F329" s="60"/>
      <c r="G329" s="60"/>
      <c r="H329" s="55">
        <f t="shared" si="60"/>
        <v>2451</v>
      </c>
      <c r="I329" s="56">
        <f t="shared" si="59"/>
        <v>15.136678906568749</v>
      </c>
      <c r="J329" s="56">
        <f t="shared" si="59"/>
        <v>18.033455732354142</v>
      </c>
      <c r="K329" s="56">
        <f t="shared" si="59"/>
        <v>32.88453692370461</v>
      </c>
      <c r="L329" s="56">
        <f t="shared" si="59"/>
        <v>33.9453284373725</v>
      </c>
      <c r="M329" s="57" t="s">
        <v>15</v>
      </c>
      <c r="N329" s="58">
        <f t="shared" si="61"/>
        <v>100</v>
      </c>
    </row>
    <row r="330" spans="2:14" ht="18.75" customHeight="1">
      <c r="B330" s="7"/>
      <c r="C330" s="59" t="s">
        <v>135</v>
      </c>
      <c r="D330" s="60"/>
      <c r="E330" s="60"/>
      <c r="F330" s="60"/>
      <c r="G330" s="60"/>
      <c r="H330" s="55">
        <f t="shared" si="60"/>
        <v>2421</v>
      </c>
      <c r="I330" s="56">
        <f t="shared" si="59"/>
        <v>43.32920280875671</v>
      </c>
      <c r="J330" s="56">
        <f t="shared" si="59"/>
        <v>26.31144155307724</v>
      </c>
      <c r="K330" s="56">
        <f t="shared" si="59"/>
        <v>17.472118959107807</v>
      </c>
      <c r="L330" s="56">
        <f t="shared" si="59"/>
        <v>12.887236679058239</v>
      </c>
      <c r="M330" s="57" t="s">
        <v>15</v>
      </c>
      <c r="N330" s="58">
        <f t="shared" si="61"/>
        <v>99.99999999999999</v>
      </c>
    </row>
    <row r="331" spans="2:14" ht="18.75" customHeight="1">
      <c r="B331" s="7"/>
      <c r="C331" s="59" t="s">
        <v>136</v>
      </c>
      <c r="D331" s="60"/>
      <c r="E331" s="60"/>
      <c r="F331" s="60"/>
      <c r="G331" s="60"/>
      <c r="H331" s="55">
        <f t="shared" si="60"/>
        <v>2422</v>
      </c>
      <c r="I331" s="56">
        <f t="shared" si="59"/>
        <v>32.824112303881094</v>
      </c>
      <c r="J331" s="56">
        <f t="shared" si="59"/>
        <v>27.291494632535095</v>
      </c>
      <c r="K331" s="56">
        <f t="shared" si="59"/>
        <v>22.08918249380677</v>
      </c>
      <c r="L331" s="56">
        <f t="shared" si="59"/>
        <v>17.79521056977704</v>
      </c>
      <c r="M331" s="57" t="s">
        <v>15</v>
      </c>
      <c r="N331" s="58">
        <f t="shared" si="61"/>
        <v>100</v>
      </c>
    </row>
    <row r="332" spans="2:14" ht="18.75" customHeight="1">
      <c r="B332" s="7"/>
      <c r="C332" s="59" t="s">
        <v>137</v>
      </c>
      <c r="D332" s="60"/>
      <c r="E332" s="60"/>
      <c r="F332" s="60"/>
      <c r="G332" s="60"/>
      <c r="H332" s="55">
        <f t="shared" si="60"/>
        <v>2434</v>
      </c>
      <c r="I332" s="56">
        <f t="shared" si="59"/>
        <v>46.425636811832376</v>
      </c>
      <c r="J332" s="56">
        <f t="shared" si="59"/>
        <v>22.55546425636812</v>
      </c>
      <c r="K332" s="56">
        <f t="shared" si="59"/>
        <v>22.514379622021362</v>
      </c>
      <c r="L332" s="56">
        <f t="shared" si="59"/>
        <v>8.504519309778143</v>
      </c>
      <c r="M332" s="57" t="s">
        <v>15</v>
      </c>
      <c r="N332" s="58">
        <f t="shared" si="61"/>
        <v>100.00000000000001</v>
      </c>
    </row>
    <row r="333" spans="2:14" ht="18.75" customHeight="1">
      <c r="B333" s="7"/>
      <c r="C333" s="59" t="s">
        <v>138</v>
      </c>
      <c r="D333" s="60"/>
      <c r="E333" s="60"/>
      <c r="F333" s="60"/>
      <c r="G333" s="60"/>
      <c r="H333" s="55">
        <f t="shared" si="60"/>
        <v>2390</v>
      </c>
      <c r="I333" s="56">
        <f t="shared" si="59"/>
        <v>33.22175732217573</v>
      </c>
      <c r="J333" s="56">
        <f t="shared" si="59"/>
        <v>23.430962343096233</v>
      </c>
      <c r="K333" s="56">
        <f t="shared" si="59"/>
        <v>26.234309623430963</v>
      </c>
      <c r="L333" s="56">
        <f t="shared" si="59"/>
        <v>17.11297071129707</v>
      </c>
      <c r="M333" s="57" t="s">
        <v>15</v>
      </c>
      <c r="N333" s="58">
        <f t="shared" si="61"/>
        <v>100</v>
      </c>
    </row>
    <row r="334" spans="2:14" ht="18.75" customHeight="1">
      <c r="B334" s="7"/>
      <c r="C334" s="59" t="s">
        <v>139</v>
      </c>
      <c r="D334" s="60"/>
      <c r="E334" s="60"/>
      <c r="F334" s="60"/>
      <c r="G334" s="60"/>
      <c r="H334" s="55">
        <f t="shared" si="60"/>
        <v>2446</v>
      </c>
      <c r="I334" s="56">
        <f t="shared" si="59"/>
        <v>35.15944399018806</v>
      </c>
      <c r="J334" s="56">
        <f t="shared" si="59"/>
        <v>27.023712183156174</v>
      </c>
      <c r="K334" s="56">
        <f t="shared" si="59"/>
        <v>29.067865903515944</v>
      </c>
      <c r="L334" s="56">
        <f t="shared" si="59"/>
        <v>8.748977923139819</v>
      </c>
      <c r="M334" s="57" t="s">
        <v>15</v>
      </c>
      <c r="N334" s="58">
        <f t="shared" si="61"/>
        <v>100</v>
      </c>
    </row>
    <row r="335" spans="2:14" ht="18.75" customHeight="1">
      <c r="B335" s="7"/>
      <c r="C335" s="59" t="s">
        <v>140</v>
      </c>
      <c r="D335" s="60"/>
      <c r="E335" s="60"/>
      <c r="F335" s="60"/>
      <c r="G335" s="60"/>
      <c r="H335" s="55">
        <f t="shared" si="60"/>
        <v>2422</v>
      </c>
      <c r="I335" s="56">
        <f t="shared" si="59"/>
        <v>44.21965317919075</v>
      </c>
      <c r="J335" s="56">
        <f t="shared" si="59"/>
        <v>25.103220478943022</v>
      </c>
      <c r="K335" s="56">
        <f t="shared" si="59"/>
        <v>18.084227910817507</v>
      </c>
      <c r="L335" s="56">
        <f t="shared" si="59"/>
        <v>12.592898431048722</v>
      </c>
      <c r="M335" s="57" t="s">
        <v>15</v>
      </c>
      <c r="N335" s="58">
        <f t="shared" si="61"/>
        <v>100</v>
      </c>
    </row>
    <row r="336" spans="2:14" ht="18.75" customHeight="1">
      <c r="B336" s="44"/>
      <c r="C336" s="26" t="s">
        <v>141</v>
      </c>
      <c r="D336" s="37"/>
      <c r="E336" s="37"/>
      <c r="F336" s="37"/>
      <c r="G336" s="37"/>
      <c r="H336" s="38">
        <f t="shared" si="60"/>
        <v>2425</v>
      </c>
      <c r="I336" s="39">
        <f t="shared" si="59"/>
        <v>54.680412371134025</v>
      </c>
      <c r="J336" s="39">
        <f t="shared" si="59"/>
        <v>23.09278350515464</v>
      </c>
      <c r="K336" s="39">
        <f t="shared" si="59"/>
        <v>15.298969072164947</v>
      </c>
      <c r="L336" s="39">
        <f t="shared" si="59"/>
        <v>6.927835051546392</v>
      </c>
      <c r="M336" s="41" t="s">
        <v>15</v>
      </c>
      <c r="N336" s="39">
        <f t="shared" si="61"/>
        <v>100.00000000000001</v>
      </c>
    </row>
    <row r="338" spans="1:9" ht="15" customHeight="1">
      <c r="A338" s="2" t="s">
        <v>146</v>
      </c>
      <c r="I338" s="22"/>
    </row>
    <row r="339" spans="2:11" ht="22.5">
      <c r="B339" s="3"/>
      <c r="C339" s="18"/>
      <c r="D339" s="18"/>
      <c r="E339" s="42" t="s">
        <v>149</v>
      </c>
      <c r="F339" s="49" t="s">
        <v>150</v>
      </c>
      <c r="G339" s="49" t="s">
        <v>151</v>
      </c>
      <c r="H339" s="42" t="s">
        <v>152</v>
      </c>
      <c r="I339" s="42" t="s">
        <v>153</v>
      </c>
      <c r="J339" s="28" t="s">
        <v>4</v>
      </c>
      <c r="K339" s="28" t="s">
        <v>11</v>
      </c>
    </row>
    <row r="340" spans="2:11" ht="15" customHeight="1">
      <c r="B340" s="5" t="s">
        <v>12</v>
      </c>
      <c r="C340" s="29" t="s">
        <v>101</v>
      </c>
      <c r="D340" s="18"/>
      <c r="E340" s="32">
        <v>42</v>
      </c>
      <c r="F340" s="32">
        <v>142</v>
      </c>
      <c r="G340" s="32">
        <v>381</v>
      </c>
      <c r="H340" s="32">
        <v>891</v>
      </c>
      <c r="I340" s="32">
        <v>992</v>
      </c>
      <c r="J340" s="32">
        <v>195</v>
      </c>
      <c r="K340" s="32">
        <f aca="true" t="shared" si="62" ref="K340:K345">SUM(E340:J340)</f>
        <v>2643</v>
      </c>
    </row>
    <row r="341" spans="2:11" ht="15" customHeight="1">
      <c r="B341" s="33"/>
      <c r="C341" s="25" t="s">
        <v>148</v>
      </c>
      <c r="E341" s="34">
        <v>438</v>
      </c>
      <c r="F341" s="34">
        <v>782</v>
      </c>
      <c r="G341" s="34">
        <v>649</v>
      </c>
      <c r="H341" s="34">
        <v>381</v>
      </c>
      <c r="I341" s="34">
        <v>199</v>
      </c>
      <c r="J341" s="34">
        <v>194</v>
      </c>
      <c r="K341" s="34">
        <f t="shared" si="62"/>
        <v>2643</v>
      </c>
    </row>
    <row r="342" spans="2:11" ht="15" customHeight="1">
      <c r="B342" s="5" t="s">
        <v>13</v>
      </c>
      <c r="C342" s="29" t="s">
        <v>101</v>
      </c>
      <c r="D342" s="35">
        <f>$J$12</f>
        <v>2643</v>
      </c>
      <c r="E342" s="36">
        <f aca="true" t="shared" si="63" ref="E342:J343">E340/$D342*100</f>
        <v>1.5891032917139614</v>
      </c>
      <c r="F342" s="36">
        <f t="shared" si="63"/>
        <v>5.372682557699584</v>
      </c>
      <c r="G342" s="36">
        <f t="shared" si="63"/>
        <v>14.415437003405222</v>
      </c>
      <c r="H342" s="36">
        <f t="shared" si="63"/>
        <v>33.7116912599319</v>
      </c>
      <c r="I342" s="36">
        <f t="shared" si="63"/>
        <v>37.533106318577374</v>
      </c>
      <c r="J342" s="36">
        <f t="shared" si="63"/>
        <v>7.377979568671964</v>
      </c>
      <c r="K342" s="36">
        <f t="shared" si="62"/>
        <v>100</v>
      </c>
    </row>
    <row r="343" spans="2:11" ht="15" customHeight="1">
      <c r="B343" s="33"/>
      <c r="C343" s="26" t="s">
        <v>147</v>
      </c>
      <c r="D343" s="38">
        <f>$J$12</f>
        <v>2643</v>
      </c>
      <c r="E343" s="39">
        <f t="shared" si="63"/>
        <v>16.572077185017026</v>
      </c>
      <c r="F343" s="39">
        <f t="shared" si="63"/>
        <v>29.58758986000757</v>
      </c>
      <c r="G343" s="39">
        <f t="shared" si="63"/>
        <v>24.55542943624669</v>
      </c>
      <c r="H343" s="39">
        <f t="shared" si="63"/>
        <v>14.415437003405222</v>
      </c>
      <c r="I343" s="39">
        <f t="shared" si="63"/>
        <v>7.529322739311388</v>
      </c>
      <c r="J343" s="39">
        <f t="shared" si="63"/>
        <v>7.340143776012107</v>
      </c>
      <c r="K343" s="39">
        <f t="shared" si="62"/>
        <v>99.99999999999999</v>
      </c>
    </row>
    <row r="344" spans="2:11" ht="15" customHeight="1">
      <c r="B344" s="5" t="s">
        <v>13</v>
      </c>
      <c r="C344" s="29" t="s">
        <v>101</v>
      </c>
      <c r="D344" s="35">
        <f>D342-J340</f>
        <v>2448</v>
      </c>
      <c r="E344" s="36">
        <f aca="true" t="shared" si="64" ref="E344:I345">E340/$D344*100</f>
        <v>1.715686274509804</v>
      </c>
      <c r="F344" s="36">
        <f t="shared" si="64"/>
        <v>5.800653594771242</v>
      </c>
      <c r="G344" s="36">
        <f t="shared" si="64"/>
        <v>15.563725490196079</v>
      </c>
      <c r="H344" s="36">
        <f t="shared" si="64"/>
        <v>36.39705882352941</v>
      </c>
      <c r="I344" s="36">
        <f t="shared" si="64"/>
        <v>40.52287581699346</v>
      </c>
      <c r="J344" s="40" t="s">
        <v>5</v>
      </c>
      <c r="K344" s="11">
        <f t="shared" si="62"/>
        <v>100</v>
      </c>
    </row>
    <row r="345" spans="2:11" ht="15" customHeight="1">
      <c r="B345" s="44" t="s">
        <v>14</v>
      </c>
      <c r="C345" s="26" t="s">
        <v>147</v>
      </c>
      <c r="D345" s="38">
        <f>D343-J341</f>
        <v>2449</v>
      </c>
      <c r="E345" s="39">
        <f t="shared" si="64"/>
        <v>17.88485095957534</v>
      </c>
      <c r="F345" s="39">
        <f t="shared" si="64"/>
        <v>31.931400571661904</v>
      </c>
      <c r="G345" s="39">
        <f t="shared" si="64"/>
        <v>26.500612494895876</v>
      </c>
      <c r="H345" s="39">
        <f t="shared" si="64"/>
        <v>15.557370355247038</v>
      </c>
      <c r="I345" s="39">
        <f t="shared" si="64"/>
        <v>8.125765618619845</v>
      </c>
      <c r="J345" s="41" t="s">
        <v>15</v>
      </c>
      <c r="K345" s="39">
        <f t="shared" si="62"/>
        <v>100</v>
      </c>
    </row>
    <row r="347" ht="15" customHeight="1">
      <c r="A347" s="45" t="s">
        <v>175</v>
      </c>
    </row>
    <row r="348" spans="1:7" ht="15" customHeight="1">
      <c r="A348" s="2" t="s">
        <v>154</v>
      </c>
      <c r="C348" s="2"/>
      <c r="D348" s="2"/>
      <c r="E348" s="2"/>
      <c r="F348" s="2"/>
      <c r="G348" s="2"/>
    </row>
    <row r="349" spans="2:14" ht="22.5">
      <c r="B349" s="3"/>
      <c r="C349" s="18"/>
      <c r="D349" s="18"/>
      <c r="E349" s="18"/>
      <c r="F349" s="18"/>
      <c r="G349" s="18"/>
      <c r="H349" s="18"/>
      <c r="I349" s="42" t="s">
        <v>160</v>
      </c>
      <c r="J349" s="49" t="s">
        <v>161</v>
      </c>
      <c r="K349" s="42" t="s">
        <v>162</v>
      </c>
      <c r="L349" s="49" t="s">
        <v>163</v>
      </c>
      <c r="M349" s="28" t="s">
        <v>4</v>
      </c>
      <c r="N349" s="28" t="s">
        <v>11</v>
      </c>
    </row>
    <row r="350" spans="2:14" ht="15" customHeight="1">
      <c r="B350" s="5" t="s">
        <v>12</v>
      </c>
      <c r="C350" s="29" t="s">
        <v>155</v>
      </c>
      <c r="D350" s="30"/>
      <c r="E350" s="30"/>
      <c r="F350" s="30"/>
      <c r="G350" s="30"/>
      <c r="H350" s="18"/>
      <c r="I350" s="32">
        <v>740</v>
      </c>
      <c r="J350" s="32">
        <v>1456</v>
      </c>
      <c r="K350" s="32">
        <v>86</v>
      </c>
      <c r="L350" s="32">
        <v>164</v>
      </c>
      <c r="M350" s="32">
        <v>197</v>
      </c>
      <c r="N350" s="32">
        <f aca="true" t="shared" si="65" ref="N350:N364">SUM(I350:M350)</f>
        <v>2643</v>
      </c>
    </row>
    <row r="351" spans="2:14" ht="15" customHeight="1">
      <c r="B351" s="7"/>
      <c r="C351" s="25" t="s">
        <v>158</v>
      </c>
      <c r="D351" s="27"/>
      <c r="E351" s="27"/>
      <c r="F351" s="27"/>
      <c r="G351" s="27"/>
      <c r="I351" s="46">
        <v>615</v>
      </c>
      <c r="J351" s="46">
        <v>1523</v>
      </c>
      <c r="K351" s="46">
        <v>138</v>
      </c>
      <c r="L351" s="46">
        <v>139</v>
      </c>
      <c r="M351" s="46">
        <v>228</v>
      </c>
      <c r="N351" s="46">
        <f t="shared" si="65"/>
        <v>2643</v>
      </c>
    </row>
    <row r="352" spans="2:14" ht="15" customHeight="1">
      <c r="B352" s="7"/>
      <c r="C352" s="25" t="s">
        <v>159</v>
      </c>
      <c r="D352" s="27"/>
      <c r="E352" s="27"/>
      <c r="F352" s="27"/>
      <c r="G352" s="27"/>
      <c r="I352" s="46">
        <v>425</v>
      </c>
      <c r="J352" s="46">
        <v>1560</v>
      </c>
      <c r="K352" s="46">
        <v>256</v>
      </c>
      <c r="L352" s="46">
        <v>174</v>
      </c>
      <c r="M352" s="46">
        <v>228</v>
      </c>
      <c r="N352" s="46">
        <f t="shared" si="65"/>
        <v>2643</v>
      </c>
    </row>
    <row r="353" spans="2:14" ht="15" customHeight="1">
      <c r="B353" s="7"/>
      <c r="C353" s="61" t="s">
        <v>156</v>
      </c>
      <c r="D353" s="27"/>
      <c r="E353" s="27"/>
      <c r="F353" s="27"/>
      <c r="G353" s="27"/>
      <c r="I353" s="46">
        <v>524</v>
      </c>
      <c r="J353" s="46">
        <v>1563</v>
      </c>
      <c r="K353" s="46">
        <v>161</v>
      </c>
      <c r="L353" s="46">
        <v>165</v>
      </c>
      <c r="M353" s="46">
        <v>230</v>
      </c>
      <c r="N353" s="46">
        <f t="shared" si="65"/>
        <v>2643</v>
      </c>
    </row>
    <row r="354" spans="2:14" ht="15" customHeight="1">
      <c r="B354" s="33"/>
      <c r="C354" s="25" t="s">
        <v>157</v>
      </c>
      <c r="D354" s="27"/>
      <c r="E354" s="27"/>
      <c r="F354" s="27"/>
      <c r="G354" s="27"/>
      <c r="I354" s="34">
        <v>623</v>
      </c>
      <c r="J354" s="34">
        <v>1544</v>
      </c>
      <c r="K354" s="34">
        <v>124</v>
      </c>
      <c r="L354" s="34">
        <v>127</v>
      </c>
      <c r="M354" s="34">
        <v>225</v>
      </c>
      <c r="N354" s="34">
        <f t="shared" si="65"/>
        <v>2643</v>
      </c>
    </row>
    <row r="355" spans="2:14" ht="15" customHeight="1">
      <c r="B355" s="5" t="s">
        <v>13</v>
      </c>
      <c r="C355" s="29" t="s">
        <v>155</v>
      </c>
      <c r="D355" s="30"/>
      <c r="E355" s="30"/>
      <c r="F355" s="30"/>
      <c r="G355" s="30"/>
      <c r="H355" s="35">
        <f>$J$12</f>
        <v>2643</v>
      </c>
      <c r="I355" s="36">
        <f aca="true" t="shared" si="66" ref="I355:M359">I350/$H355*100</f>
        <v>27.998486568293607</v>
      </c>
      <c r="J355" s="36">
        <f t="shared" si="66"/>
        <v>55.088914112750665</v>
      </c>
      <c r="K355" s="36">
        <f t="shared" si="66"/>
        <v>3.253878168747635</v>
      </c>
      <c r="L355" s="36">
        <f t="shared" si="66"/>
        <v>6.205069996216421</v>
      </c>
      <c r="M355" s="36">
        <f t="shared" si="66"/>
        <v>7.453651153991676</v>
      </c>
      <c r="N355" s="36">
        <f t="shared" si="65"/>
        <v>100</v>
      </c>
    </row>
    <row r="356" spans="2:14" ht="15" customHeight="1">
      <c r="B356" s="7"/>
      <c r="C356" s="25" t="s">
        <v>158</v>
      </c>
      <c r="D356" s="27"/>
      <c r="E356" s="27"/>
      <c r="F356" s="27"/>
      <c r="G356" s="27"/>
      <c r="H356" s="47">
        <f>$J$12</f>
        <v>2643</v>
      </c>
      <c r="I356" s="48">
        <f t="shared" si="66"/>
        <v>23.269012485811576</v>
      </c>
      <c r="J356" s="48">
        <f t="shared" si="66"/>
        <v>57.623912220961024</v>
      </c>
      <c r="K356" s="48">
        <f t="shared" si="66"/>
        <v>5.2213393870601585</v>
      </c>
      <c r="L356" s="48">
        <f t="shared" si="66"/>
        <v>5.259175179720015</v>
      </c>
      <c r="M356" s="48">
        <f t="shared" si="66"/>
        <v>8.626560726447218</v>
      </c>
      <c r="N356" s="48">
        <f t="shared" si="65"/>
        <v>100</v>
      </c>
    </row>
    <row r="357" spans="2:14" ht="15" customHeight="1">
      <c r="B357" s="7"/>
      <c r="C357" s="25" t="s">
        <v>159</v>
      </c>
      <c r="D357" s="27"/>
      <c r="E357" s="27"/>
      <c r="F357" s="27"/>
      <c r="G357" s="27"/>
      <c r="H357" s="47">
        <f>$J$12</f>
        <v>2643</v>
      </c>
      <c r="I357" s="48">
        <f t="shared" si="66"/>
        <v>16.080211880438895</v>
      </c>
      <c r="J357" s="48">
        <f t="shared" si="66"/>
        <v>59.02383654937571</v>
      </c>
      <c r="K357" s="48">
        <f t="shared" si="66"/>
        <v>9.685962920923194</v>
      </c>
      <c r="L357" s="48">
        <f t="shared" si="66"/>
        <v>6.583427922814983</v>
      </c>
      <c r="M357" s="48">
        <f t="shared" si="66"/>
        <v>8.626560726447218</v>
      </c>
      <c r="N357" s="48">
        <f t="shared" si="65"/>
        <v>100</v>
      </c>
    </row>
    <row r="358" spans="2:14" ht="15" customHeight="1">
      <c r="B358" s="7"/>
      <c r="C358" s="61" t="s">
        <v>156</v>
      </c>
      <c r="D358" s="27"/>
      <c r="E358" s="27"/>
      <c r="F358" s="27"/>
      <c r="G358" s="27"/>
      <c r="H358" s="47">
        <f>$J$12</f>
        <v>2643</v>
      </c>
      <c r="I358" s="48">
        <f t="shared" si="66"/>
        <v>19.825955353764662</v>
      </c>
      <c r="J358" s="48">
        <f t="shared" si="66"/>
        <v>59.13734392735528</v>
      </c>
      <c r="K358" s="48">
        <f t="shared" si="66"/>
        <v>6.0915626182368525</v>
      </c>
      <c r="L358" s="48">
        <f t="shared" si="66"/>
        <v>6.242905788876277</v>
      </c>
      <c r="M358" s="48">
        <f t="shared" si="66"/>
        <v>8.702232311766931</v>
      </c>
      <c r="N358" s="48">
        <f t="shared" si="65"/>
        <v>100</v>
      </c>
    </row>
    <row r="359" spans="2:14" ht="15" customHeight="1">
      <c r="B359" s="33"/>
      <c r="C359" s="25" t="s">
        <v>157</v>
      </c>
      <c r="D359" s="37"/>
      <c r="E359" s="37"/>
      <c r="F359" s="37"/>
      <c r="G359" s="37"/>
      <c r="H359" s="38">
        <f>$J$12</f>
        <v>2643</v>
      </c>
      <c r="I359" s="39">
        <f t="shared" si="66"/>
        <v>23.57169882709043</v>
      </c>
      <c r="J359" s="39">
        <f t="shared" si="66"/>
        <v>58.418463866818</v>
      </c>
      <c r="K359" s="39">
        <f t="shared" si="66"/>
        <v>4.691638289822172</v>
      </c>
      <c r="L359" s="39">
        <f t="shared" si="66"/>
        <v>4.805145667801741</v>
      </c>
      <c r="M359" s="39">
        <f t="shared" si="66"/>
        <v>8.51305334846765</v>
      </c>
      <c r="N359" s="39">
        <f t="shared" si="65"/>
        <v>99.99999999999999</v>
      </c>
    </row>
    <row r="360" spans="2:14" ht="15" customHeight="1">
      <c r="B360" s="5" t="s">
        <v>13</v>
      </c>
      <c r="C360" s="29" t="s">
        <v>155</v>
      </c>
      <c r="D360" s="30"/>
      <c r="E360" s="30"/>
      <c r="F360" s="30"/>
      <c r="G360" s="30"/>
      <c r="H360" s="35">
        <f>H355-M350</f>
        <v>2446</v>
      </c>
      <c r="I360" s="36">
        <f aca="true" t="shared" si="67" ref="I360:L364">I350/$H360*100</f>
        <v>30.253475061324615</v>
      </c>
      <c r="J360" s="36">
        <f t="shared" si="67"/>
        <v>59.52575633687653</v>
      </c>
      <c r="K360" s="36">
        <f t="shared" si="67"/>
        <v>3.515944399018806</v>
      </c>
      <c r="L360" s="36">
        <f t="shared" si="67"/>
        <v>6.704824202780049</v>
      </c>
      <c r="M360" s="40" t="s">
        <v>5</v>
      </c>
      <c r="N360" s="11">
        <f t="shared" si="65"/>
        <v>100</v>
      </c>
    </row>
    <row r="361" spans="2:14" ht="15" customHeight="1">
      <c r="B361" s="43" t="s">
        <v>14</v>
      </c>
      <c r="C361" s="25" t="s">
        <v>158</v>
      </c>
      <c r="D361" s="27"/>
      <c r="E361" s="27"/>
      <c r="F361" s="27"/>
      <c r="G361" s="27"/>
      <c r="H361" s="47">
        <f>H356-M351</f>
        <v>2415</v>
      </c>
      <c r="I361" s="48">
        <f t="shared" si="67"/>
        <v>25.465838509316768</v>
      </c>
      <c r="J361" s="48">
        <f t="shared" si="67"/>
        <v>63.06418219461698</v>
      </c>
      <c r="K361" s="48">
        <f t="shared" si="67"/>
        <v>5.714285714285714</v>
      </c>
      <c r="L361" s="48">
        <f t="shared" si="67"/>
        <v>5.755693581780538</v>
      </c>
      <c r="M361" s="13" t="s">
        <v>15</v>
      </c>
      <c r="N361" s="12">
        <f t="shared" si="65"/>
        <v>100</v>
      </c>
    </row>
    <row r="362" spans="2:14" ht="15" customHeight="1">
      <c r="B362" s="7"/>
      <c r="C362" s="25" t="s">
        <v>159</v>
      </c>
      <c r="D362" s="27"/>
      <c r="E362" s="27"/>
      <c r="F362" s="27"/>
      <c r="G362" s="27"/>
      <c r="H362" s="47">
        <f>H357-M352</f>
        <v>2415</v>
      </c>
      <c r="I362" s="48">
        <f t="shared" si="67"/>
        <v>17.598343685300208</v>
      </c>
      <c r="J362" s="48">
        <f t="shared" si="67"/>
        <v>64.59627329192547</v>
      </c>
      <c r="K362" s="48">
        <f t="shared" si="67"/>
        <v>10.600414078674948</v>
      </c>
      <c r="L362" s="48">
        <f t="shared" si="67"/>
        <v>7.204968944099378</v>
      </c>
      <c r="M362" s="13" t="s">
        <v>15</v>
      </c>
      <c r="N362" s="12">
        <f t="shared" si="65"/>
        <v>100</v>
      </c>
    </row>
    <row r="363" spans="2:14" ht="15" customHeight="1">
      <c r="B363" s="7"/>
      <c r="C363" s="61" t="s">
        <v>156</v>
      </c>
      <c r="D363" s="27"/>
      <c r="E363" s="27"/>
      <c r="F363" s="27"/>
      <c r="G363" s="27"/>
      <c r="H363" s="47">
        <f>H358-M353</f>
        <v>2413</v>
      </c>
      <c r="I363" s="48">
        <f t="shared" si="67"/>
        <v>21.715706589307914</v>
      </c>
      <c r="J363" s="48">
        <f t="shared" si="67"/>
        <v>64.77414007459595</v>
      </c>
      <c r="K363" s="48">
        <f t="shared" si="67"/>
        <v>6.672192291753004</v>
      </c>
      <c r="L363" s="48">
        <f t="shared" si="67"/>
        <v>6.837961044343141</v>
      </c>
      <c r="M363" s="13" t="s">
        <v>15</v>
      </c>
      <c r="N363" s="12">
        <f t="shared" si="65"/>
        <v>100.00000000000001</v>
      </c>
    </row>
    <row r="364" spans="2:14" ht="15" customHeight="1">
      <c r="B364" s="44"/>
      <c r="C364" s="26" t="s">
        <v>157</v>
      </c>
      <c r="D364" s="37"/>
      <c r="E364" s="37"/>
      <c r="F364" s="37"/>
      <c r="G364" s="37"/>
      <c r="H364" s="38">
        <f>H359-M354</f>
        <v>2418</v>
      </c>
      <c r="I364" s="39">
        <f t="shared" si="67"/>
        <v>25.76509511993383</v>
      </c>
      <c r="J364" s="39">
        <f t="shared" si="67"/>
        <v>63.85442514474773</v>
      </c>
      <c r="K364" s="39">
        <f t="shared" si="67"/>
        <v>5.128205128205128</v>
      </c>
      <c r="L364" s="39">
        <f t="shared" si="67"/>
        <v>5.252274607113317</v>
      </c>
      <c r="M364" s="41" t="s">
        <v>15</v>
      </c>
      <c r="N364" s="39">
        <f t="shared" si="65"/>
        <v>100</v>
      </c>
    </row>
    <row r="366" spans="1:7" ht="15" customHeight="1">
      <c r="A366" s="2" t="s">
        <v>164</v>
      </c>
      <c r="C366" s="2"/>
      <c r="D366" s="2"/>
      <c r="E366" s="2"/>
      <c r="F366" s="2"/>
      <c r="G366" s="2"/>
    </row>
    <row r="367" spans="2:14" ht="33.75">
      <c r="B367" s="3"/>
      <c r="C367" s="18"/>
      <c r="D367" s="18"/>
      <c r="E367" s="18"/>
      <c r="F367" s="18"/>
      <c r="G367" s="18"/>
      <c r="H367" s="18"/>
      <c r="I367" s="42" t="s">
        <v>165</v>
      </c>
      <c r="J367" s="42" t="s">
        <v>166</v>
      </c>
      <c r="K367" s="42" t="s">
        <v>167</v>
      </c>
      <c r="L367" s="42" t="s">
        <v>168</v>
      </c>
      <c r="M367" s="28" t="s">
        <v>4</v>
      </c>
      <c r="N367" s="28" t="s">
        <v>11</v>
      </c>
    </row>
    <row r="368" spans="2:14" ht="15" customHeight="1">
      <c r="B368" s="5" t="s">
        <v>12</v>
      </c>
      <c r="C368" s="29" t="s">
        <v>169</v>
      </c>
      <c r="D368" s="30"/>
      <c r="E368" s="30"/>
      <c r="F368" s="30"/>
      <c r="G368" s="30"/>
      <c r="H368" s="18"/>
      <c r="I368" s="32">
        <v>1664</v>
      </c>
      <c r="J368" s="32">
        <v>716</v>
      </c>
      <c r="K368" s="32">
        <v>28</v>
      </c>
      <c r="L368" s="32">
        <v>44</v>
      </c>
      <c r="M368" s="32">
        <v>191</v>
      </c>
      <c r="N368" s="32">
        <f aca="true" t="shared" si="68" ref="N368:N382">SUM(I368:M368)</f>
        <v>2643</v>
      </c>
    </row>
    <row r="369" spans="2:14" ht="15" customHeight="1">
      <c r="B369" s="7"/>
      <c r="C369" s="25" t="s">
        <v>170</v>
      </c>
      <c r="D369" s="27"/>
      <c r="E369" s="27"/>
      <c r="F369" s="27"/>
      <c r="G369" s="27"/>
      <c r="I369" s="46">
        <v>449</v>
      </c>
      <c r="J369" s="46">
        <v>504</v>
      </c>
      <c r="K369" s="46">
        <v>387</v>
      </c>
      <c r="L369" s="46">
        <v>997</v>
      </c>
      <c r="M369" s="46">
        <v>306</v>
      </c>
      <c r="N369" s="46">
        <f t="shared" si="68"/>
        <v>2643</v>
      </c>
    </row>
    <row r="370" spans="2:14" ht="15" customHeight="1">
      <c r="B370" s="7"/>
      <c r="C370" s="61" t="s">
        <v>171</v>
      </c>
      <c r="D370" s="27"/>
      <c r="E370" s="27"/>
      <c r="F370" s="27"/>
      <c r="G370" s="27"/>
      <c r="I370" s="46">
        <v>240</v>
      </c>
      <c r="J370" s="46">
        <v>392</v>
      </c>
      <c r="K370" s="46">
        <v>518</v>
      </c>
      <c r="L370" s="46">
        <v>1167</v>
      </c>
      <c r="M370" s="46">
        <v>326</v>
      </c>
      <c r="N370" s="46">
        <f t="shared" si="68"/>
        <v>2643</v>
      </c>
    </row>
    <row r="371" spans="2:14" ht="15" customHeight="1">
      <c r="B371" s="7"/>
      <c r="C371" s="61" t="s">
        <v>172</v>
      </c>
      <c r="D371" s="27"/>
      <c r="E371" s="27"/>
      <c r="F371" s="27"/>
      <c r="G371" s="27"/>
      <c r="I371" s="46">
        <v>1014</v>
      </c>
      <c r="J371" s="46">
        <v>450</v>
      </c>
      <c r="K371" s="46">
        <v>294</v>
      </c>
      <c r="L371" s="46">
        <v>619</v>
      </c>
      <c r="M371" s="46">
        <v>266</v>
      </c>
      <c r="N371" s="46">
        <f t="shared" si="68"/>
        <v>2643</v>
      </c>
    </row>
    <row r="372" spans="2:14" ht="15" customHeight="1">
      <c r="B372" s="33"/>
      <c r="C372" s="25" t="s">
        <v>39</v>
      </c>
      <c r="D372" s="27"/>
      <c r="E372" s="27"/>
      <c r="F372" s="27"/>
      <c r="G372" s="27"/>
      <c r="I372" s="34">
        <v>150</v>
      </c>
      <c r="J372" s="34">
        <v>163</v>
      </c>
      <c r="K372" s="34">
        <v>364</v>
      </c>
      <c r="L372" s="34">
        <v>1572</v>
      </c>
      <c r="M372" s="34">
        <v>394</v>
      </c>
      <c r="N372" s="34">
        <f t="shared" si="68"/>
        <v>2643</v>
      </c>
    </row>
    <row r="373" spans="2:14" ht="15" customHeight="1">
      <c r="B373" s="5" t="s">
        <v>13</v>
      </c>
      <c r="C373" s="29" t="s">
        <v>169</v>
      </c>
      <c r="D373" s="30"/>
      <c r="E373" s="30"/>
      <c r="F373" s="30"/>
      <c r="G373" s="30"/>
      <c r="H373" s="35">
        <f>$J$12</f>
        <v>2643</v>
      </c>
      <c r="I373" s="36">
        <f aca="true" t="shared" si="69" ref="I373:M377">I368/$H373*100</f>
        <v>62.95875898600075</v>
      </c>
      <c r="J373" s="36">
        <f t="shared" si="69"/>
        <v>27.090427544457057</v>
      </c>
      <c r="K373" s="36">
        <f t="shared" si="69"/>
        <v>1.0594021944759744</v>
      </c>
      <c r="L373" s="36">
        <f t="shared" si="69"/>
        <v>1.6647748770336739</v>
      </c>
      <c r="M373" s="36">
        <f t="shared" si="69"/>
        <v>7.226636398032539</v>
      </c>
      <c r="N373" s="36">
        <f t="shared" si="68"/>
        <v>100</v>
      </c>
    </row>
    <row r="374" spans="2:14" ht="15" customHeight="1">
      <c r="B374" s="7"/>
      <c r="C374" s="25" t="s">
        <v>170</v>
      </c>
      <c r="D374" s="27"/>
      <c r="E374" s="27"/>
      <c r="F374" s="27"/>
      <c r="G374" s="27"/>
      <c r="H374" s="47">
        <f>$J$12</f>
        <v>2643</v>
      </c>
      <c r="I374" s="48">
        <f t="shared" si="69"/>
        <v>16.988270904275446</v>
      </c>
      <c r="J374" s="48">
        <f t="shared" si="69"/>
        <v>19.069239500567537</v>
      </c>
      <c r="K374" s="48">
        <f t="shared" si="69"/>
        <v>14.642451759364357</v>
      </c>
      <c r="L374" s="48">
        <f t="shared" si="69"/>
        <v>37.72228528187666</v>
      </c>
      <c r="M374" s="48">
        <f t="shared" si="69"/>
        <v>11.577752553916005</v>
      </c>
      <c r="N374" s="48">
        <f t="shared" si="68"/>
        <v>100</v>
      </c>
    </row>
    <row r="375" spans="2:14" ht="15" customHeight="1">
      <c r="B375" s="7"/>
      <c r="C375" s="61" t="s">
        <v>171</v>
      </c>
      <c r="D375" s="27"/>
      <c r="E375" s="27"/>
      <c r="F375" s="27"/>
      <c r="G375" s="27"/>
      <c r="H375" s="47">
        <f>$J$12</f>
        <v>2643</v>
      </c>
      <c r="I375" s="48">
        <f t="shared" si="69"/>
        <v>9.080590238365494</v>
      </c>
      <c r="J375" s="48">
        <f t="shared" si="69"/>
        <v>14.831630722663638</v>
      </c>
      <c r="K375" s="48">
        <f t="shared" si="69"/>
        <v>19.598940597805527</v>
      </c>
      <c r="L375" s="48">
        <f t="shared" si="69"/>
        <v>44.154370034052214</v>
      </c>
      <c r="M375" s="48">
        <f t="shared" si="69"/>
        <v>12.334468407113128</v>
      </c>
      <c r="N375" s="48">
        <f t="shared" si="68"/>
        <v>100</v>
      </c>
    </row>
    <row r="376" spans="2:14" ht="15" customHeight="1">
      <c r="B376" s="7"/>
      <c r="C376" s="61" t="s">
        <v>310</v>
      </c>
      <c r="D376" s="27"/>
      <c r="E376" s="27"/>
      <c r="F376" s="27"/>
      <c r="G376" s="27"/>
      <c r="H376" s="47">
        <f>$J$12</f>
        <v>2643</v>
      </c>
      <c r="I376" s="48">
        <f t="shared" si="69"/>
        <v>38.36549375709421</v>
      </c>
      <c r="J376" s="48">
        <f t="shared" si="69"/>
        <v>17.0261066969353</v>
      </c>
      <c r="K376" s="48">
        <f t="shared" si="69"/>
        <v>11.12372304199773</v>
      </c>
      <c r="L376" s="48">
        <f t="shared" si="69"/>
        <v>23.420355656451004</v>
      </c>
      <c r="M376" s="48">
        <f t="shared" si="69"/>
        <v>10.064320847521756</v>
      </c>
      <c r="N376" s="48">
        <f t="shared" si="68"/>
        <v>100</v>
      </c>
    </row>
    <row r="377" spans="2:14" ht="15" customHeight="1">
      <c r="B377" s="33"/>
      <c r="C377" s="25" t="s">
        <v>39</v>
      </c>
      <c r="D377" s="37"/>
      <c r="E377" s="37"/>
      <c r="F377" s="37"/>
      <c r="G377" s="37"/>
      <c r="H377" s="38">
        <f>$J$12</f>
        <v>2643</v>
      </c>
      <c r="I377" s="39">
        <f t="shared" si="69"/>
        <v>5.675368898978434</v>
      </c>
      <c r="J377" s="39">
        <f t="shared" si="69"/>
        <v>6.167234203556564</v>
      </c>
      <c r="K377" s="39">
        <f t="shared" si="69"/>
        <v>13.772228528187666</v>
      </c>
      <c r="L377" s="39">
        <f t="shared" si="69"/>
        <v>59.47786606129398</v>
      </c>
      <c r="M377" s="39">
        <f t="shared" si="69"/>
        <v>14.907302307983352</v>
      </c>
      <c r="N377" s="39">
        <f t="shared" si="68"/>
        <v>100</v>
      </c>
    </row>
    <row r="378" spans="2:14" ht="15" customHeight="1">
      <c r="B378" s="5" t="s">
        <v>13</v>
      </c>
      <c r="C378" s="29" t="s">
        <v>169</v>
      </c>
      <c r="D378" s="30"/>
      <c r="E378" s="30"/>
      <c r="F378" s="30"/>
      <c r="G378" s="30"/>
      <c r="H378" s="35">
        <f>H373-M368</f>
        <v>2452</v>
      </c>
      <c r="I378" s="36">
        <f aca="true" t="shared" si="70" ref="I378:L382">I368/$H378*100</f>
        <v>67.86296900489397</v>
      </c>
      <c r="J378" s="36">
        <f t="shared" si="70"/>
        <v>29.200652528548126</v>
      </c>
      <c r="K378" s="36">
        <f t="shared" si="70"/>
        <v>1.1419249592169658</v>
      </c>
      <c r="L378" s="36">
        <f t="shared" si="70"/>
        <v>1.794453507340946</v>
      </c>
      <c r="M378" s="40" t="s">
        <v>5</v>
      </c>
      <c r="N378" s="11">
        <f t="shared" si="68"/>
        <v>100.00000000000001</v>
      </c>
    </row>
    <row r="379" spans="2:14" ht="15" customHeight="1">
      <c r="B379" s="43" t="s">
        <v>14</v>
      </c>
      <c r="C379" s="25" t="s">
        <v>170</v>
      </c>
      <c r="D379" s="27"/>
      <c r="E379" s="27"/>
      <c r="F379" s="27"/>
      <c r="G379" s="27"/>
      <c r="H379" s="47">
        <f>H374-M369</f>
        <v>2337</v>
      </c>
      <c r="I379" s="48">
        <f t="shared" si="70"/>
        <v>19.212665810868636</v>
      </c>
      <c r="J379" s="48">
        <f t="shared" si="70"/>
        <v>21.566110397946083</v>
      </c>
      <c r="K379" s="48">
        <f t="shared" si="70"/>
        <v>16.5596919127086</v>
      </c>
      <c r="L379" s="48">
        <f t="shared" si="70"/>
        <v>42.66153187847668</v>
      </c>
      <c r="M379" s="13" t="s">
        <v>15</v>
      </c>
      <c r="N379" s="12">
        <f t="shared" si="68"/>
        <v>100</v>
      </c>
    </row>
    <row r="380" spans="2:14" ht="15" customHeight="1">
      <c r="B380" s="7"/>
      <c r="C380" s="61" t="s">
        <v>171</v>
      </c>
      <c r="D380" s="27"/>
      <c r="E380" s="27"/>
      <c r="F380" s="27"/>
      <c r="G380" s="27"/>
      <c r="H380" s="47">
        <f>H375-M370</f>
        <v>2317</v>
      </c>
      <c r="I380" s="48">
        <f t="shared" si="70"/>
        <v>10.358221838584376</v>
      </c>
      <c r="J380" s="48">
        <f t="shared" si="70"/>
        <v>16.91842900302115</v>
      </c>
      <c r="K380" s="48">
        <f t="shared" si="70"/>
        <v>22.356495468277945</v>
      </c>
      <c r="L380" s="48">
        <f t="shared" si="70"/>
        <v>50.36685369011653</v>
      </c>
      <c r="M380" s="13" t="s">
        <v>15</v>
      </c>
      <c r="N380" s="12">
        <f t="shared" si="68"/>
        <v>100</v>
      </c>
    </row>
    <row r="381" spans="2:14" ht="15" customHeight="1">
      <c r="B381" s="7"/>
      <c r="C381" s="61" t="s">
        <v>172</v>
      </c>
      <c r="D381" s="27"/>
      <c r="E381" s="27"/>
      <c r="F381" s="27"/>
      <c r="G381" s="27"/>
      <c r="H381" s="47">
        <f>H376-M371</f>
        <v>2377</v>
      </c>
      <c r="I381" s="48">
        <f t="shared" si="70"/>
        <v>42.65881363062684</v>
      </c>
      <c r="J381" s="48">
        <f t="shared" si="70"/>
        <v>18.931426167437948</v>
      </c>
      <c r="K381" s="48">
        <f t="shared" si="70"/>
        <v>12.368531762726127</v>
      </c>
      <c r="L381" s="48">
        <f t="shared" si="70"/>
        <v>26.041228439209085</v>
      </c>
      <c r="M381" s="13" t="s">
        <v>15</v>
      </c>
      <c r="N381" s="12">
        <f t="shared" si="68"/>
        <v>100</v>
      </c>
    </row>
    <row r="382" spans="2:14" ht="15" customHeight="1">
      <c r="B382" s="44"/>
      <c r="C382" s="26" t="s">
        <v>39</v>
      </c>
      <c r="D382" s="37"/>
      <c r="E382" s="37"/>
      <c r="F382" s="37"/>
      <c r="G382" s="37"/>
      <c r="H382" s="38">
        <f>H377-M372</f>
        <v>2249</v>
      </c>
      <c r="I382" s="39">
        <f t="shared" si="70"/>
        <v>6.669630947087595</v>
      </c>
      <c r="J382" s="39">
        <f t="shared" si="70"/>
        <v>7.247665629168519</v>
      </c>
      <c r="K382" s="39">
        <f t="shared" si="70"/>
        <v>16.184971098265898</v>
      </c>
      <c r="L382" s="39">
        <f t="shared" si="70"/>
        <v>69.89773232547799</v>
      </c>
      <c r="M382" s="41" t="s">
        <v>15</v>
      </c>
      <c r="N382" s="39">
        <f t="shared" si="68"/>
        <v>100</v>
      </c>
    </row>
    <row r="384" ht="15" customHeight="1">
      <c r="A384" s="45" t="s">
        <v>176</v>
      </c>
    </row>
    <row r="385" spans="1:7" ht="15" customHeight="1">
      <c r="A385" s="2" t="s">
        <v>189</v>
      </c>
      <c r="C385" s="2"/>
      <c r="D385" s="2"/>
      <c r="E385" s="2"/>
      <c r="F385" s="2"/>
      <c r="G385" s="2"/>
    </row>
    <row r="386" spans="2:12" ht="12" customHeight="1">
      <c r="B386" s="3"/>
      <c r="C386" s="18"/>
      <c r="D386" s="18"/>
      <c r="E386" s="18"/>
      <c r="F386" s="18"/>
      <c r="G386" s="18"/>
      <c r="H386" s="18"/>
      <c r="I386" s="18"/>
      <c r="J386" s="4" t="s">
        <v>1</v>
      </c>
      <c r="K386" s="5" t="s">
        <v>2</v>
      </c>
      <c r="L386" s="5" t="s">
        <v>2</v>
      </c>
    </row>
    <row r="387" spans="2:12" ht="12" customHeight="1">
      <c r="B387" s="1"/>
      <c r="I387" s="22"/>
      <c r="J387" s="6"/>
      <c r="K387" s="7"/>
      <c r="L387" s="43" t="s">
        <v>3</v>
      </c>
    </row>
    <row r="388" spans="2:12" ht="12" customHeight="1">
      <c r="B388" s="8"/>
      <c r="C388" s="19"/>
      <c r="D388" s="19"/>
      <c r="E388" s="19"/>
      <c r="F388" s="19"/>
      <c r="G388" s="19"/>
      <c r="H388" s="19"/>
      <c r="I388" s="19"/>
      <c r="J388" s="8"/>
      <c r="K388" s="9">
        <f>$J$12</f>
        <v>2643</v>
      </c>
      <c r="L388" s="9">
        <f>K388-J391</f>
        <v>2488</v>
      </c>
    </row>
    <row r="389" spans="2:12" ht="15" customHeight="1">
      <c r="B389" s="1" t="s">
        <v>19</v>
      </c>
      <c r="I389" s="22"/>
      <c r="J389" s="10">
        <v>571</v>
      </c>
      <c r="K389" s="11">
        <f>$J389/K$388*100</f>
        <v>21.604237608777904</v>
      </c>
      <c r="L389" s="11">
        <f>$J389/L$388*100</f>
        <v>22.95016077170418</v>
      </c>
    </row>
    <row r="390" spans="2:12" ht="15" customHeight="1">
      <c r="B390" s="1" t="s">
        <v>20</v>
      </c>
      <c r="I390" s="22"/>
      <c r="J390" s="10">
        <v>1917</v>
      </c>
      <c r="K390" s="12">
        <f>$J390/K$388*100</f>
        <v>72.53121452894437</v>
      </c>
      <c r="L390" s="12">
        <f>$J390/L$388*100</f>
        <v>77.04983922829582</v>
      </c>
    </row>
    <row r="391" spans="2:12" ht="15" customHeight="1">
      <c r="B391" s="8" t="s">
        <v>8</v>
      </c>
      <c r="C391" s="19"/>
      <c r="D391" s="19"/>
      <c r="E391" s="19"/>
      <c r="F391" s="19"/>
      <c r="G391" s="19"/>
      <c r="H391" s="19"/>
      <c r="I391" s="20"/>
      <c r="J391" s="10">
        <v>155</v>
      </c>
      <c r="K391" s="12">
        <f>$J391/K$388*100</f>
        <v>5.864547862277715</v>
      </c>
      <c r="L391" s="13" t="s">
        <v>7</v>
      </c>
    </row>
    <row r="392" spans="2:12" ht="15" customHeight="1">
      <c r="B392" s="14" t="s">
        <v>0</v>
      </c>
      <c r="C392" s="23"/>
      <c r="D392" s="23"/>
      <c r="E392" s="23"/>
      <c r="F392" s="23"/>
      <c r="G392" s="23"/>
      <c r="H392" s="23"/>
      <c r="I392" s="23"/>
      <c r="J392" s="15">
        <f>SUM(J389:J391)</f>
        <v>2643</v>
      </c>
      <c r="K392" s="16">
        <f>IF(SUM(K389:K391)&gt;100,"－",SUM(K389:K391))</f>
        <v>100</v>
      </c>
      <c r="L392" s="16">
        <f>IF(SUM(L389:L391)&gt;100,"－",SUM(L389:L391))</f>
        <v>100</v>
      </c>
    </row>
    <row r="393" ht="15" customHeight="1">
      <c r="I393" s="22"/>
    </row>
    <row r="394" spans="1:13" ht="15" customHeight="1">
      <c r="A394" s="2" t="s">
        <v>190</v>
      </c>
      <c r="I394" s="22"/>
      <c r="J394" s="22"/>
      <c r="K394" s="22"/>
      <c r="L394" s="22"/>
      <c r="M394" s="22"/>
    </row>
    <row r="395" spans="2:12" ht="12" customHeight="1">
      <c r="B395" s="3"/>
      <c r="C395" s="18"/>
      <c r="D395" s="18"/>
      <c r="E395" s="18"/>
      <c r="F395" s="18"/>
      <c r="G395" s="18"/>
      <c r="H395" s="18"/>
      <c r="I395" s="18"/>
      <c r="J395" s="4" t="s">
        <v>1</v>
      </c>
      <c r="K395" s="5" t="s">
        <v>2</v>
      </c>
      <c r="L395" s="5" t="s">
        <v>2</v>
      </c>
    </row>
    <row r="396" spans="2:12" ht="12" customHeight="1">
      <c r="B396" s="1"/>
      <c r="I396" s="22"/>
      <c r="J396" s="6"/>
      <c r="K396" s="7"/>
      <c r="L396" s="43" t="s">
        <v>3</v>
      </c>
    </row>
    <row r="397" spans="2:12" ht="12" customHeight="1">
      <c r="B397" s="8"/>
      <c r="C397" s="19"/>
      <c r="D397" s="19"/>
      <c r="E397" s="19"/>
      <c r="F397" s="19"/>
      <c r="G397" s="19"/>
      <c r="H397" s="19"/>
      <c r="I397" s="19"/>
      <c r="J397" s="8"/>
      <c r="K397" s="9">
        <f>$J$12</f>
        <v>2643</v>
      </c>
      <c r="L397" s="9">
        <f>K397-J407</f>
        <v>2451</v>
      </c>
    </row>
    <row r="398" spans="2:12" ht="15" customHeight="1">
      <c r="B398" s="1" t="s">
        <v>275</v>
      </c>
      <c r="I398" s="22"/>
      <c r="J398" s="10">
        <v>23</v>
      </c>
      <c r="K398" s="11">
        <f aca="true" t="shared" si="71" ref="K398:L407">$J398/K$397*100</f>
        <v>0.8702232311766931</v>
      </c>
      <c r="L398" s="11">
        <f t="shared" si="71"/>
        <v>0.9383924928600571</v>
      </c>
    </row>
    <row r="399" spans="2:12" ht="15" customHeight="1">
      <c r="B399" s="17" t="s">
        <v>177</v>
      </c>
      <c r="C399" s="24"/>
      <c r="D399" s="24"/>
      <c r="E399" s="24"/>
      <c r="F399" s="24"/>
      <c r="G399" s="24"/>
      <c r="H399" s="24"/>
      <c r="I399" s="24"/>
      <c r="J399" s="10">
        <v>169</v>
      </c>
      <c r="K399" s="12">
        <f t="shared" si="71"/>
        <v>6.394248959515701</v>
      </c>
      <c r="L399" s="12">
        <f t="shared" si="71"/>
        <v>6.89514483884129</v>
      </c>
    </row>
    <row r="400" spans="2:12" ht="15" customHeight="1">
      <c r="B400" s="17" t="s">
        <v>304</v>
      </c>
      <c r="C400" s="24"/>
      <c r="D400" s="24"/>
      <c r="E400" s="24"/>
      <c r="F400" s="24"/>
      <c r="G400" s="24"/>
      <c r="H400" s="24"/>
      <c r="I400" s="24"/>
      <c r="J400" s="10">
        <v>238</v>
      </c>
      <c r="K400" s="12">
        <f t="shared" si="71"/>
        <v>9.004918653045783</v>
      </c>
      <c r="L400" s="12">
        <f t="shared" si="71"/>
        <v>9.710322317421461</v>
      </c>
    </row>
    <row r="401" spans="2:12" ht="15" customHeight="1">
      <c r="B401" s="17" t="s">
        <v>305</v>
      </c>
      <c r="C401" s="24"/>
      <c r="D401" s="24"/>
      <c r="E401" s="24"/>
      <c r="F401" s="24"/>
      <c r="G401" s="24"/>
      <c r="H401" s="24"/>
      <c r="I401" s="24"/>
      <c r="J401" s="10">
        <v>427</v>
      </c>
      <c r="K401" s="12">
        <f t="shared" si="71"/>
        <v>16.15588346575861</v>
      </c>
      <c r="L401" s="12">
        <f t="shared" si="71"/>
        <v>17.421460628314975</v>
      </c>
    </row>
    <row r="402" spans="2:12" ht="15" customHeight="1">
      <c r="B402" s="17" t="s">
        <v>178</v>
      </c>
      <c r="C402" s="24"/>
      <c r="D402" s="24"/>
      <c r="E402" s="24"/>
      <c r="F402" s="24"/>
      <c r="G402" s="24"/>
      <c r="H402" s="24"/>
      <c r="I402" s="24"/>
      <c r="J402" s="10">
        <v>527</v>
      </c>
      <c r="K402" s="12">
        <f t="shared" si="71"/>
        <v>19.939462731744232</v>
      </c>
      <c r="L402" s="12">
        <f t="shared" si="71"/>
        <v>21.50142798857609</v>
      </c>
    </row>
    <row r="403" spans="2:12" ht="15" customHeight="1">
      <c r="B403" s="17" t="s">
        <v>179</v>
      </c>
      <c r="C403" s="24"/>
      <c r="D403" s="24"/>
      <c r="E403" s="24"/>
      <c r="F403" s="24"/>
      <c r="G403" s="24"/>
      <c r="H403" s="24"/>
      <c r="I403" s="24"/>
      <c r="J403" s="10">
        <v>318</v>
      </c>
      <c r="K403" s="12">
        <f t="shared" si="71"/>
        <v>12.031782065834278</v>
      </c>
      <c r="L403" s="12">
        <f t="shared" si="71"/>
        <v>12.974296205630356</v>
      </c>
    </row>
    <row r="404" spans="2:12" ht="15" customHeight="1">
      <c r="B404" s="17" t="s">
        <v>180</v>
      </c>
      <c r="C404" s="24"/>
      <c r="D404" s="24"/>
      <c r="E404" s="24"/>
      <c r="F404" s="24"/>
      <c r="G404" s="24"/>
      <c r="H404" s="24"/>
      <c r="I404" s="24"/>
      <c r="J404" s="10">
        <v>241</v>
      </c>
      <c r="K404" s="12">
        <f t="shared" si="71"/>
        <v>9.11842603102535</v>
      </c>
      <c r="L404" s="12">
        <f t="shared" si="71"/>
        <v>9.832721338229295</v>
      </c>
    </row>
    <row r="405" spans="2:12" ht="15" customHeight="1">
      <c r="B405" s="17" t="s">
        <v>181</v>
      </c>
      <c r="C405" s="24"/>
      <c r="D405" s="24"/>
      <c r="E405" s="24"/>
      <c r="F405" s="24"/>
      <c r="G405" s="24"/>
      <c r="H405" s="24"/>
      <c r="I405" s="24"/>
      <c r="J405" s="10">
        <v>187</v>
      </c>
      <c r="K405" s="12">
        <f t="shared" si="71"/>
        <v>7.0752932273931135</v>
      </c>
      <c r="L405" s="12">
        <f t="shared" si="71"/>
        <v>7.62953896368829</v>
      </c>
    </row>
    <row r="406" spans="2:12" ht="15" customHeight="1">
      <c r="B406" s="17" t="s">
        <v>182</v>
      </c>
      <c r="C406" s="24"/>
      <c r="D406" s="24"/>
      <c r="E406" s="24"/>
      <c r="F406" s="24"/>
      <c r="G406" s="24"/>
      <c r="H406" s="24"/>
      <c r="I406" s="24"/>
      <c r="J406" s="10">
        <v>321</v>
      </c>
      <c r="K406" s="12">
        <f t="shared" si="71"/>
        <v>12.145289443813848</v>
      </c>
      <c r="L406" s="12">
        <f t="shared" si="71"/>
        <v>13.096695226438188</v>
      </c>
    </row>
    <row r="407" spans="2:12" ht="15" customHeight="1">
      <c r="B407" s="8" t="s">
        <v>8</v>
      </c>
      <c r="C407" s="19"/>
      <c r="D407" s="19"/>
      <c r="E407" s="19"/>
      <c r="F407" s="19"/>
      <c r="G407" s="19"/>
      <c r="H407" s="19"/>
      <c r="I407" s="20"/>
      <c r="J407" s="10">
        <v>192</v>
      </c>
      <c r="K407" s="12">
        <f t="shared" si="71"/>
        <v>7.264472190692395</v>
      </c>
      <c r="L407" s="13" t="s">
        <v>7</v>
      </c>
    </row>
    <row r="408" spans="2:12" ht="15" customHeight="1">
      <c r="B408" s="14" t="s">
        <v>0</v>
      </c>
      <c r="C408" s="23"/>
      <c r="D408" s="23"/>
      <c r="E408" s="23"/>
      <c r="F408" s="23"/>
      <c r="G408" s="23"/>
      <c r="H408" s="23"/>
      <c r="I408" s="23"/>
      <c r="J408" s="15">
        <f>SUM(J398:J407)</f>
        <v>2643</v>
      </c>
      <c r="K408" s="16">
        <f>IF(SUM(K398:K407)&gt;100,"－",SUM(K398:K407))</f>
        <v>100</v>
      </c>
      <c r="L408" s="16">
        <f>IF(SUM(L398:L407)&gt;100,"－",SUM(L398:L407))</f>
        <v>100</v>
      </c>
    </row>
    <row r="409" spans="2:12" ht="15" customHeight="1">
      <c r="B409" s="14" t="s">
        <v>183</v>
      </c>
      <c r="C409" s="23"/>
      <c r="D409" s="23"/>
      <c r="E409" s="23"/>
      <c r="F409" s="23"/>
      <c r="G409" s="23"/>
      <c r="H409" s="23"/>
      <c r="I409" s="23"/>
      <c r="J409" s="90">
        <f>L397</f>
        <v>2451</v>
      </c>
      <c r="K409" s="201">
        <v>64.31089351285189</v>
      </c>
      <c r="L409" s="202"/>
    </row>
    <row r="410" spans="2:12" ht="15" customHeight="1">
      <c r="B410" s="14" t="s">
        <v>311</v>
      </c>
      <c r="C410" s="23"/>
      <c r="D410" s="23"/>
      <c r="E410" s="23"/>
      <c r="F410" s="23"/>
      <c r="G410" s="23"/>
      <c r="H410" s="23"/>
      <c r="I410" s="23"/>
      <c r="J410" s="67"/>
      <c r="K410" s="201">
        <v>98</v>
      </c>
      <c r="L410" s="202"/>
    </row>
    <row r="411" spans="2:12" ht="15" customHeight="1">
      <c r="B411" s="14" t="s">
        <v>312</v>
      </c>
      <c r="C411" s="23"/>
      <c r="D411" s="23"/>
      <c r="E411" s="23"/>
      <c r="F411" s="23"/>
      <c r="G411" s="23"/>
      <c r="H411" s="23"/>
      <c r="I411" s="23"/>
      <c r="J411" s="89"/>
      <c r="K411" s="201">
        <v>29</v>
      </c>
      <c r="L411" s="202"/>
    </row>
    <row r="412" ht="15" customHeight="1">
      <c r="I412" s="22"/>
    </row>
    <row r="413" spans="1:9" ht="15" customHeight="1">
      <c r="A413" s="2" t="s">
        <v>184</v>
      </c>
      <c r="C413" s="2"/>
      <c r="D413" s="2"/>
      <c r="E413" s="2"/>
      <c r="F413" s="2"/>
      <c r="G413" s="2"/>
      <c r="H413" s="2"/>
      <c r="I413" s="22"/>
    </row>
    <row r="414" spans="2:12" ht="12" customHeight="1">
      <c r="B414" s="3"/>
      <c r="C414" s="18"/>
      <c r="D414" s="18"/>
      <c r="E414" s="18"/>
      <c r="F414" s="18"/>
      <c r="G414" s="18"/>
      <c r="H414" s="18"/>
      <c r="I414" s="18"/>
      <c r="J414" s="4" t="s">
        <v>1</v>
      </c>
      <c r="K414" s="5" t="s">
        <v>2</v>
      </c>
      <c r="L414" s="5" t="s">
        <v>2</v>
      </c>
    </row>
    <row r="415" spans="2:12" ht="12" customHeight="1">
      <c r="B415" s="1"/>
      <c r="I415" s="22"/>
      <c r="J415" s="6"/>
      <c r="K415" s="7"/>
      <c r="L415" s="43" t="s">
        <v>3</v>
      </c>
    </row>
    <row r="416" spans="2:12" ht="12" customHeight="1">
      <c r="B416" s="8"/>
      <c r="C416" s="19"/>
      <c r="D416" s="19"/>
      <c r="E416" s="19"/>
      <c r="F416" s="19"/>
      <c r="G416" s="19"/>
      <c r="H416" s="19"/>
      <c r="I416" s="19"/>
      <c r="J416" s="8"/>
      <c r="K416" s="9">
        <f>$J$12</f>
        <v>2643</v>
      </c>
      <c r="L416" s="9">
        <f>K416-J421</f>
        <v>2475</v>
      </c>
    </row>
    <row r="417" spans="2:12" ht="15" customHeight="1">
      <c r="B417" s="1" t="s">
        <v>185</v>
      </c>
      <c r="I417" s="22"/>
      <c r="J417" s="10">
        <v>186</v>
      </c>
      <c r="K417" s="11">
        <f aca="true" t="shared" si="72" ref="K417:L421">$J417/K$416*100</f>
        <v>7.037457434733257</v>
      </c>
      <c r="L417" s="11">
        <f t="shared" si="72"/>
        <v>7.515151515151515</v>
      </c>
    </row>
    <row r="418" spans="2:12" ht="15" customHeight="1">
      <c r="B418" s="17" t="s">
        <v>186</v>
      </c>
      <c r="C418" s="24"/>
      <c r="D418" s="24"/>
      <c r="E418" s="24"/>
      <c r="F418" s="24"/>
      <c r="G418" s="24"/>
      <c r="H418" s="24"/>
      <c r="I418" s="24"/>
      <c r="J418" s="10">
        <v>1685</v>
      </c>
      <c r="K418" s="12">
        <f t="shared" si="72"/>
        <v>63.753310631857744</v>
      </c>
      <c r="L418" s="12">
        <f t="shared" si="72"/>
        <v>68.08080808080808</v>
      </c>
    </row>
    <row r="419" spans="2:12" ht="15" customHeight="1">
      <c r="B419" s="17" t="s">
        <v>187</v>
      </c>
      <c r="C419" s="24"/>
      <c r="D419" s="24"/>
      <c r="E419" s="24"/>
      <c r="F419" s="24"/>
      <c r="G419" s="24"/>
      <c r="H419" s="24"/>
      <c r="I419" s="24"/>
      <c r="J419" s="10">
        <v>502</v>
      </c>
      <c r="K419" s="12">
        <f t="shared" si="72"/>
        <v>18.993567915247827</v>
      </c>
      <c r="L419" s="12">
        <f t="shared" si="72"/>
        <v>20.282828282828284</v>
      </c>
    </row>
    <row r="420" spans="2:12" ht="15" customHeight="1">
      <c r="B420" s="17" t="s">
        <v>188</v>
      </c>
      <c r="C420" s="24"/>
      <c r="D420" s="24"/>
      <c r="E420" s="24"/>
      <c r="F420" s="24"/>
      <c r="G420" s="24"/>
      <c r="H420" s="24"/>
      <c r="I420" s="24"/>
      <c r="J420" s="10">
        <v>102</v>
      </c>
      <c r="K420" s="12">
        <f t="shared" si="72"/>
        <v>3.859250851305335</v>
      </c>
      <c r="L420" s="12">
        <f t="shared" si="72"/>
        <v>4.121212121212121</v>
      </c>
    </row>
    <row r="421" spans="2:12" ht="15" customHeight="1">
      <c r="B421" s="8" t="s">
        <v>8</v>
      </c>
      <c r="C421" s="19"/>
      <c r="D421" s="19"/>
      <c r="E421" s="19"/>
      <c r="F421" s="19"/>
      <c r="G421" s="19"/>
      <c r="H421" s="19"/>
      <c r="I421" s="20"/>
      <c r="J421" s="10">
        <v>168</v>
      </c>
      <c r="K421" s="12">
        <f t="shared" si="72"/>
        <v>6.3564131668558455</v>
      </c>
      <c r="L421" s="13" t="s">
        <v>5</v>
      </c>
    </row>
    <row r="422" spans="2:12" ht="15" customHeight="1">
      <c r="B422" s="14" t="s">
        <v>0</v>
      </c>
      <c r="C422" s="23"/>
      <c r="D422" s="23"/>
      <c r="E422" s="23"/>
      <c r="F422" s="23"/>
      <c r="G422" s="23"/>
      <c r="H422" s="23"/>
      <c r="I422" s="23"/>
      <c r="J422" s="15">
        <f>SUM(J417:J421)</f>
        <v>2643</v>
      </c>
      <c r="K422" s="16">
        <f>IF(SUM(K417:K421)&gt;100,"－",SUM(K417:K421))</f>
        <v>100</v>
      </c>
      <c r="L422" s="16">
        <f>IF(SUM(L417:L421)&gt;100,"－",SUM(L417:L421))</f>
        <v>100</v>
      </c>
    </row>
    <row r="423" ht="15" customHeight="1">
      <c r="I423" s="22"/>
    </row>
    <row r="424" spans="1:9" ht="15" customHeight="1">
      <c r="A424" s="2" t="s">
        <v>191</v>
      </c>
      <c r="C424" s="2"/>
      <c r="D424" s="2"/>
      <c r="E424" s="2"/>
      <c r="F424" s="2"/>
      <c r="G424" s="2"/>
      <c r="H424" s="2"/>
      <c r="I424" s="22"/>
    </row>
    <row r="425" spans="2:12" ht="12" customHeight="1">
      <c r="B425" s="3"/>
      <c r="C425" s="18"/>
      <c r="D425" s="18"/>
      <c r="E425" s="18"/>
      <c r="F425" s="18"/>
      <c r="G425" s="18"/>
      <c r="H425" s="18"/>
      <c r="I425" s="18"/>
      <c r="J425" s="4" t="s">
        <v>1</v>
      </c>
      <c r="K425" s="5" t="s">
        <v>2</v>
      </c>
      <c r="L425" s="5" t="s">
        <v>2</v>
      </c>
    </row>
    <row r="426" spans="2:12" ht="12" customHeight="1">
      <c r="B426" s="1"/>
      <c r="I426" s="22"/>
      <c r="J426" s="6"/>
      <c r="K426" s="7"/>
      <c r="L426" s="43" t="s">
        <v>3</v>
      </c>
    </row>
    <row r="427" spans="2:12" ht="12" customHeight="1">
      <c r="B427" s="8"/>
      <c r="C427" s="19"/>
      <c r="D427" s="19"/>
      <c r="E427" s="19"/>
      <c r="F427" s="19"/>
      <c r="G427" s="19"/>
      <c r="H427" s="19"/>
      <c r="I427" s="19"/>
      <c r="J427" s="8"/>
      <c r="K427" s="9">
        <f>$J$12</f>
        <v>2643</v>
      </c>
      <c r="L427" s="9">
        <f>K427-J430</f>
        <v>2482</v>
      </c>
    </row>
    <row r="428" spans="2:12" ht="15" customHeight="1">
      <c r="B428" s="1" t="s">
        <v>192</v>
      </c>
      <c r="I428" s="22"/>
      <c r="J428" s="10">
        <v>950</v>
      </c>
      <c r="K428" s="11">
        <f>$J428/K$427*100</f>
        <v>35.94400302686341</v>
      </c>
      <c r="L428" s="11">
        <f>$J428/L$427*100</f>
        <v>38.27558420628525</v>
      </c>
    </row>
    <row r="429" spans="2:12" ht="15" customHeight="1">
      <c r="B429" s="17" t="s">
        <v>193</v>
      </c>
      <c r="C429" s="24"/>
      <c r="D429" s="24"/>
      <c r="E429" s="24"/>
      <c r="F429" s="24"/>
      <c r="G429" s="24"/>
      <c r="H429" s="24"/>
      <c r="I429" s="24"/>
      <c r="J429" s="10">
        <v>1532</v>
      </c>
      <c r="K429" s="12">
        <f>$J429/K$427*100</f>
        <v>57.96443435489973</v>
      </c>
      <c r="L429" s="12">
        <f>$J429/L$427*100</f>
        <v>61.72441579371475</v>
      </c>
    </row>
    <row r="430" spans="2:12" ht="15" customHeight="1">
      <c r="B430" s="8" t="s">
        <v>8</v>
      </c>
      <c r="C430" s="19"/>
      <c r="D430" s="19"/>
      <c r="E430" s="19"/>
      <c r="F430" s="19"/>
      <c r="G430" s="19"/>
      <c r="H430" s="19"/>
      <c r="I430" s="20"/>
      <c r="J430" s="10">
        <v>161</v>
      </c>
      <c r="K430" s="12">
        <f>$J430/K$427*100</f>
        <v>6.0915626182368525</v>
      </c>
      <c r="L430" s="13" t="s">
        <v>5</v>
      </c>
    </row>
    <row r="431" spans="2:12" ht="15" customHeight="1">
      <c r="B431" s="14" t="s">
        <v>0</v>
      </c>
      <c r="C431" s="23"/>
      <c r="D431" s="23"/>
      <c r="E431" s="23"/>
      <c r="F431" s="23"/>
      <c r="G431" s="23"/>
      <c r="H431" s="23"/>
      <c r="I431" s="23"/>
      <c r="J431" s="15">
        <f>SUM(J428:J430)</f>
        <v>2643</v>
      </c>
      <c r="K431" s="16">
        <f>IF(SUM(K428:K430)&gt;100,"－",SUM(K428:K430))</f>
        <v>100</v>
      </c>
      <c r="L431" s="16">
        <f>IF(SUM(L428:L430)&gt;100,"－",SUM(L428:L430))</f>
        <v>100</v>
      </c>
    </row>
    <row r="432" ht="15" customHeight="1">
      <c r="I432" s="22"/>
    </row>
    <row r="433" spans="1:9" ht="15" customHeight="1">
      <c r="A433" s="2" t="s">
        <v>194</v>
      </c>
      <c r="C433" s="2"/>
      <c r="D433" s="2"/>
      <c r="E433" s="2"/>
      <c r="F433" s="2"/>
      <c r="G433" s="2"/>
      <c r="H433" s="2"/>
      <c r="I433" s="22"/>
    </row>
    <row r="434" spans="2:12" ht="12" customHeight="1">
      <c r="B434" s="3"/>
      <c r="C434" s="18"/>
      <c r="D434" s="18"/>
      <c r="E434" s="18"/>
      <c r="F434" s="18"/>
      <c r="G434" s="18"/>
      <c r="H434" s="18"/>
      <c r="I434" s="18"/>
      <c r="J434" s="4" t="s">
        <v>1</v>
      </c>
      <c r="K434" s="5" t="s">
        <v>2</v>
      </c>
      <c r="L434" s="5" t="s">
        <v>2</v>
      </c>
    </row>
    <row r="435" spans="2:12" ht="12" customHeight="1">
      <c r="B435" s="1"/>
      <c r="I435" s="22"/>
      <c r="J435" s="6"/>
      <c r="K435" s="7"/>
      <c r="L435" s="43" t="s">
        <v>3</v>
      </c>
    </row>
    <row r="436" spans="2:12" ht="12" customHeight="1">
      <c r="B436" s="8"/>
      <c r="C436" s="19"/>
      <c r="D436" s="19"/>
      <c r="E436" s="19"/>
      <c r="F436" s="19"/>
      <c r="G436" s="19"/>
      <c r="H436" s="19"/>
      <c r="I436" s="19"/>
      <c r="J436" s="8"/>
      <c r="K436" s="9">
        <f>$J$12</f>
        <v>2643</v>
      </c>
      <c r="L436" s="9">
        <f>K436-J439</f>
        <v>2475</v>
      </c>
    </row>
    <row r="437" spans="2:12" ht="15" customHeight="1">
      <c r="B437" s="1" t="s">
        <v>192</v>
      </c>
      <c r="I437" s="22"/>
      <c r="J437" s="10">
        <v>297</v>
      </c>
      <c r="K437" s="11">
        <f>$J437/K$436*100</f>
        <v>11.237230419977298</v>
      </c>
      <c r="L437" s="11">
        <f>$J437/L$436*100</f>
        <v>12</v>
      </c>
    </row>
    <row r="438" spans="2:12" ht="15" customHeight="1">
      <c r="B438" s="17" t="s">
        <v>193</v>
      </c>
      <c r="C438" s="24"/>
      <c r="D438" s="24"/>
      <c r="E438" s="24"/>
      <c r="F438" s="24"/>
      <c r="G438" s="24"/>
      <c r="H438" s="24"/>
      <c r="I438" s="24"/>
      <c r="J438" s="10">
        <v>2178</v>
      </c>
      <c r="K438" s="12">
        <f>$J438/K$436*100</f>
        <v>82.40635641316686</v>
      </c>
      <c r="L438" s="12">
        <f>$J438/L$436*100</f>
        <v>88</v>
      </c>
    </row>
    <row r="439" spans="2:12" ht="15" customHeight="1">
      <c r="B439" s="8" t="s">
        <v>8</v>
      </c>
      <c r="C439" s="19"/>
      <c r="D439" s="19"/>
      <c r="E439" s="19"/>
      <c r="F439" s="19"/>
      <c r="G439" s="19"/>
      <c r="H439" s="19"/>
      <c r="I439" s="20"/>
      <c r="J439" s="10">
        <v>168</v>
      </c>
      <c r="K439" s="12">
        <f>$J439/K$436*100</f>
        <v>6.3564131668558455</v>
      </c>
      <c r="L439" s="13" t="s">
        <v>5</v>
      </c>
    </row>
    <row r="440" spans="2:12" ht="15" customHeight="1">
      <c r="B440" s="14" t="s">
        <v>0</v>
      </c>
      <c r="C440" s="23"/>
      <c r="D440" s="23"/>
      <c r="E440" s="23"/>
      <c r="F440" s="23"/>
      <c r="G440" s="23"/>
      <c r="H440" s="23"/>
      <c r="I440" s="23"/>
      <c r="J440" s="15">
        <f>SUM(J437:J439)</f>
        <v>2643</v>
      </c>
      <c r="K440" s="16">
        <f>IF(SUM(K437:K439)&gt;100,"－",SUM(K437:K439))</f>
        <v>100</v>
      </c>
      <c r="L440" s="16">
        <f>IF(SUM(L437:L439)&gt;100,"－",SUM(L437:L439))</f>
        <v>100</v>
      </c>
    </row>
    <row r="441" ht="15" customHeight="1">
      <c r="I441" s="22"/>
    </row>
    <row r="442" spans="1:9" ht="15" customHeight="1">
      <c r="A442" s="2" t="s">
        <v>195</v>
      </c>
      <c r="C442" s="2"/>
      <c r="D442" s="2"/>
      <c r="E442" s="2"/>
      <c r="F442" s="2"/>
      <c r="G442" s="2"/>
      <c r="H442" s="2"/>
      <c r="I442" s="22"/>
    </row>
    <row r="443" spans="2:12" ht="12" customHeight="1">
      <c r="B443" s="3"/>
      <c r="C443" s="18"/>
      <c r="D443" s="18"/>
      <c r="E443" s="18"/>
      <c r="F443" s="18"/>
      <c r="G443" s="18"/>
      <c r="H443" s="18"/>
      <c r="I443" s="18"/>
      <c r="J443" s="4" t="s">
        <v>1</v>
      </c>
      <c r="K443" s="5" t="s">
        <v>2</v>
      </c>
      <c r="L443" s="5" t="s">
        <v>2</v>
      </c>
    </row>
    <row r="444" spans="2:12" ht="12" customHeight="1">
      <c r="B444" s="1"/>
      <c r="I444" s="22"/>
      <c r="J444" s="6"/>
      <c r="K444" s="7"/>
      <c r="L444" s="43" t="s">
        <v>3</v>
      </c>
    </row>
    <row r="445" spans="2:12" ht="12" customHeight="1">
      <c r="B445" s="8"/>
      <c r="C445" s="19"/>
      <c r="D445" s="19"/>
      <c r="E445" s="19"/>
      <c r="F445" s="19"/>
      <c r="G445" s="19"/>
      <c r="H445" s="19"/>
      <c r="I445" s="19"/>
      <c r="J445" s="8"/>
      <c r="K445" s="9">
        <f>$J$12</f>
        <v>2643</v>
      </c>
      <c r="L445" s="9">
        <f>K445-J454</f>
        <v>2460</v>
      </c>
    </row>
    <row r="446" spans="2:12" ht="15" customHeight="1">
      <c r="B446" s="1" t="s">
        <v>196</v>
      </c>
      <c r="I446" s="22"/>
      <c r="J446" s="10">
        <v>189</v>
      </c>
      <c r="K446" s="11">
        <f>$J446/K$445*100</f>
        <v>7.150964812712826</v>
      </c>
      <c r="L446" s="11">
        <f>$J446/L$445*100</f>
        <v>7.682926829268292</v>
      </c>
    </row>
    <row r="447" spans="2:12" ht="15" customHeight="1">
      <c r="B447" s="17" t="s">
        <v>197</v>
      </c>
      <c r="C447" s="24"/>
      <c r="D447" s="24"/>
      <c r="E447" s="24"/>
      <c r="F447" s="24"/>
      <c r="G447" s="24"/>
      <c r="H447" s="24"/>
      <c r="I447" s="24"/>
      <c r="J447" s="10">
        <v>83</v>
      </c>
      <c r="K447" s="12">
        <f aca="true" t="shared" si="73" ref="K447:L454">$J447/K$445*100</f>
        <v>3.1403707907680665</v>
      </c>
      <c r="L447" s="12">
        <f t="shared" si="73"/>
        <v>3.373983739837398</v>
      </c>
    </row>
    <row r="448" spans="2:12" ht="15" customHeight="1">
      <c r="B448" s="17" t="s">
        <v>198</v>
      </c>
      <c r="C448" s="24"/>
      <c r="D448" s="24"/>
      <c r="E448" s="24"/>
      <c r="F448" s="24"/>
      <c r="G448" s="24"/>
      <c r="H448" s="24"/>
      <c r="I448" s="24"/>
      <c r="J448" s="10">
        <v>362</v>
      </c>
      <c r="K448" s="12">
        <f t="shared" si="73"/>
        <v>13.696556942867952</v>
      </c>
      <c r="L448" s="12">
        <f t="shared" si="73"/>
        <v>14.715447154471544</v>
      </c>
    </row>
    <row r="449" spans="2:12" ht="15" customHeight="1">
      <c r="B449" s="17" t="s">
        <v>199</v>
      </c>
      <c r="C449" s="24"/>
      <c r="D449" s="24"/>
      <c r="E449" s="24"/>
      <c r="F449" s="24"/>
      <c r="G449" s="24"/>
      <c r="H449" s="24"/>
      <c r="I449" s="24"/>
      <c r="J449" s="10">
        <v>8</v>
      </c>
      <c r="K449" s="12">
        <f t="shared" si="73"/>
        <v>0.3026863412788498</v>
      </c>
      <c r="L449" s="12">
        <f t="shared" si="73"/>
        <v>0.3252032520325203</v>
      </c>
    </row>
    <row r="450" spans="2:12" ht="15" customHeight="1">
      <c r="B450" s="17" t="s">
        <v>200</v>
      </c>
      <c r="C450" s="24"/>
      <c r="D450" s="24"/>
      <c r="E450" s="24"/>
      <c r="F450" s="24"/>
      <c r="G450" s="24"/>
      <c r="H450" s="24"/>
      <c r="I450" s="24"/>
      <c r="J450" s="10">
        <v>232</v>
      </c>
      <c r="K450" s="12">
        <f t="shared" si="73"/>
        <v>8.777903897086645</v>
      </c>
      <c r="L450" s="12">
        <f t="shared" si="73"/>
        <v>9.43089430894309</v>
      </c>
    </row>
    <row r="451" spans="2:12" ht="15" customHeight="1">
      <c r="B451" s="17" t="s">
        <v>201</v>
      </c>
      <c r="C451" s="24"/>
      <c r="D451" s="24"/>
      <c r="E451" s="24"/>
      <c r="F451" s="24"/>
      <c r="G451" s="24"/>
      <c r="H451" s="24"/>
      <c r="I451" s="24"/>
      <c r="J451" s="10">
        <v>54</v>
      </c>
      <c r="K451" s="12">
        <f t="shared" si="73"/>
        <v>2.0431328036322363</v>
      </c>
      <c r="L451" s="12">
        <f t="shared" si="73"/>
        <v>2.195121951219512</v>
      </c>
    </row>
    <row r="452" spans="2:12" ht="15" customHeight="1">
      <c r="B452" s="17" t="s">
        <v>202</v>
      </c>
      <c r="C452" s="24"/>
      <c r="D452" s="24"/>
      <c r="E452" s="24"/>
      <c r="F452" s="24"/>
      <c r="G452" s="24"/>
      <c r="H452" s="24"/>
      <c r="I452" s="24"/>
      <c r="J452" s="10">
        <v>35</v>
      </c>
      <c r="K452" s="12">
        <f t="shared" si="73"/>
        <v>1.324252743094968</v>
      </c>
      <c r="L452" s="12">
        <f t="shared" si="73"/>
        <v>1.4227642276422763</v>
      </c>
    </row>
    <row r="453" spans="2:12" ht="15" customHeight="1">
      <c r="B453" s="17" t="s">
        <v>203</v>
      </c>
      <c r="C453" s="24"/>
      <c r="D453" s="24"/>
      <c r="E453" s="24"/>
      <c r="F453" s="24"/>
      <c r="G453" s="24"/>
      <c r="H453" s="24"/>
      <c r="I453" s="24"/>
      <c r="J453" s="10">
        <v>1497</v>
      </c>
      <c r="K453" s="12">
        <f t="shared" si="73"/>
        <v>56.64018161180476</v>
      </c>
      <c r="L453" s="12">
        <f t="shared" si="73"/>
        <v>60.853658536585364</v>
      </c>
    </row>
    <row r="454" spans="2:12" ht="15" customHeight="1">
      <c r="B454" s="8" t="s">
        <v>8</v>
      </c>
      <c r="C454" s="19"/>
      <c r="D454" s="19"/>
      <c r="E454" s="19"/>
      <c r="F454" s="19"/>
      <c r="G454" s="19"/>
      <c r="H454" s="19"/>
      <c r="I454" s="20"/>
      <c r="J454" s="10">
        <v>183</v>
      </c>
      <c r="K454" s="12">
        <f t="shared" si="73"/>
        <v>6.9239500567536885</v>
      </c>
      <c r="L454" s="13" t="s">
        <v>5</v>
      </c>
    </row>
    <row r="455" spans="2:12" ht="15" customHeight="1">
      <c r="B455" s="14" t="s">
        <v>0</v>
      </c>
      <c r="C455" s="23"/>
      <c r="D455" s="23"/>
      <c r="E455" s="23"/>
      <c r="F455" s="23"/>
      <c r="G455" s="23"/>
      <c r="H455" s="23"/>
      <c r="I455" s="23"/>
      <c r="J455" s="15">
        <f>SUM(J446:J454)</f>
        <v>2643</v>
      </c>
      <c r="K455" s="16">
        <f>IF(SUM(K446:K454)&gt;100,"－",SUM(K446:K454))</f>
        <v>100</v>
      </c>
      <c r="L455" s="16">
        <f>IF(SUM(L446:L454)&gt;100,"－",SUM(L446:L454))</f>
        <v>100</v>
      </c>
    </row>
    <row r="456" ht="11.25">
      <c r="I456" s="22"/>
    </row>
    <row r="457" spans="1:9" ht="15" customHeight="1">
      <c r="A457" s="21" t="s">
        <v>215</v>
      </c>
      <c r="I457" s="22"/>
    </row>
    <row r="458" spans="1:9" ht="15" customHeight="1">
      <c r="A458" s="2" t="s">
        <v>204</v>
      </c>
      <c r="I458" s="22"/>
    </row>
    <row r="459" spans="2:12" ht="12" customHeight="1">
      <c r="B459" s="3"/>
      <c r="C459" s="18"/>
      <c r="D459" s="18"/>
      <c r="E459" s="18"/>
      <c r="F459" s="18"/>
      <c r="G459" s="18"/>
      <c r="H459" s="18"/>
      <c r="I459" s="18"/>
      <c r="J459" s="4" t="s">
        <v>1</v>
      </c>
      <c r="K459" s="5" t="s">
        <v>2</v>
      </c>
      <c r="L459" s="5" t="s">
        <v>2</v>
      </c>
    </row>
    <row r="460" spans="2:12" ht="12" customHeight="1">
      <c r="B460" s="1"/>
      <c r="I460" s="22"/>
      <c r="J460" s="6"/>
      <c r="K460" s="7"/>
      <c r="L460" s="43" t="s">
        <v>3</v>
      </c>
    </row>
    <row r="461" spans="2:12" ht="12" customHeight="1">
      <c r="B461" s="8"/>
      <c r="C461" s="19"/>
      <c r="D461" s="19"/>
      <c r="E461" s="19"/>
      <c r="F461" s="19"/>
      <c r="G461" s="19"/>
      <c r="H461" s="19"/>
      <c r="I461" s="19"/>
      <c r="J461" s="8"/>
      <c r="K461" s="9">
        <f>SUM(J446:J452)</f>
        <v>963</v>
      </c>
      <c r="L461" s="9">
        <f>K461-J467</f>
        <v>940</v>
      </c>
    </row>
    <row r="462" spans="2:12" ht="15" customHeight="1">
      <c r="B462" s="1" t="s">
        <v>205</v>
      </c>
      <c r="I462" s="22"/>
      <c r="J462" s="10">
        <v>476</v>
      </c>
      <c r="K462" s="11">
        <f>$J462/K$461*100</f>
        <v>49.428868120456904</v>
      </c>
      <c r="L462" s="11">
        <f>$J462/L$461*100</f>
        <v>50.638297872340424</v>
      </c>
    </row>
    <row r="463" spans="2:12" ht="15" customHeight="1">
      <c r="B463" s="17" t="s">
        <v>206</v>
      </c>
      <c r="C463" s="24"/>
      <c r="D463" s="24"/>
      <c r="E463" s="24"/>
      <c r="F463" s="24"/>
      <c r="G463" s="24"/>
      <c r="H463" s="24"/>
      <c r="I463" s="24"/>
      <c r="J463" s="10">
        <v>223</v>
      </c>
      <c r="K463" s="12">
        <f aca="true" t="shared" si="74" ref="K463:L467">$J463/K$461*100</f>
        <v>23.156801661474557</v>
      </c>
      <c r="L463" s="12">
        <f t="shared" si="74"/>
        <v>23.72340425531915</v>
      </c>
    </row>
    <row r="464" spans="2:12" ht="15" customHeight="1">
      <c r="B464" s="17" t="s">
        <v>207</v>
      </c>
      <c r="C464" s="24"/>
      <c r="D464" s="24"/>
      <c r="E464" s="24"/>
      <c r="F464" s="24"/>
      <c r="G464" s="24"/>
      <c r="H464" s="24"/>
      <c r="I464" s="24"/>
      <c r="J464" s="10">
        <v>139</v>
      </c>
      <c r="K464" s="12">
        <f t="shared" si="74"/>
        <v>14.434060228452752</v>
      </c>
      <c r="L464" s="12">
        <f t="shared" si="74"/>
        <v>14.787234042553191</v>
      </c>
    </row>
    <row r="465" spans="2:12" ht="15" customHeight="1">
      <c r="B465" s="17" t="s">
        <v>208</v>
      </c>
      <c r="C465" s="24"/>
      <c r="D465" s="24"/>
      <c r="E465" s="24"/>
      <c r="F465" s="24"/>
      <c r="G465" s="24"/>
      <c r="H465" s="24"/>
      <c r="I465" s="24"/>
      <c r="J465" s="10">
        <v>55</v>
      </c>
      <c r="K465" s="12">
        <f t="shared" si="74"/>
        <v>5.711318795430945</v>
      </c>
      <c r="L465" s="12">
        <f t="shared" si="74"/>
        <v>5.851063829787234</v>
      </c>
    </row>
    <row r="466" spans="2:12" ht="15" customHeight="1">
      <c r="B466" s="17" t="s">
        <v>209</v>
      </c>
      <c r="C466" s="24"/>
      <c r="D466" s="24"/>
      <c r="E466" s="24"/>
      <c r="F466" s="24"/>
      <c r="G466" s="24"/>
      <c r="H466" s="24"/>
      <c r="I466" s="24"/>
      <c r="J466" s="10">
        <v>47</v>
      </c>
      <c r="K466" s="12">
        <f t="shared" si="74"/>
        <v>4.880581516095535</v>
      </c>
      <c r="L466" s="12">
        <f t="shared" si="74"/>
        <v>5</v>
      </c>
    </row>
    <row r="467" spans="2:12" ht="15" customHeight="1">
      <c r="B467" s="8" t="s">
        <v>8</v>
      </c>
      <c r="C467" s="19"/>
      <c r="D467" s="19"/>
      <c r="E467" s="19"/>
      <c r="F467" s="19"/>
      <c r="G467" s="19"/>
      <c r="H467" s="19"/>
      <c r="I467" s="20"/>
      <c r="J467" s="10">
        <v>23</v>
      </c>
      <c r="K467" s="12">
        <f t="shared" si="74"/>
        <v>2.3883696780893042</v>
      </c>
      <c r="L467" s="13" t="s">
        <v>10</v>
      </c>
    </row>
    <row r="468" spans="2:12" ht="15" customHeight="1">
      <c r="B468" s="14" t="s">
        <v>0</v>
      </c>
      <c r="C468" s="23"/>
      <c r="D468" s="23"/>
      <c r="E468" s="23"/>
      <c r="F468" s="23"/>
      <c r="G468" s="23"/>
      <c r="H468" s="23"/>
      <c r="I468" s="23"/>
      <c r="J468" s="15">
        <f>SUM(J462:J467)</f>
        <v>963</v>
      </c>
      <c r="K468" s="16">
        <f>IF(SUM(K462:K467)&gt;100,"－",SUM(K462:K467))</f>
        <v>99.99999999999999</v>
      </c>
      <c r="L468" s="16">
        <f>IF(SUM(L462:L467)&gt;100,"－",SUM(L462:L467))</f>
        <v>100</v>
      </c>
    </row>
    <row r="469" ht="15" customHeight="1">
      <c r="I469" s="22"/>
    </row>
    <row r="470" spans="1:9" ht="15" customHeight="1">
      <c r="A470" s="2" t="s">
        <v>210</v>
      </c>
      <c r="I470" s="22"/>
    </row>
    <row r="471" spans="2:12" ht="12" customHeight="1">
      <c r="B471" s="3"/>
      <c r="C471" s="18"/>
      <c r="D471" s="18"/>
      <c r="E471" s="18"/>
      <c r="F471" s="18"/>
      <c r="G471" s="18"/>
      <c r="H471" s="18"/>
      <c r="I471" s="18"/>
      <c r="J471" s="4" t="s">
        <v>1</v>
      </c>
      <c r="K471" s="5" t="s">
        <v>2</v>
      </c>
      <c r="L471" s="5" t="s">
        <v>2</v>
      </c>
    </row>
    <row r="472" spans="2:12" ht="12" customHeight="1">
      <c r="B472" s="1"/>
      <c r="I472" s="22"/>
      <c r="J472" s="6"/>
      <c r="K472" s="7"/>
      <c r="L472" s="43" t="s">
        <v>3</v>
      </c>
    </row>
    <row r="473" spans="2:12" ht="12" customHeight="1">
      <c r="B473" s="8"/>
      <c r="C473" s="19"/>
      <c r="D473" s="19"/>
      <c r="E473" s="19"/>
      <c r="F473" s="19"/>
      <c r="G473" s="19"/>
      <c r="H473" s="19"/>
      <c r="I473" s="19"/>
      <c r="J473" s="8"/>
      <c r="K473" s="9">
        <f>$J$12</f>
        <v>2643</v>
      </c>
      <c r="L473" s="9">
        <f>K473-J478</f>
        <v>2330</v>
      </c>
    </row>
    <row r="474" spans="2:12" ht="15" customHeight="1">
      <c r="B474" s="1" t="s">
        <v>211</v>
      </c>
      <c r="I474" s="22"/>
      <c r="J474" s="10">
        <v>1418</v>
      </c>
      <c r="K474" s="11">
        <f>$J474/K$473*100</f>
        <v>53.651153991676125</v>
      </c>
      <c r="L474" s="11">
        <f>$J474/L$473*100</f>
        <v>60.85836909871245</v>
      </c>
    </row>
    <row r="475" spans="2:12" ht="15" customHeight="1">
      <c r="B475" s="17" t="s">
        <v>212</v>
      </c>
      <c r="C475" s="24"/>
      <c r="D475" s="24"/>
      <c r="E475" s="24"/>
      <c r="F475" s="24"/>
      <c r="G475" s="24"/>
      <c r="H475" s="24"/>
      <c r="I475" s="24"/>
      <c r="J475" s="10">
        <v>277</v>
      </c>
      <c r="K475" s="12">
        <f aca="true" t="shared" si="75" ref="K475:L478">$J475/K$473*100</f>
        <v>10.480514566780174</v>
      </c>
      <c r="L475" s="12">
        <f t="shared" si="75"/>
        <v>11.888412017167383</v>
      </c>
    </row>
    <row r="476" spans="2:12" ht="15" customHeight="1">
      <c r="B476" s="17" t="s">
        <v>213</v>
      </c>
      <c r="C476" s="24"/>
      <c r="D476" s="24"/>
      <c r="E476" s="24"/>
      <c r="F476" s="24"/>
      <c r="G476" s="24"/>
      <c r="H476" s="24"/>
      <c r="I476" s="24"/>
      <c r="J476" s="10">
        <v>77</v>
      </c>
      <c r="K476" s="12">
        <f t="shared" si="75"/>
        <v>2.9133560348089294</v>
      </c>
      <c r="L476" s="12">
        <f t="shared" si="75"/>
        <v>3.304721030042918</v>
      </c>
    </row>
    <row r="477" spans="2:12" ht="15" customHeight="1">
      <c r="B477" s="17" t="s">
        <v>214</v>
      </c>
      <c r="C477" s="24"/>
      <c r="D477" s="24"/>
      <c r="E477" s="24"/>
      <c r="F477" s="24"/>
      <c r="G477" s="24"/>
      <c r="H477" s="24"/>
      <c r="I477" s="24"/>
      <c r="J477" s="10">
        <v>558</v>
      </c>
      <c r="K477" s="12">
        <f t="shared" si="75"/>
        <v>21.112372304199774</v>
      </c>
      <c r="L477" s="12">
        <f t="shared" si="75"/>
        <v>23.948497854077253</v>
      </c>
    </row>
    <row r="478" spans="2:12" ht="15" customHeight="1">
      <c r="B478" s="8" t="s">
        <v>8</v>
      </c>
      <c r="C478" s="19"/>
      <c r="D478" s="19"/>
      <c r="E478" s="19"/>
      <c r="F478" s="19"/>
      <c r="G478" s="19"/>
      <c r="H478" s="19"/>
      <c r="I478" s="20"/>
      <c r="J478" s="10">
        <v>313</v>
      </c>
      <c r="K478" s="12">
        <f t="shared" si="75"/>
        <v>11.842603102534998</v>
      </c>
      <c r="L478" s="13" t="s">
        <v>5</v>
      </c>
    </row>
    <row r="479" spans="2:12" ht="15" customHeight="1">
      <c r="B479" s="14" t="s">
        <v>0</v>
      </c>
      <c r="C479" s="23"/>
      <c r="D479" s="23"/>
      <c r="E479" s="23"/>
      <c r="F479" s="23"/>
      <c r="G479" s="23"/>
      <c r="H479" s="23"/>
      <c r="I479" s="23"/>
      <c r="J479" s="15">
        <f>SUM(J474:J478)</f>
        <v>2643</v>
      </c>
      <c r="K479" s="16">
        <f>IF(SUM(K474:K478)&gt;100,"－",SUM(K474:K478))</f>
        <v>99.99999999999999</v>
      </c>
      <c r="L479" s="16">
        <f>IF(SUM(L474:L478)&gt;100,"－",SUM(L474:L478))</f>
        <v>100</v>
      </c>
    </row>
    <row r="480" ht="15" customHeight="1">
      <c r="I480" s="22"/>
    </row>
    <row r="481" spans="1:9" ht="15" customHeight="1">
      <c r="A481" s="2" t="s">
        <v>216</v>
      </c>
      <c r="I481" s="22"/>
    </row>
    <row r="482" spans="2:12" ht="12" customHeight="1">
      <c r="B482" s="3"/>
      <c r="C482" s="18"/>
      <c r="D482" s="18"/>
      <c r="E482" s="18"/>
      <c r="F482" s="18"/>
      <c r="G482" s="18"/>
      <c r="H482" s="18"/>
      <c r="I482" s="18"/>
      <c r="J482" s="4" t="s">
        <v>1</v>
      </c>
      <c r="K482" s="5" t="s">
        <v>2</v>
      </c>
      <c r="L482" s="5" t="s">
        <v>2</v>
      </c>
    </row>
    <row r="483" spans="2:12" ht="12" customHeight="1">
      <c r="B483" s="1"/>
      <c r="I483" s="22"/>
      <c r="J483" s="6"/>
      <c r="K483" s="7"/>
      <c r="L483" s="43" t="s">
        <v>3</v>
      </c>
    </row>
    <row r="484" spans="2:12" ht="12" customHeight="1">
      <c r="B484" s="8"/>
      <c r="C484" s="19"/>
      <c r="D484" s="19"/>
      <c r="E484" s="19"/>
      <c r="F484" s="19"/>
      <c r="G484" s="19"/>
      <c r="H484" s="19"/>
      <c r="I484" s="19"/>
      <c r="J484" s="8"/>
      <c r="K484" s="9">
        <f>$J$12</f>
        <v>2643</v>
      </c>
      <c r="L484" s="9">
        <f>K484-J490</f>
        <v>2430</v>
      </c>
    </row>
    <row r="485" spans="2:12" ht="15" customHeight="1">
      <c r="B485" s="1" t="s">
        <v>217</v>
      </c>
      <c r="I485" s="22"/>
      <c r="J485" s="10">
        <v>1020</v>
      </c>
      <c r="K485" s="11">
        <f>$J485/K$484*100</f>
        <v>38.592508513053346</v>
      </c>
      <c r="L485" s="11">
        <f>$J485/L$484*100</f>
        <v>41.9753086419753</v>
      </c>
    </row>
    <row r="486" spans="2:12" ht="15" customHeight="1">
      <c r="B486" s="17" t="s">
        <v>24</v>
      </c>
      <c r="C486" s="24"/>
      <c r="D486" s="24"/>
      <c r="E486" s="24"/>
      <c r="F486" s="24"/>
      <c r="G486" s="24"/>
      <c r="H486" s="24"/>
      <c r="I486" s="24"/>
      <c r="J486" s="10">
        <v>842</v>
      </c>
      <c r="K486" s="12">
        <f aca="true" t="shared" si="76" ref="K486:L490">$J486/K$484*100</f>
        <v>31.85773741959894</v>
      </c>
      <c r="L486" s="12">
        <f t="shared" si="76"/>
        <v>34.65020576131687</v>
      </c>
    </row>
    <row r="487" spans="2:12" ht="15" customHeight="1">
      <c r="B487" s="17" t="s">
        <v>218</v>
      </c>
      <c r="C487" s="24"/>
      <c r="D487" s="24"/>
      <c r="E487" s="24"/>
      <c r="F487" s="24"/>
      <c r="G487" s="24"/>
      <c r="H487" s="24"/>
      <c r="I487" s="24"/>
      <c r="J487" s="10">
        <v>379</v>
      </c>
      <c r="K487" s="12">
        <f t="shared" si="76"/>
        <v>14.33976541808551</v>
      </c>
      <c r="L487" s="12">
        <f t="shared" si="76"/>
        <v>15.596707818930042</v>
      </c>
    </row>
    <row r="488" spans="2:12" ht="15" customHeight="1">
      <c r="B488" s="17" t="s">
        <v>219</v>
      </c>
      <c r="C488" s="24"/>
      <c r="D488" s="24"/>
      <c r="E488" s="24"/>
      <c r="F488" s="24"/>
      <c r="G488" s="24"/>
      <c r="H488" s="24"/>
      <c r="I488" s="24"/>
      <c r="J488" s="10">
        <v>111</v>
      </c>
      <c r="K488" s="12">
        <f t="shared" si="76"/>
        <v>4.19977298524404</v>
      </c>
      <c r="L488" s="12">
        <f t="shared" si="76"/>
        <v>4.567901234567901</v>
      </c>
    </row>
    <row r="489" spans="2:12" ht="15" customHeight="1">
      <c r="B489" s="17" t="s">
        <v>220</v>
      </c>
      <c r="C489" s="24"/>
      <c r="D489" s="24"/>
      <c r="E489" s="24"/>
      <c r="F489" s="24"/>
      <c r="G489" s="24"/>
      <c r="H489" s="24"/>
      <c r="I489" s="24"/>
      <c r="J489" s="10">
        <v>78</v>
      </c>
      <c r="K489" s="12">
        <f t="shared" si="76"/>
        <v>2.9511918274687856</v>
      </c>
      <c r="L489" s="12">
        <f t="shared" si="76"/>
        <v>3.2098765432098766</v>
      </c>
    </row>
    <row r="490" spans="2:12" ht="15" customHeight="1">
      <c r="B490" s="8" t="s">
        <v>8</v>
      </c>
      <c r="C490" s="19"/>
      <c r="D490" s="19"/>
      <c r="E490" s="19"/>
      <c r="F490" s="19"/>
      <c r="G490" s="19"/>
      <c r="H490" s="19"/>
      <c r="I490" s="20"/>
      <c r="J490" s="10">
        <v>213</v>
      </c>
      <c r="K490" s="12">
        <f t="shared" si="76"/>
        <v>8.059023836549375</v>
      </c>
      <c r="L490" s="13" t="s">
        <v>5</v>
      </c>
    </row>
    <row r="491" spans="2:12" ht="15" customHeight="1">
      <c r="B491" s="14" t="s">
        <v>0</v>
      </c>
      <c r="C491" s="23"/>
      <c r="D491" s="23"/>
      <c r="E491" s="23"/>
      <c r="F491" s="23"/>
      <c r="G491" s="23"/>
      <c r="H491" s="23"/>
      <c r="I491" s="23"/>
      <c r="J491" s="15">
        <f>SUM(J485:J490)</f>
        <v>2643</v>
      </c>
      <c r="K491" s="16">
        <f>IF(SUM(K485:K490)&gt;100,"－",SUM(K485:K490))</f>
        <v>99.99999999999999</v>
      </c>
      <c r="L491" s="16">
        <f>IF(SUM(L485:L490)&gt;100,"－",SUM(L485:L490))</f>
        <v>99.99999999999999</v>
      </c>
    </row>
    <row r="492" ht="11.25">
      <c r="I492" s="22"/>
    </row>
    <row r="493" spans="1:9" ht="15" customHeight="1">
      <c r="A493" s="2" t="s">
        <v>221</v>
      </c>
      <c r="I493" s="22"/>
    </row>
    <row r="494" spans="2:12" ht="12" customHeight="1">
      <c r="B494" s="3"/>
      <c r="C494" s="18"/>
      <c r="D494" s="18"/>
      <c r="E494" s="18"/>
      <c r="F494" s="18"/>
      <c r="G494" s="18"/>
      <c r="H494" s="18"/>
      <c r="I494" s="18"/>
      <c r="J494" s="4" t="s">
        <v>1</v>
      </c>
      <c r="K494" s="5" t="s">
        <v>2</v>
      </c>
      <c r="L494" s="5" t="s">
        <v>2</v>
      </c>
    </row>
    <row r="495" spans="2:12" ht="12" customHeight="1">
      <c r="B495" s="1"/>
      <c r="I495" s="22"/>
      <c r="J495" s="6"/>
      <c r="K495" s="7"/>
      <c r="L495" s="43" t="s">
        <v>3</v>
      </c>
    </row>
    <row r="496" spans="2:12" ht="12" customHeight="1">
      <c r="B496" s="8"/>
      <c r="C496" s="19"/>
      <c r="D496" s="19"/>
      <c r="E496" s="19"/>
      <c r="F496" s="19"/>
      <c r="G496" s="19"/>
      <c r="H496" s="19"/>
      <c r="I496" s="19"/>
      <c r="J496" s="8"/>
      <c r="K496" s="9">
        <f>$J$12</f>
        <v>2643</v>
      </c>
      <c r="L496" s="9">
        <f>K496-J503</f>
        <v>2417</v>
      </c>
    </row>
    <row r="497" spans="2:12" ht="15" customHeight="1">
      <c r="B497" s="1" t="s">
        <v>222</v>
      </c>
      <c r="I497" s="22"/>
      <c r="J497" s="10">
        <v>481</v>
      </c>
      <c r="K497" s="11">
        <f>$J497/K$496*100</f>
        <v>18.199016269390846</v>
      </c>
      <c r="L497" s="11">
        <f>$J497/L$496*100</f>
        <v>19.900703351261896</v>
      </c>
    </row>
    <row r="498" spans="2:12" ht="15" customHeight="1">
      <c r="B498" s="17" t="s">
        <v>223</v>
      </c>
      <c r="C498" s="24"/>
      <c r="D498" s="24"/>
      <c r="E498" s="24"/>
      <c r="F498" s="24"/>
      <c r="G498" s="24"/>
      <c r="H498" s="24"/>
      <c r="I498" s="24"/>
      <c r="J498" s="10">
        <v>1189</v>
      </c>
      <c r="K498" s="12">
        <f aca="true" t="shared" si="77" ref="K498:L503">$J498/K$496*100</f>
        <v>44.98675747256905</v>
      </c>
      <c r="L498" s="12">
        <f t="shared" si="77"/>
        <v>49.1932147290029</v>
      </c>
    </row>
    <row r="499" spans="2:12" ht="15" customHeight="1">
      <c r="B499" s="17" t="s">
        <v>224</v>
      </c>
      <c r="C499" s="24"/>
      <c r="D499" s="24"/>
      <c r="E499" s="24"/>
      <c r="F499" s="24"/>
      <c r="G499" s="24"/>
      <c r="H499" s="24"/>
      <c r="I499" s="24"/>
      <c r="J499" s="10">
        <v>306</v>
      </c>
      <c r="K499" s="12">
        <f t="shared" si="77"/>
        <v>11.577752553916005</v>
      </c>
      <c r="L499" s="12">
        <f t="shared" si="77"/>
        <v>12.6603227141084</v>
      </c>
    </row>
    <row r="500" spans="2:12" ht="15" customHeight="1">
      <c r="B500" s="17" t="s">
        <v>225</v>
      </c>
      <c r="C500" s="24"/>
      <c r="D500" s="24"/>
      <c r="E500" s="24"/>
      <c r="F500" s="24"/>
      <c r="G500" s="24"/>
      <c r="H500" s="24"/>
      <c r="I500" s="24"/>
      <c r="J500" s="10">
        <v>132</v>
      </c>
      <c r="K500" s="12">
        <f t="shared" si="77"/>
        <v>4.994324631101021</v>
      </c>
      <c r="L500" s="12">
        <f t="shared" si="77"/>
        <v>5.46131568059578</v>
      </c>
    </row>
    <row r="501" spans="2:12" ht="15" customHeight="1">
      <c r="B501" s="17" t="s">
        <v>220</v>
      </c>
      <c r="C501" s="24"/>
      <c r="D501" s="24"/>
      <c r="E501" s="24"/>
      <c r="F501" s="24"/>
      <c r="G501" s="24"/>
      <c r="H501" s="24"/>
      <c r="I501" s="24"/>
      <c r="J501" s="10">
        <v>187</v>
      </c>
      <c r="K501" s="12">
        <f t="shared" si="77"/>
        <v>7.0752932273931135</v>
      </c>
      <c r="L501" s="12">
        <f t="shared" si="77"/>
        <v>7.736863880844022</v>
      </c>
    </row>
    <row r="502" spans="2:12" ht="15" customHeight="1">
      <c r="B502" s="17" t="s">
        <v>226</v>
      </c>
      <c r="C502" s="24"/>
      <c r="D502" s="24"/>
      <c r="E502" s="24"/>
      <c r="F502" s="24"/>
      <c r="G502" s="24"/>
      <c r="H502" s="24"/>
      <c r="I502" s="24"/>
      <c r="J502" s="10">
        <v>122</v>
      </c>
      <c r="K502" s="12">
        <f t="shared" si="77"/>
        <v>4.615966704502459</v>
      </c>
      <c r="L502" s="12">
        <f t="shared" si="77"/>
        <v>5.047579644187008</v>
      </c>
    </row>
    <row r="503" spans="2:12" ht="15" customHeight="1">
      <c r="B503" s="8" t="s">
        <v>4</v>
      </c>
      <c r="C503" s="19"/>
      <c r="D503" s="19"/>
      <c r="E503" s="19"/>
      <c r="F503" s="19"/>
      <c r="G503" s="19"/>
      <c r="H503" s="19"/>
      <c r="I503" s="20"/>
      <c r="J503" s="10">
        <v>226</v>
      </c>
      <c r="K503" s="12">
        <f t="shared" si="77"/>
        <v>8.550889141127508</v>
      </c>
      <c r="L503" s="13" t="s">
        <v>10</v>
      </c>
    </row>
    <row r="504" spans="2:12" ht="15" customHeight="1">
      <c r="B504" s="14" t="s">
        <v>0</v>
      </c>
      <c r="C504" s="23"/>
      <c r="D504" s="23"/>
      <c r="E504" s="23"/>
      <c r="F504" s="23"/>
      <c r="G504" s="23"/>
      <c r="H504" s="23"/>
      <c r="I504" s="23"/>
      <c r="J504" s="15">
        <f>SUM(J497:J503)</f>
        <v>2643</v>
      </c>
      <c r="K504" s="16">
        <f>IF(SUM(K497:K503)&gt;100,"－",SUM(K497:K503))</f>
        <v>100.00000000000001</v>
      </c>
      <c r="L504" s="16">
        <f>IF(SUM(L497:L503)&gt;100,"－",SUM(L497:L503))</f>
        <v>100</v>
      </c>
    </row>
    <row r="505" ht="11.25">
      <c r="I505" s="22"/>
    </row>
    <row r="506" spans="1:9" ht="15" customHeight="1">
      <c r="A506" s="2" t="s">
        <v>227</v>
      </c>
      <c r="I506" s="22"/>
    </row>
    <row r="507" spans="2:12" ht="12" customHeight="1">
      <c r="B507" s="3"/>
      <c r="C507" s="18"/>
      <c r="D507" s="18"/>
      <c r="E507" s="18"/>
      <c r="F507" s="18"/>
      <c r="G507" s="18"/>
      <c r="H507" s="18"/>
      <c r="I507" s="18"/>
      <c r="J507" s="4" t="s">
        <v>1</v>
      </c>
      <c r="K507" s="5" t="s">
        <v>2</v>
      </c>
      <c r="L507" s="5" t="s">
        <v>2</v>
      </c>
    </row>
    <row r="508" spans="2:12" ht="12" customHeight="1">
      <c r="B508" s="1"/>
      <c r="I508" s="22"/>
      <c r="J508" s="6"/>
      <c r="K508" s="7"/>
      <c r="L508" s="43" t="s">
        <v>3</v>
      </c>
    </row>
    <row r="509" spans="2:12" ht="12" customHeight="1">
      <c r="B509" s="8"/>
      <c r="C509" s="19"/>
      <c r="D509" s="19"/>
      <c r="E509" s="19"/>
      <c r="F509" s="19"/>
      <c r="G509" s="19"/>
      <c r="H509" s="19"/>
      <c r="I509" s="19"/>
      <c r="J509" s="8"/>
      <c r="K509" s="9">
        <f>$J$12</f>
        <v>2643</v>
      </c>
      <c r="L509" s="9">
        <f>K509-J516</f>
        <v>2426</v>
      </c>
    </row>
    <row r="510" spans="2:12" ht="15" customHeight="1">
      <c r="B510" s="1" t="s">
        <v>222</v>
      </c>
      <c r="I510" s="22"/>
      <c r="J510" s="10">
        <v>529</v>
      </c>
      <c r="K510" s="11">
        <f aca="true" t="shared" si="78" ref="K510:L516">$J510/K$509*100</f>
        <v>20.015134317063943</v>
      </c>
      <c r="L510" s="11">
        <f t="shared" si="78"/>
        <v>21.805441055234954</v>
      </c>
    </row>
    <row r="511" spans="2:12" ht="15" customHeight="1">
      <c r="B511" s="17" t="s">
        <v>223</v>
      </c>
      <c r="C511" s="24"/>
      <c r="D511" s="24"/>
      <c r="E511" s="24"/>
      <c r="F511" s="24"/>
      <c r="G511" s="24"/>
      <c r="H511" s="24"/>
      <c r="I511" s="24"/>
      <c r="J511" s="10">
        <v>1358</v>
      </c>
      <c r="K511" s="12">
        <f t="shared" si="78"/>
        <v>51.38100643208475</v>
      </c>
      <c r="L511" s="12">
        <f t="shared" si="78"/>
        <v>55.976916735366856</v>
      </c>
    </row>
    <row r="512" spans="2:12" ht="15" customHeight="1">
      <c r="B512" s="17" t="s">
        <v>224</v>
      </c>
      <c r="C512" s="24"/>
      <c r="D512" s="24"/>
      <c r="E512" s="24"/>
      <c r="F512" s="24"/>
      <c r="G512" s="24"/>
      <c r="H512" s="24"/>
      <c r="I512" s="24"/>
      <c r="J512" s="10">
        <v>316</v>
      </c>
      <c r="K512" s="12">
        <f t="shared" si="78"/>
        <v>11.956110480514567</v>
      </c>
      <c r="L512" s="12">
        <f t="shared" si="78"/>
        <v>13.025556471558119</v>
      </c>
    </row>
    <row r="513" spans="2:12" ht="15" customHeight="1">
      <c r="B513" s="17" t="s">
        <v>225</v>
      </c>
      <c r="C513" s="24"/>
      <c r="D513" s="24"/>
      <c r="E513" s="24"/>
      <c r="F513" s="24"/>
      <c r="G513" s="24"/>
      <c r="H513" s="24"/>
      <c r="I513" s="24"/>
      <c r="J513" s="10">
        <v>109</v>
      </c>
      <c r="K513" s="12">
        <f t="shared" si="78"/>
        <v>4.124101399924329</v>
      </c>
      <c r="L513" s="12">
        <f t="shared" si="78"/>
        <v>4.492992580379225</v>
      </c>
    </row>
    <row r="514" spans="2:12" ht="15" customHeight="1">
      <c r="B514" s="17" t="s">
        <v>220</v>
      </c>
      <c r="C514" s="24"/>
      <c r="D514" s="24"/>
      <c r="E514" s="24"/>
      <c r="F514" s="24"/>
      <c r="G514" s="24"/>
      <c r="H514" s="24"/>
      <c r="I514" s="24"/>
      <c r="J514" s="10">
        <v>74</v>
      </c>
      <c r="K514" s="12">
        <f t="shared" si="78"/>
        <v>2.7998486568293606</v>
      </c>
      <c r="L514" s="12">
        <f t="shared" si="78"/>
        <v>3.0502885408079146</v>
      </c>
    </row>
    <row r="515" spans="2:12" ht="15" customHeight="1">
      <c r="B515" s="17" t="s">
        <v>228</v>
      </c>
      <c r="C515" s="24"/>
      <c r="D515" s="24"/>
      <c r="E515" s="24"/>
      <c r="F515" s="24"/>
      <c r="G515" s="24"/>
      <c r="H515" s="24"/>
      <c r="I515" s="24"/>
      <c r="J515" s="10">
        <v>40</v>
      </c>
      <c r="K515" s="12">
        <f t="shared" si="78"/>
        <v>1.513431706394249</v>
      </c>
      <c r="L515" s="12">
        <f t="shared" si="78"/>
        <v>1.6488046166529264</v>
      </c>
    </row>
    <row r="516" spans="2:12" ht="15" customHeight="1">
      <c r="B516" s="8" t="s">
        <v>4</v>
      </c>
      <c r="C516" s="19"/>
      <c r="D516" s="19"/>
      <c r="E516" s="19"/>
      <c r="F516" s="19"/>
      <c r="G516" s="19"/>
      <c r="H516" s="19"/>
      <c r="I516" s="20"/>
      <c r="J516" s="10">
        <v>217</v>
      </c>
      <c r="K516" s="12">
        <f t="shared" si="78"/>
        <v>8.2103670071888</v>
      </c>
      <c r="L516" s="13" t="s">
        <v>5</v>
      </c>
    </row>
    <row r="517" spans="2:12" ht="15" customHeight="1">
      <c r="B517" s="14" t="s">
        <v>0</v>
      </c>
      <c r="C517" s="23"/>
      <c r="D517" s="23"/>
      <c r="E517" s="23"/>
      <c r="F517" s="23"/>
      <c r="G517" s="23"/>
      <c r="H517" s="23"/>
      <c r="I517" s="23"/>
      <c r="J517" s="15">
        <f>SUM(J510:J516)</f>
        <v>2643</v>
      </c>
      <c r="K517" s="16">
        <f>IF(SUM(K510:K516)&gt;100,"－",SUM(K510:K516))</f>
        <v>100</v>
      </c>
      <c r="L517" s="16">
        <f>IF(SUM(L510:L516)&gt;100,"－",SUM(L510:L516))</f>
        <v>99.99999999999999</v>
      </c>
    </row>
    <row r="518" ht="11.25">
      <c r="I518" s="22"/>
    </row>
    <row r="519" spans="1:9" ht="15" customHeight="1">
      <c r="A519" s="2" t="s">
        <v>229</v>
      </c>
      <c r="I519" s="22"/>
    </row>
    <row r="520" spans="2:12" ht="12" customHeight="1">
      <c r="B520" s="3"/>
      <c r="C520" s="18"/>
      <c r="D520" s="18"/>
      <c r="E520" s="18"/>
      <c r="F520" s="18"/>
      <c r="G520" s="18"/>
      <c r="H520" s="18"/>
      <c r="I520" s="18"/>
      <c r="J520" s="4" t="s">
        <v>1</v>
      </c>
      <c r="K520" s="5" t="s">
        <v>2</v>
      </c>
      <c r="L520" s="5" t="s">
        <v>2</v>
      </c>
    </row>
    <row r="521" spans="2:12" ht="12" customHeight="1">
      <c r="B521" s="1"/>
      <c r="I521" s="22"/>
      <c r="J521" s="6"/>
      <c r="K521" s="7"/>
      <c r="L521" s="43" t="s">
        <v>3</v>
      </c>
    </row>
    <row r="522" spans="2:12" ht="12" customHeight="1">
      <c r="B522" s="8"/>
      <c r="C522" s="19"/>
      <c r="D522" s="19"/>
      <c r="E522" s="19"/>
      <c r="F522" s="19"/>
      <c r="G522" s="19"/>
      <c r="H522" s="19"/>
      <c r="I522" s="19"/>
      <c r="J522" s="8"/>
      <c r="K522" s="9">
        <f>$J$12</f>
        <v>2643</v>
      </c>
      <c r="L522" s="9">
        <f>K522-J529</f>
        <v>2410</v>
      </c>
    </row>
    <row r="523" spans="2:12" ht="15" customHeight="1">
      <c r="B523" s="1" t="s">
        <v>222</v>
      </c>
      <c r="I523" s="22"/>
      <c r="J523" s="10">
        <v>316</v>
      </c>
      <c r="K523" s="11">
        <f>$J523/K$522*100</f>
        <v>11.956110480514567</v>
      </c>
      <c r="L523" s="11">
        <f>$J523/L$522*100</f>
        <v>13.112033195020748</v>
      </c>
    </row>
    <row r="524" spans="2:12" ht="15" customHeight="1">
      <c r="B524" s="17" t="s">
        <v>223</v>
      </c>
      <c r="C524" s="24"/>
      <c r="D524" s="24"/>
      <c r="E524" s="24"/>
      <c r="F524" s="24"/>
      <c r="G524" s="24"/>
      <c r="H524" s="24"/>
      <c r="I524" s="24"/>
      <c r="J524" s="10">
        <v>943</v>
      </c>
      <c r="K524" s="12">
        <f aca="true" t="shared" si="79" ref="K524:L529">$J524/K$522*100</f>
        <v>35.67915247824442</v>
      </c>
      <c r="L524" s="12">
        <f t="shared" si="79"/>
        <v>39.128630705394194</v>
      </c>
    </row>
    <row r="525" spans="2:12" ht="15" customHeight="1">
      <c r="B525" s="17" t="s">
        <v>224</v>
      </c>
      <c r="C525" s="24"/>
      <c r="D525" s="24"/>
      <c r="E525" s="24"/>
      <c r="F525" s="24"/>
      <c r="G525" s="24"/>
      <c r="H525" s="24"/>
      <c r="I525" s="24"/>
      <c r="J525" s="10">
        <v>565</v>
      </c>
      <c r="K525" s="12">
        <f t="shared" si="79"/>
        <v>21.377222852818768</v>
      </c>
      <c r="L525" s="12">
        <f t="shared" si="79"/>
        <v>23.443983402489625</v>
      </c>
    </row>
    <row r="526" spans="2:12" ht="15" customHeight="1">
      <c r="B526" s="17" t="s">
        <v>225</v>
      </c>
      <c r="C526" s="24"/>
      <c r="D526" s="24"/>
      <c r="E526" s="24"/>
      <c r="F526" s="24"/>
      <c r="G526" s="24"/>
      <c r="H526" s="24"/>
      <c r="I526" s="24"/>
      <c r="J526" s="10">
        <v>270</v>
      </c>
      <c r="K526" s="12">
        <f t="shared" si="79"/>
        <v>10.21566401816118</v>
      </c>
      <c r="L526" s="12">
        <f t="shared" si="79"/>
        <v>11.20331950207469</v>
      </c>
    </row>
    <row r="527" spans="2:12" ht="15" customHeight="1">
      <c r="B527" s="17" t="s">
        <v>220</v>
      </c>
      <c r="C527" s="24"/>
      <c r="D527" s="24"/>
      <c r="E527" s="24"/>
      <c r="F527" s="24"/>
      <c r="G527" s="24"/>
      <c r="H527" s="24"/>
      <c r="I527" s="24"/>
      <c r="J527" s="10">
        <v>304</v>
      </c>
      <c r="K527" s="12">
        <f t="shared" si="79"/>
        <v>11.502080968596292</v>
      </c>
      <c r="L527" s="12">
        <f t="shared" si="79"/>
        <v>12.614107883817427</v>
      </c>
    </row>
    <row r="528" spans="2:12" ht="15" customHeight="1">
      <c r="B528" s="17" t="s">
        <v>230</v>
      </c>
      <c r="C528" s="24"/>
      <c r="D528" s="24"/>
      <c r="E528" s="24"/>
      <c r="F528" s="24"/>
      <c r="G528" s="24"/>
      <c r="H528" s="24"/>
      <c r="I528" s="24"/>
      <c r="J528" s="10">
        <v>12</v>
      </c>
      <c r="K528" s="12">
        <f t="shared" si="79"/>
        <v>0.4540295119182747</v>
      </c>
      <c r="L528" s="12">
        <f t="shared" si="79"/>
        <v>0.49792531120331945</v>
      </c>
    </row>
    <row r="529" spans="2:12" ht="15" customHeight="1">
      <c r="B529" s="8" t="s">
        <v>8</v>
      </c>
      <c r="C529" s="19"/>
      <c r="D529" s="19"/>
      <c r="E529" s="19"/>
      <c r="F529" s="19"/>
      <c r="G529" s="19"/>
      <c r="H529" s="19"/>
      <c r="I529" s="20"/>
      <c r="J529" s="10">
        <v>233</v>
      </c>
      <c r="K529" s="12">
        <f t="shared" si="79"/>
        <v>8.8157396897465</v>
      </c>
      <c r="L529" s="13" t="s">
        <v>5</v>
      </c>
    </row>
    <row r="530" spans="2:12" ht="15" customHeight="1">
      <c r="B530" s="14" t="s">
        <v>0</v>
      </c>
      <c r="C530" s="23"/>
      <c r="D530" s="23"/>
      <c r="E530" s="23"/>
      <c r="F530" s="23"/>
      <c r="G530" s="23"/>
      <c r="H530" s="23"/>
      <c r="I530" s="23"/>
      <c r="J530" s="15">
        <f>SUM(J523:J529)</f>
        <v>2643</v>
      </c>
      <c r="K530" s="16">
        <f>IF(SUM(K523:K529)&gt;100,"－",SUM(K523:K529))</f>
        <v>100</v>
      </c>
      <c r="L530" s="16">
        <f>IF(SUM(L523:L529)&gt;100,"－",SUM(L523:L529))</f>
        <v>100</v>
      </c>
    </row>
    <row r="531" spans="2:12" ht="15" customHeight="1" hidden="1">
      <c r="B531" s="86" t="s">
        <v>321</v>
      </c>
      <c r="C531" s="76"/>
      <c r="D531" s="76"/>
      <c r="E531" s="76"/>
      <c r="F531" s="76"/>
      <c r="G531" s="76"/>
      <c r="H531" s="76"/>
      <c r="I531" s="76"/>
      <c r="J531" s="77"/>
      <c r="K531" s="78"/>
      <c r="L531" s="78"/>
    </row>
    <row r="532" ht="11.25">
      <c r="I532" s="22"/>
    </row>
    <row r="533" spans="1:9" ht="15" customHeight="1">
      <c r="A533" s="2" t="s">
        <v>231</v>
      </c>
      <c r="I533" s="22"/>
    </row>
    <row r="534" spans="2:12" ht="12" customHeight="1">
      <c r="B534" s="3"/>
      <c r="C534" s="18"/>
      <c r="D534" s="18"/>
      <c r="E534" s="18"/>
      <c r="F534" s="18"/>
      <c r="G534" s="18"/>
      <c r="H534" s="18"/>
      <c r="I534" s="18"/>
      <c r="J534" s="4" t="s">
        <v>1</v>
      </c>
      <c r="K534" s="5" t="s">
        <v>2</v>
      </c>
      <c r="L534" s="5" t="s">
        <v>2</v>
      </c>
    </row>
    <row r="535" spans="2:12" ht="12" customHeight="1">
      <c r="B535" s="1"/>
      <c r="I535" s="22"/>
      <c r="J535" s="6"/>
      <c r="K535" s="7"/>
      <c r="L535" s="43" t="s">
        <v>3</v>
      </c>
    </row>
    <row r="536" spans="2:12" ht="12" customHeight="1">
      <c r="B536" s="8"/>
      <c r="C536" s="19"/>
      <c r="D536" s="19"/>
      <c r="E536" s="19"/>
      <c r="F536" s="19"/>
      <c r="G536" s="19"/>
      <c r="H536" s="19"/>
      <c r="I536" s="19"/>
      <c r="J536" s="8"/>
      <c r="K536" s="9">
        <f>$J$12</f>
        <v>2643</v>
      </c>
      <c r="L536" s="9">
        <f>K536-J547</f>
        <v>2478</v>
      </c>
    </row>
    <row r="537" spans="2:12" ht="15" customHeight="1">
      <c r="B537" s="1" t="s">
        <v>232</v>
      </c>
      <c r="I537" s="22"/>
      <c r="J537" s="10">
        <v>545</v>
      </c>
      <c r="K537" s="11">
        <f>$J537/K$536*100</f>
        <v>20.620506999621643</v>
      </c>
      <c r="L537" s="11">
        <f>$J537/L$536*100</f>
        <v>21.993543179983856</v>
      </c>
    </row>
    <row r="538" spans="2:12" ht="15" customHeight="1">
      <c r="B538" s="17" t="s">
        <v>233</v>
      </c>
      <c r="C538" s="24"/>
      <c r="D538" s="24"/>
      <c r="E538" s="24"/>
      <c r="F538" s="24"/>
      <c r="G538" s="24"/>
      <c r="H538" s="24"/>
      <c r="I538" s="24"/>
      <c r="J538" s="10">
        <v>200</v>
      </c>
      <c r="K538" s="12">
        <f aca="true" t="shared" si="80" ref="K538:L547">$J538/K$536*100</f>
        <v>7.567158531971245</v>
      </c>
      <c r="L538" s="12">
        <f t="shared" si="80"/>
        <v>8.071025020177562</v>
      </c>
    </row>
    <row r="539" spans="2:12" ht="15" customHeight="1">
      <c r="B539" s="17" t="s">
        <v>234</v>
      </c>
      <c r="C539" s="24"/>
      <c r="D539" s="24"/>
      <c r="E539" s="24"/>
      <c r="F539" s="24"/>
      <c r="G539" s="24"/>
      <c r="H539" s="24"/>
      <c r="I539" s="24"/>
      <c r="J539" s="10">
        <v>64</v>
      </c>
      <c r="K539" s="12">
        <f t="shared" si="80"/>
        <v>2.4214907302307984</v>
      </c>
      <c r="L539" s="12">
        <f t="shared" si="80"/>
        <v>2.58272800645682</v>
      </c>
    </row>
    <row r="540" spans="2:12" ht="15" customHeight="1">
      <c r="B540" s="17" t="s">
        <v>235</v>
      </c>
      <c r="C540" s="24"/>
      <c r="D540" s="24"/>
      <c r="E540" s="24"/>
      <c r="F540" s="24"/>
      <c r="G540" s="24"/>
      <c r="H540" s="24"/>
      <c r="I540" s="24"/>
      <c r="J540" s="10">
        <v>280</v>
      </c>
      <c r="K540" s="12">
        <f t="shared" si="80"/>
        <v>10.594021944759744</v>
      </c>
      <c r="L540" s="12">
        <f t="shared" si="80"/>
        <v>11.299435028248588</v>
      </c>
    </row>
    <row r="541" spans="2:12" ht="15" customHeight="1">
      <c r="B541" s="17" t="s">
        <v>236</v>
      </c>
      <c r="C541" s="24"/>
      <c r="D541" s="24"/>
      <c r="E541" s="24"/>
      <c r="F541" s="24"/>
      <c r="G541" s="24"/>
      <c r="H541" s="24"/>
      <c r="I541" s="24"/>
      <c r="J541" s="10">
        <v>440</v>
      </c>
      <c r="K541" s="12">
        <f t="shared" si="80"/>
        <v>16.64774877033674</v>
      </c>
      <c r="L541" s="12">
        <f t="shared" si="80"/>
        <v>17.756255044390638</v>
      </c>
    </row>
    <row r="542" spans="2:12" ht="15" customHeight="1">
      <c r="B542" s="17" t="s">
        <v>237</v>
      </c>
      <c r="C542" s="24"/>
      <c r="D542" s="24"/>
      <c r="E542" s="24"/>
      <c r="F542" s="24"/>
      <c r="G542" s="24"/>
      <c r="H542" s="24"/>
      <c r="I542" s="24"/>
      <c r="J542" s="10">
        <v>1250</v>
      </c>
      <c r="K542" s="12">
        <f t="shared" si="80"/>
        <v>47.29474082482028</v>
      </c>
      <c r="L542" s="12">
        <f t="shared" si="80"/>
        <v>50.44390637610977</v>
      </c>
    </row>
    <row r="543" spans="2:12" ht="15" customHeight="1">
      <c r="B543" s="17" t="s">
        <v>238</v>
      </c>
      <c r="C543" s="24"/>
      <c r="D543" s="24"/>
      <c r="E543" s="24"/>
      <c r="F543" s="24"/>
      <c r="G543" s="24"/>
      <c r="H543" s="24"/>
      <c r="I543" s="24"/>
      <c r="J543" s="10">
        <v>1666</v>
      </c>
      <c r="K543" s="12">
        <f t="shared" si="80"/>
        <v>63.03443057132046</v>
      </c>
      <c r="L543" s="12">
        <f t="shared" si="80"/>
        <v>67.2316384180791</v>
      </c>
    </row>
    <row r="544" spans="2:12" ht="15" customHeight="1">
      <c r="B544" s="17" t="s">
        <v>239</v>
      </c>
      <c r="C544" s="24"/>
      <c r="D544" s="24"/>
      <c r="E544" s="24"/>
      <c r="F544" s="24"/>
      <c r="G544" s="24"/>
      <c r="H544" s="24"/>
      <c r="I544" s="24"/>
      <c r="J544" s="10">
        <v>897</v>
      </c>
      <c r="K544" s="12">
        <f t="shared" si="80"/>
        <v>33.938706015891036</v>
      </c>
      <c r="L544" s="12">
        <f t="shared" si="80"/>
        <v>36.19854721549637</v>
      </c>
    </row>
    <row r="545" spans="2:12" ht="15" customHeight="1">
      <c r="B545" s="17" t="s">
        <v>240</v>
      </c>
      <c r="C545" s="24"/>
      <c r="D545" s="24"/>
      <c r="E545" s="24"/>
      <c r="F545" s="24"/>
      <c r="G545" s="24"/>
      <c r="H545" s="24"/>
      <c r="I545" s="24"/>
      <c r="J545" s="10">
        <v>1330</v>
      </c>
      <c r="K545" s="12">
        <f t="shared" si="80"/>
        <v>50.321604237608774</v>
      </c>
      <c r="L545" s="12">
        <f t="shared" si="80"/>
        <v>53.672316384180796</v>
      </c>
    </row>
    <row r="546" spans="2:12" ht="15" customHeight="1">
      <c r="B546" s="17" t="s">
        <v>241</v>
      </c>
      <c r="C546" s="24"/>
      <c r="D546" s="24"/>
      <c r="E546" s="24"/>
      <c r="F546" s="24"/>
      <c r="G546" s="24"/>
      <c r="H546" s="24"/>
      <c r="I546" s="24"/>
      <c r="J546" s="10">
        <v>53</v>
      </c>
      <c r="K546" s="12">
        <f t="shared" si="80"/>
        <v>2.00529701097238</v>
      </c>
      <c r="L546" s="12">
        <f t="shared" si="80"/>
        <v>2.138821630347054</v>
      </c>
    </row>
    <row r="547" spans="2:12" ht="15" customHeight="1">
      <c r="B547" s="8" t="s">
        <v>18</v>
      </c>
      <c r="C547" s="19"/>
      <c r="D547" s="19"/>
      <c r="E547" s="19"/>
      <c r="F547" s="19"/>
      <c r="G547" s="19"/>
      <c r="H547" s="19"/>
      <c r="I547" s="20"/>
      <c r="J547" s="10">
        <v>165</v>
      </c>
      <c r="K547" s="12">
        <f t="shared" si="80"/>
        <v>6.242905788876277</v>
      </c>
      <c r="L547" s="13" t="s">
        <v>5</v>
      </c>
    </row>
    <row r="548" spans="2:12" ht="15" customHeight="1">
      <c r="B548" s="14" t="s">
        <v>0</v>
      </c>
      <c r="C548" s="23"/>
      <c r="D548" s="23"/>
      <c r="E548" s="23"/>
      <c r="F548" s="23"/>
      <c r="G548" s="23"/>
      <c r="H548" s="23"/>
      <c r="I548" s="23"/>
      <c r="J548" s="15">
        <f>SUM(J537:J547)</f>
        <v>6890</v>
      </c>
      <c r="K548" s="16" t="str">
        <f>IF(SUM(K537:K547)&gt;100,"－",SUM(K537:K547))</f>
        <v>－</v>
      </c>
      <c r="L548" s="16" t="str">
        <f>IF(SUM(L537:L547)&gt;100,"－",SUM(L537:L547))</f>
        <v>－</v>
      </c>
    </row>
    <row r="549" spans="2:12" ht="15" customHeight="1" hidden="1">
      <c r="B549" s="86" t="s">
        <v>322</v>
      </c>
      <c r="C549" s="76"/>
      <c r="D549" s="76"/>
      <c r="E549" s="76"/>
      <c r="F549" s="76"/>
      <c r="G549" s="76"/>
      <c r="H549" s="76"/>
      <c r="I549" s="76"/>
      <c r="J549" s="77"/>
      <c r="K549" s="78"/>
      <c r="L549" s="78"/>
    </row>
    <row r="550" spans="2:9" ht="15" customHeight="1" hidden="1">
      <c r="B550" s="87" t="s">
        <v>323</v>
      </c>
      <c r="I550" s="22"/>
    </row>
    <row r="551" ht="11.25">
      <c r="I551" s="22"/>
    </row>
    <row r="552" spans="1:9" ht="15" customHeight="1">
      <c r="A552" s="2" t="s">
        <v>242</v>
      </c>
      <c r="I552" s="22"/>
    </row>
    <row r="553" spans="2:12" ht="12" customHeight="1">
      <c r="B553" s="3"/>
      <c r="C553" s="18"/>
      <c r="D553" s="18"/>
      <c r="E553" s="18"/>
      <c r="F553" s="18"/>
      <c r="G553" s="18"/>
      <c r="H553" s="18"/>
      <c r="I553" s="18"/>
      <c r="J553" s="4" t="s">
        <v>1</v>
      </c>
      <c r="K553" s="5" t="s">
        <v>2</v>
      </c>
      <c r="L553" s="5" t="s">
        <v>2</v>
      </c>
    </row>
    <row r="554" spans="2:12" ht="12" customHeight="1">
      <c r="B554" s="1"/>
      <c r="I554" s="22"/>
      <c r="J554" s="6"/>
      <c r="K554" s="7"/>
      <c r="L554" s="43" t="s">
        <v>3</v>
      </c>
    </row>
    <row r="555" spans="2:12" ht="12" customHeight="1">
      <c r="B555" s="8"/>
      <c r="C555" s="19"/>
      <c r="D555" s="19"/>
      <c r="E555" s="19"/>
      <c r="F555" s="19"/>
      <c r="G555" s="19"/>
      <c r="H555" s="19"/>
      <c r="I555" s="19"/>
      <c r="J555" s="8"/>
      <c r="K555" s="9">
        <f>$J$12</f>
        <v>2643</v>
      </c>
      <c r="L555" s="9">
        <f>K555-J566</f>
        <v>2384</v>
      </c>
    </row>
    <row r="556" spans="2:12" ht="15" customHeight="1">
      <c r="B556" s="1" t="s">
        <v>243</v>
      </c>
      <c r="I556" s="22"/>
      <c r="J556" s="10">
        <v>681</v>
      </c>
      <c r="K556" s="11">
        <f>$J556/K$555*100</f>
        <v>25.76617480136209</v>
      </c>
      <c r="L556" s="11">
        <f>$J556/L$555*100</f>
        <v>28.565436241610737</v>
      </c>
    </row>
    <row r="557" spans="2:12" ht="15" customHeight="1">
      <c r="B557" s="17" t="s">
        <v>244</v>
      </c>
      <c r="C557" s="24"/>
      <c r="D557" s="24"/>
      <c r="E557" s="24"/>
      <c r="F557" s="24"/>
      <c r="G557" s="24"/>
      <c r="H557" s="24"/>
      <c r="I557" s="24"/>
      <c r="J557" s="10">
        <v>45</v>
      </c>
      <c r="K557" s="12">
        <f aca="true" t="shared" si="81" ref="K557:L566">$J557/K$555*100</f>
        <v>1.70261066969353</v>
      </c>
      <c r="L557" s="12">
        <f t="shared" si="81"/>
        <v>1.8875838926174497</v>
      </c>
    </row>
    <row r="558" spans="2:12" ht="15" customHeight="1">
      <c r="B558" s="17" t="s">
        <v>245</v>
      </c>
      <c r="C558" s="24"/>
      <c r="D558" s="24"/>
      <c r="E558" s="24"/>
      <c r="F558" s="24"/>
      <c r="G558" s="24"/>
      <c r="H558" s="24"/>
      <c r="I558" s="24"/>
      <c r="J558" s="10">
        <v>637</v>
      </c>
      <c r="K558" s="12">
        <f t="shared" si="81"/>
        <v>24.101399924328415</v>
      </c>
      <c r="L558" s="12">
        <f t="shared" si="81"/>
        <v>26.71979865771812</v>
      </c>
    </row>
    <row r="559" spans="2:12" ht="15" customHeight="1">
      <c r="B559" s="17" t="s">
        <v>246</v>
      </c>
      <c r="C559" s="24"/>
      <c r="D559" s="24"/>
      <c r="E559" s="24"/>
      <c r="F559" s="24"/>
      <c r="G559" s="24"/>
      <c r="H559" s="24"/>
      <c r="I559" s="24"/>
      <c r="J559" s="10">
        <v>213</v>
      </c>
      <c r="K559" s="12">
        <f t="shared" si="81"/>
        <v>8.059023836549375</v>
      </c>
      <c r="L559" s="12">
        <f t="shared" si="81"/>
        <v>8.934563758389261</v>
      </c>
    </row>
    <row r="560" spans="2:12" ht="15" customHeight="1">
      <c r="B560" s="17" t="s">
        <v>247</v>
      </c>
      <c r="C560" s="24"/>
      <c r="D560" s="24"/>
      <c r="E560" s="24"/>
      <c r="F560" s="24"/>
      <c r="G560" s="24"/>
      <c r="H560" s="24"/>
      <c r="I560" s="24"/>
      <c r="J560" s="10">
        <v>176</v>
      </c>
      <c r="K560" s="12">
        <f t="shared" si="81"/>
        <v>6.6590995081346955</v>
      </c>
      <c r="L560" s="12">
        <f t="shared" si="81"/>
        <v>7.38255033557047</v>
      </c>
    </row>
    <row r="561" spans="2:12" ht="15" customHeight="1">
      <c r="B561" s="17" t="s">
        <v>248</v>
      </c>
      <c r="C561" s="24"/>
      <c r="D561" s="24"/>
      <c r="E561" s="24"/>
      <c r="F561" s="24"/>
      <c r="G561" s="24"/>
      <c r="H561" s="24"/>
      <c r="I561" s="24"/>
      <c r="J561" s="10">
        <v>64</v>
      </c>
      <c r="K561" s="12">
        <f t="shared" si="81"/>
        <v>2.4214907302307984</v>
      </c>
      <c r="L561" s="12">
        <f t="shared" si="81"/>
        <v>2.684563758389262</v>
      </c>
    </row>
    <row r="562" spans="2:12" ht="15" customHeight="1">
      <c r="B562" s="17" t="s">
        <v>249</v>
      </c>
      <c r="C562" s="24"/>
      <c r="D562" s="24"/>
      <c r="E562" s="24"/>
      <c r="F562" s="24"/>
      <c r="G562" s="24"/>
      <c r="H562" s="24"/>
      <c r="I562" s="24"/>
      <c r="J562" s="10">
        <v>7</v>
      </c>
      <c r="K562" s="12">
        <f t="shared" si="81"/>
        <v>0.2648505486189936</v>
      </c>
      <c r="L562" s="12">
        <f t="shared" si="81"/>
        <v>0.2936241610738255</v>
      </c>
    </row>
    <row r="563" spans="2:12" ht="15" customHeight="1">
      <c r="B563" s="17" t="s">
        <v>250</v>
      </c>
      <c r="C563" s="24"/>
      <c r="D563" s="24"/>
      <c r="E563" s="24"/>
      <c r="F563" s="24"/>
      <c r="G563" s="24"/>
      <c r="H563" s="24"/>
      <c r="I563" s="24"/>
      <c r="J563" s="10">
        <v>8</v>
      </c>
      <c r="K563" s="12">
        <f t="shared" si="81"/>
        <v>0.3026863412788498</v>
      </c>
      <c r="L563" s="12">
        <f t="shared" si="81"/>
        <v>0.33557046979865773</v>
      </c>
    </row>
    <row r="564" spans="2:12" ht="15" customHeight="1">
      <c r="B564" s="17" t="s">
        <v>251</v>
      </c>
      <c r="C564" s="24"/>
      <c r="D564" s="24"/>
      <c r="E564" s="24"/>
      <c r="F564" s="24"/>
      <c r="G564" s="24"/>
      <c r="H564" s="24"/>
      <c r="I564" s="24"/>
      <c r="J564" s="10">
        <v>132</v>
      </c>
      <c r="K564" s="12">
        <f t="shared" si="81"/>
        <v>4.994324631101021</v>
      </c>
      <c r="L564" s="12">
        <f t="shared" si="81"/>
        <v>5.5369127516778525</v>
      </c>
    </row>
    <row r="565" spans="2:12" ht="15" customHeight="1">
      <c r="B565" s="17" t="s">
        <v>252</v>
      </c>
      <c r="C565" s="24"/>
      <c r="D565" s="24"/>
      <c r="E565" s="24"/>
      <c r="F565" s="24"/>
      <c r="G565" s="24"/>
      <c r="H565" s="24"/>
      <c r="I565" s="24"/>
      <c r="J565" s="10">
        <v>1026</v>
      </c>
      <c r="K565" s="12">
        <f t="shared" si="81"/>
        <v>38.819523269012485</v>
      </c>
      <c r="L565" s="12">
        <f t="shared" si="81"/>
        <v>43.03691275167785</v>
      </c>
    </row>
    <row r="566" spans="2:12" ht="15" customHeight="1">
      <c r="B566" s="8" t="s">
        <v>8</v>
      </c>
      <c r="C566" s="19"/>
      <c r="D566" s="19"/>
      <c r="E566" s="19"/>
      <c r="F566" s="19"/>
      <c r="G566" s="19"/>
      <c r="H566" s="19"/>
      <c r="I566" s="20"/>
      <c r="J566" s="10">
        <v>259</v>
      </c>
      <c r="K566" s="12">
        <f t="shared" si="81"/>
        <v>9.799470298902763</v>
      </c>
      <c r="L566" s="13" t="s">
        <v>5</v>
      </c>
    </row>
    <row r="567" spans="2:12" ht="15" customHeight="1">
      <c r="B567" s="14" t="s">
        <v>0</v>
      </c>
      <c r="C567" s="23"/>
      <c r="D567" s="23"/>
      <c r="E567" s="23"/>
      <c r="F567" s="23"/>
      <c r="G567" s="23"/>
      <c r="H567" s="23"/>
      <c r="I567" s="23"/>
      <c r="J567" s="15">
        <f>SUM(J556:J566)</f>
        <v>3248</v>
      </c>
      <c r="K567" s="16" t="str">
        <f>IF(SUM(K556:K566)&gt;100,"－",SUM(K556:K566))</f>
        <v>－</v>
      </c>
      <c r="L567" s="16" t="str">
        <f>IF(SUM(L556:L566)&gt;100,"－",SUM(L556:L566))</f>
        <v>－</v>
      </c>
    </row>
    <row r="568" spans="2:12" ht="15" customHeight="1" hidden="1">
      <c r="B568" s="86" t="s">
        <v>324</v>
      </c>
      <c r="C568" s="76"/>
      <c r="D568" s="76"/>
      <c r="E568" s="76"/>
      <c r="F568" s="76"/>
      <c r="G568" s="76"/>
      <c r="H568" s="76"/>
      <c r="I568" s="76"/>
      <c r="J568" s="77"/>
      <c r="K568" s="78"/>
      <c r="L568" s="78"/>
    </row>
    <row r="569" ht="15" customHeight="1">
      <c r="I569" s="22"/>
    </row>
    <row r="570" spans="1:9" ht="15" customHeight="1">
      <c r="A570" s="2" t="s">
        <v>253</v>
      </c>
      <c r="I570" s="22"/>
    </row>
    <row r="571" spans="2:12" ht="12" customHeight="1">
      <c r="B571" s="3"/>
      <c r="C571" s="18"/>
      <c r="D571" s="18"/>
      <c r="E571" s="18"/>
      <c r="F571" s="18"/>
      <c r="G571" s="18"/>
      <c r="H571" s="18"/>
      <c r="I571" s="18"/>
      <c r="J571" s="4" t="s">
        <v>1</v>
      </c>
      <c r="K571" s="5" t="s">
        <v>2</v>
      </c>
      <c r="L571" s="5" t="s">
        <v>2</v>
      </c>
    </row>
    <row r="572" spans="2:12" ht="12" customHeight="1">
      <c r="B572" s="1"/>
      <c r="I572" s="22"/>
      <c r="J572" s="6"/>
      <c r="K572" s="7"/>
      <c r="L572" s="43" t="s">
        <v>3</v>
      </c>
    </row>
    <row r="573" spans="2:12" ht="12" customHeight="1">
      <c r="B573" s="8"/>
      <c r="C573" s="19"/>
      <c r="D573" s="19"/>
      <c r="E573" s="19"/>
      <c r="F573" s="19"/>
      <c r="G573" s="19"/>
      <c r="H573" s="19"/>
      <c r="I573" s="19"/>
      <c r="J573" s="8"/>
      <c r="K573" s="9">
        <f>$J$12</f>
        <v>2643</v>
      </c>
      <c r="L573" s="9">
        <f>K573-J582</f>
        <v>2470</v>
      </c>
    </row>
    <row r="574" spans="2:12" ht="15" customHeight="1">
      <c r="B574" s="1" t="s">
        <v>254</v>
      </c>
      <c r="I574" s="22"/>
      <c r="J574" s="10">
        <v>160</v>
      </c>
      <c r="K574" s="11">
        <f>$J574/K$573*100</f>
        <v>6.053726825576996</v>
      </c>
      <c r="L574" s="11">
        <f>$J574/L$573*100</f>
        <v>6.477732793522267</v>
      </c>
    </row>
    <row r="575" spans="2:12" ht="15" customHeight="1">
      <c r="B575" s="17" t="s">
        <v>255</v>
      </c>
      <c r="C575" s="24"/>
      <c r="D575" s="24"/>
      <c r="E575" s="24"/>
      <c r="F575" s="24"/>
      <c r="G575" s="24"/>
      <c r="H575" s="24"/>
      <c r="I575" s="24"/>
      <c r="J575" s="10">
        <v>215</v>
      </c>
      <c r="K575" s="12">
        <f aca="true" t="shared" si="82" ref="K575:L582">$J575/K$573*100</f>
        <v>8.134695421869088</v>
      </c>
      <c r="L575" s="12">
        <f t="shared" si="82"/>
        <v>8.704453441295547</v>
      </c>
    </row>
    <row r="576" spans="2:12" ht="15" customHeight="1">
      <c r="B576" s="17" t="s">
        <v>256</v>
      </c>
      <c r="C576" s="24"/>
      <c r="D576" s="24"/>
      <c r="E576" s="24"/>
      <c r="F576" s="24"/>
      <c r="G576" s="24"/>
      <c r="H576" s="24"/>
      <c r="I576" s="24"/>
      <c r="J576" s="10">
        <v>311</v>
      </c>
      <c r="K576" s="12">
        <f t="shared" si="82"/>
        <v>11.766931517215285</v>
      </c>
      <c r="L576" s="12">
        <f t="shared" si="82"/>
        <v>12.591093117408908</v>
      </c>
    </row>
    <row r="577" spans="2:12" ht="15" customHeight="1">
      <c r="B577" s="17" t="s">
        <v>257</v>
      </c>
      <c r="C577" s="24"/>
      <c r="D577" s="24"/>
      <c r="E577" s="24"/>
      <c r="F577" s="24"/>
      <c r="G577" s="24"/>
      <c r="H577" s="24"/>
      <c r="I577" s="24"/>
      <c r="J577" s="10">
        <v>480</v>
      </c>
      <c r="K577" s="12">
        <f t="shared" si="82"/>
        <v>18.161180476730987</v>
      </c>
      <c r="L577" s="12">
        <f t="shared" si="82"/>
        <v>19.4331983805668</v>
      </c>
    </row>
    <row r="578" spans="2:12" ht="15" customHeight="1">
      <c r="B578" s="17" t="s">
        <v>258</v>
      </c>
      <c r="C578" s="24"/>
      <c r="D578" s="24"/>
      <c r="E578" s="24"/>
      <c r="F578" s="24"/>
      <c r="G578" s="24"/>
      <c r="H578" s="24"/>
      <c r="I578" s="24"/>
      <c r="J578" s="10">
        <v>420</v>
      </c>
      <c r="K578" s="12">
        <f t="shared" si="82"/>
        <v>15.891032917139613</v>
      </c>
      <c r="L578" s="12">
        <f t="shared" si="82"/>
        <v>17.00404858299595</v>
      </c>
    </row>
    <row r="579" spans="2:12" ht="15" customHeight="1">
      <c r="B579" s="17" t="s">
        <v>259</v>
      </c>
      <c r="C579" s="24"/>
      <c r="D579" s="24"/>
      <c r="E579" s="24"/>
      <c r="F579" s="24"/>
      <c r="G579" s="24"/>
      <c r="H579" s="24"/>
      <c r="I579" s="24"/>
      <c r="J579" s="10">
        <v>405</v>
      </c>
      <c r="K579" s="12">
        <f t="shared" si="82"/>
        <v>15.32349602724177</v>
      </c>
      <c r="L579" s="12">
        <f t="shared" si="82"/>
        <v>16.39676113360324</v>
      </c>
    </row>
    <row r="580" spans="2:12" ht="15" customHeight="1">
      <c r="B580" s="17" t="s">
        <v>260</v>
      </c>
      <c r="C580" s="24"/>
      <c r="D580" s="24"/>
      <c r="E580" s="24"/>
      <c r="F580" s="24"/>
      <c r="G580" s="24"/>
      <c r="H580" s="24"/>
      <c r="I580" s="24"/>
      <c r="J580" s="10">
        <v>316</v>
      </c>
      <c r="K580" s="12">
        <f t="shared" si="82"/>
        <v>11.956110480514567</v>
      </c>
      <c r="L580" s="12">
        <f t="shared" si="82"/>
        <v>12.793522267206479</v>
      </c>
    </row>
    <row r="581" spans="2:12" ht="15" customHeight="1">
      <c r="B581" s="17" t="s">
        <v>261</v>
      </c>
      <c r="C581" s="24"/>
      <c r="D581" s="24"/>
      <c r="E581" s="24"/>
      <c r="F581" s="24"/>
      <c r="G581" s="24"/>
      <c r="H581" s="24"/>
      <c r="I581" s="24"/>
      <c r="J581" s="10">
        <v>163</v>
      </c>
      <c r="K581" s="12">
        <f t="shared" si="82"/>
        <v>6.167234203556564</v>
      </c>
      <c r="L581" s="12">
        <f t="shared" si="82"/>
        <v>6.5991902834008105</v>
      </c>
    </row>
    <row r="582" spans="2:12" ht="15" customHeight="1">
      <c r="B582" s="8" t="s">
        <v>18</v>
      </c>
      <c r="C582" s="19"/>
      <c r="D582" s="19"/>
      <c r="E582" s="19"/>
      <c r="F582" s="19"/>
      <c r="G582" s="19"/>
      <c r="H582" s="19"/>
      <c r="I582" s="20"/>
      <c r="J582" s="10">
        <v>173</v>
      </c>
      <c r="K582" s="12">
        <f t="shared" si="82"/>
        <v>6.545592130155127</v>
      </c>
      <c r="L582" s="13" t="s">
        <v>5</v>
      </c>
    </row>
    <row r="583" spans="2:12" ht="15" customHeight="1">
      <c r="B583" s="14" t="s">
        <v>0</v>
      </c>
      <c r="C583" s="23"/>
      <c r="D583" s="23"/>
      <c r="E583" s="23"/>
      <c r="F583" s="23"/>
      <c r="G583" s="23"/>
      <c r="H583" s="23"/>
      <c r="I583" s="23"/>
      <c r="J583" s="15">
        <f>SUM(J574:J582)</f>
        <v>2643</v>
      </c>
      <c r="K583" s="16">
        <f>IF(SUM(K574:K582)&gt;100,"－",SUM(K574:K582))</f>
        <v>100</v>
      </c>
      <c r="L583" s="16">
        <f>IF(SUM(L574:L582)&gt;100,"－",SUM(L574:L582))</f>
        <v>100.00000000000001</v>
      </c>
    </row>
    <row r="584" spans="2:12" ht="15" customHeight="1">
      <c r="B584" s="14" t="s">
        <v>183</v>
      </c>
      <c r="C584" s="23"/>
      <c r="D584" s="23"/>
      <c r="E584" s="23"/>
      <c r="F584" s="23"/>
      <c r="G584" s="23"/>
      <c r="H584" s="23"/>
      <c r="I584" s="23"/>
      <c r="J584" s="90">
        <f>L573</f>
        <v>2470</v>
      </c>
      <c r="K584" s="199">
        <v>40.19207827260459</v>
      </c>
      <c r="L584" s="200"/>
    </row>
    <row r="585" spans="2:12" ht="15" customHeight="1">
      <c r="B585" s="14" t="s">
        <v>311</v>
      </c>
      <c r="C585" s="23"/>
      <c r="D585" s="23"/>
      <c r="E585" s="23"/>
      <c r="F585" s="23"/>
      <c r="G585" s="23"/>
      <c r="H585" s="23"/>
      <c r="I585" s="23"/>
      <c r="J585" s="67"/>
      <c r="K585" s="199">
        <v>98</v>
      </c>
      <c r="L585" s="200"/>
    </row>
    <row r="586" spans="2:12" ht="15" customHeight="1">
      <c r="B586" s="14" t="s">
        <v>312</v>
      </c>
      <c r="C586" s="23"/>
      <c r="D586" s="23"/>
      <c r="E586" s="23"/>
      <c r="F586" s="23"/>
      <c r="G586" s="23"/>
      <c r="H586" s="23"/>
      <c r="I586" s="23"/>
      <c r="J586" s="89"/>
      <c r="K586" s="199">
        <v>0.3</v>
      </c>
      <c r="L586" s="200"/>
    </row>
    <row r="587" ht="15" customHeight="1">
      <c r="I587" s="22"/>
    </row>
    <row r="588" spans="1:9" ht="15" customHeight="1">
      <c r="A588" s="2" t="s">
        <v>262</v>
      </c>
      <c r="I588" s="22"/>
    </row>
    <row r="589" spans="2:12" ht="12" customHeight="1">
      <c r="B589" s="3"/>
      <c r="C589" s="18"/>
      <c r="D589" s="18"/>
      <c r="E589" s="18"/>
      <c r="F589" s="18"/>
      <c r="G589" s="18"/>
      <c r="H589" s="18"/>
      <c r="I589" s="18"/>
      <c r="J589" s="4" t="s">
        <v>1</v>
      </c>
      <c r="K589" s="5" t="s">
        <v>2</v>
      </c>
      <c r="L589" s="5" t="s">
        <v>2</v>
      </c>
    </row>
    <row r="590" spans="2:12" ht="12" customHeight="1">
      <c r="B590" s="1"/>
      <c r="I590" s="22"/>
      <c r="J590" s="6"/>
      <c r="K590" s="7"/>
      <c r="L590" s="43" t="s">
        <v>3</v>
      </c>
    </row>
    <row r="591" spans="2:12" ht="12" customHeight="1">
      <c r="B591" s="8"/>
      <c r="C591" s="19"/>
      <c r="D591" s="19"/>
      <c r="E591" s="19"/>
      <c r="F591" s="19"/>
      <c r="G591" s="19"/>
      <c r="H591" s="19"/>
      <c r="I591" s="19"/>
      <c r="J591" s="8"/>
      <c r="K591" s="9">
        <f>$J$12</f>
        <v>2643</v>
      </c>
      <c r="L591" s="9">
        <f>K591-J600</f>
        <v>2449</v>
      </c>
    </row>
    <row r="592" spans="2:12" ht="15" customHeight="1">
      <c r="B592" s="1" t="s">
        <v>254</v>
      </c>
      <c r="I592" s="22"/>
      <c r="J592" s="10">
        <v>369</v>
      </c>
      <c r="K592" s="11">
        <f>$J592/K$591*100</f>
        <v>13.961407491486947</v>
      </c>
      <c r="L592" s="11">
        <f>$J592/L$591*100</f>
        <v>15.067374438546347</v>
      </c>
    </row>
    <row r="593" spans="2:12" ht="15" customHeight="1">
      <c r="B593" s="17" t="s">
        <v>255</v>
      </c>
      <c r="C593" s="24"/>
      <c r="D593" s="24"/>
      <c r="E593" s="24"/>
      <c r="F593" s="24"/>
      <c r="G593" s="24"/>
      <c r="H593" s="24"/>
      <c r="I593" s="24"/>
      <c r="J593" s="10">
        <v>175</v>
      </c>
      <c r="K593" s="12">
        <f aca="true" t="shared" si="83" ref="K593:L600">$J593/K$591*100</f>
        <v>6.621263715474838</v>
      </c>
      <c r="L593" s="12">
        <f t="shared" si="83"/>
        <v>7.145773785218457</v>
      </c>
    </row>
    <row r="594" spans="2:12" ht="15" customHeight="1">
      <c r="B594" s="17" t="s">
        <v>256</v>
      </c>
      <c r="C594" s="24"/>
      <c r="D594" s="24"/>
      <c r="E594" s="24"/>
      <c r="F594" s="24"/>
      <c r="G594" s="24"/>
      <c r="H594" s="24"/>
      <c r="I594" s="24"/>
      <c r="J594" s="10">
        <v>241</v>
      </c>
      <c r="K594" s="12">
        <f t="shared" si="83"/>
        <v>9.11842603102535</v>
      </c>
      <c r="L594" s="12">
        <f t="shared" si="83"/>
        <v>9.840751327072274</v>
      </c>
    </row>
    <row r="595" spans="2:12" ht="15" customHeight="1">
      <c r="B595" s="17" t="s">
        <v>257</v>
      </c>
      <c r="C595" s="24"/>
      <c r="D595" s="24"/>
      <c r="E595" s="24"/>
      <c r="F595" s="24"/>
      <c r="G595" s="24"/>
      <c r="H595" s="24"/>
      <c r="I595" s="24"/>
      <c r="J595" s="10">
        <v>373</v>
      </c>
      <c r="K595" s="12">
        <f t="shared" si="83"/>
        <v>14.112750662126372</v>
      </c>
      <c r="L595" s="12">
        <f t="shared" si="83"/>
        <v>15.23070641077991</v>
      </c>
    </row>
    <row r="596" spans="2:12" ht="15" customHeight="1">
      <c r="B596" s="17" t="s">
        <v>258</v>
      </c>
      <c r="C596" s="24"/>
      <c r="D596" s="24"/>
      <c r="E596" s="24"/>
      <c r="F596" s="24"/>
      <c r="G596" s="24"/>
      <c r="H596" s="24"/>
      <c r="I596" s="24"/>
      <c r="J596" s="10">
        <v>385</v>
      </c>
      <c r="K596" s="12">
        <f t="shared" si="83"/>
        <v>14.566780174044647</v>
      </c>
      <c r="L596" s="12">
        <f t="shared" si="83"/>
        <v>15.720702327480604</v>
      </c>
    </row>
    <row r="597" spans="2:12" ht="15" customHeight="1">
      <c r="B597" s="17" t="s">
        <v>259</v>
      </c>
      <c r="C597" s="24"/>
      <c r="D597" s="24"/>
      <c r="E597" s="24"/>
      <c r="F597" s="24"/>
      <c r="G597" s="24"/>
      <c r="H597" s="24"/>
      <c r="I597" s="24"/>
      <c r="J597" s="10">
        <v>550</v>
      </c>
      <c r="K597" s="12">
        <f t="shared" si="83"/>
        <v>20.809685962920923</v>
      </c>
      <c r="L597" s="12">
        <f t="shared" si="83"/>
        <v>22.45814618211515</v>
      </c>
    </row>
    <row r="598" spans="2:12" ht="15" customHeight="1">
      <c r="B598" s="17" t="s">
        <v>260</v>
      </c>
      <c r="C598" s="24"/>
      <c r="D598" s="24"/>
      <c r="E598" s="24"/>
      <c r="F598" s="24"/>
      <c r="G598" s="24"/>
      <c r="H598" s="24"/>
      <c r="I598" s="24"/>
      <c r="J598" s="10">
        <v>323</v>
      </c>
      <c r="K598" s="12">
        <f t="shared" si="83"/>
        <v>12.22096102913356</v>
      </c>
      <c r="L598" s="12">
        <f t="shared" si="83"/>
        <v>13.189056757860351</v>
      </c>
    </row>
    <row r="599" spans="2:12" ht="15" customHeight="1">
      <c r="B599" s="17" t="s">
        <v>261</v>
      </c>
      <c r="C599" s="24"/>
      <c r="D599" s="24"/>
      <c r="E599" s="24"/>
      <c r="F599" s="24"/>
      <c r="G599" s="24"/>
      <c r="H599" s="24"/>
      <c r="I599" s="24"/>
      <c r="J599" s="10">
        <v>33</v>
      </c>
      <c r="K599" s="12">
        <f t="shared" si="83"/>
        <v>1.2485811577752552</v>
      </c>
      <c r="L599" s="12">
        <f t="shared" si="83"/>
        <v>1.347488770926909</v>
      </c>
    </row>
    <row r="600" spans="2:12" ht="15" customHeight="1">
      <c r="B600" s="8" t="s">
        <v>8</v>
      </c>
      <c r="C600" s="19"/>
      <c r="D600" s="19"/>
      <c r="E600" s="19"/>
      <c r="F600" s="19"/>
      <c r="G600" s="19"/>
      <c r="H600" s="19"/>
      <c r="I600" s="20"/>
      <c r="J600" s="10">
        <v>194</v>
      </c>
      <c r="K600" s="12">
        <f t="shared" si="83"/>
        <v>7.340143776012107</v>
      </c>
      <c r="L600" s="13" t="s">
        <v>5</v>
      </c>
    </row>
    <row r="601" spans="2:12" ht="15" customHeight="1">
      <c r="B601" s="14" t="s">
        <v>0</v>
      </c>
      <c r="C601" s="23"/>
      <c r="D601" s="23"/>
      <c r="E601" s="23"/>
      <c r="F601" s="23"/>
      <c r="G601" s="23"/>
      <c r="H601" s="23"/>
      <c r="I601" s="23"/>
      <c r="J601" s="15">
        <f>SUM(J592:J600)</f>
        <v>2643</v>
      </c>
      <c r="K601" s="16">
        <f>IF(SUM(K592:K600)&gt;100,"－",SUM(K592:K600))</f>
        <v>100</v>
      </c>
      <c r="L601" s="16">
        <f>IF(SUM(L592:L600)&gt;100,"－",SUM(L592:L600))</f>
        <v>100.00000000000001</v>
      </c>
    </row>
    <row r="602" spans="2:12" ht="15" customHeight="1">
      <c r="B602" s="14" t="s">
        <v>183</v>
      </c>
      <c r="C602" s="23"/>
      <c r="D602" s="23"/>
      <c r="E602" s="23"/>
      <c r="F602" s="23"/>
      <c r="G602" s="23"/>
      <c r="H602" s="23"/>
      <c r="I602" s="23"/>
      <c r="J602" s="80">
        <f>L591</f>
        <v>2449</v>
      </c>
      <c r="K602" s="199">
        <v>37.10956853137335</v>
      </c>
      <c r="L602" s="200"/>
    </row>
    <row r="603" spans="2:12" ht="15" customHeight="1">
      <c r="B603" s="14" t="s">
        <v>311</v>
      </c>
      <c r="C603" s="23"/>
      <c r="D603" s="23"/>
      <c r="E603" s="23"/>
      <c r="F603" s="23"/>
      <c r="G603" s="23"/>
      <c r="H603" s="23"/>
      <c r="I603" s="23"/>
      <c r="J603" s="67"/>
      <c r="K603" s="199">
        <v>98</v>
      </c>
      <c r="L603" s="200"/>
    </row>
    <row r="604" spans="2:12" ht="15" customHeight="1">
      <c r="B604" s="14" t="s">
        <v>312</v>
      </c>
      <c r="C604" s="23"/>
      <c r="D604" s="23"/>
      <c r="E604" s="23"/>
      <c r="F604" s="23"/>
      <c r="G604" s="23"/>
      <c r="H604" s="23"/>
      <c r="I604" s="23"/>
      <c r="J604" s="89"/>
      <c r="K604" s="199">
        <v>0</v>
      </c>
      <c r="L604" s="200"/>
    </row>
    <row r="605" ht="15" customHeight="1">
      <c r="I605" s="22"/>
    </row>
  </sheetData>
  <sheetProtection/>
  <mergeCells count="62">
    <mergeCell ref="C312:G312"/>
    <mergeCell ref="K586:L586"/>
    <mergeCell ref="K602:L602"/>
    <mergeCell ref="K603:L603"/>
    <mergeCell ref="K604:L604"/>
    <mergeCell ref="K409:L409"/>
    <mergeCell ref="K410:L410"/>
    <mergeCell ref="K411:L411"/>
    <mergeCell ref="K584:L584"/>
    <mergeCell ref="K585:L585"/>
    <mergeCell ref="C138:F138"/>
    <mergeCell ref="C139:F139"/>
    <mergeCell ref="C140:F140"/>
    <mergeCell ref="C141:F141"/>
    <mergeCell ref="C142:F142"/>
    <mergeCell ref="C299:G299"/>
    <mergeCell ref="C128:F128"/>
    <mergeCell ref="C129:F129"/>
    <mergeCell ref="C130:F130"/>
    <mergeCell ref="C131:F131"/>
    <mergeCell ref="C132:F132"/>
    <mergeCell ref="C325:G325"/>
    <mergeCell ref="C134:F134"/>
    <mergeCell ref="C135:F135"/>
    <mergeCell ref="C136:F136"/>
    <mergeCell ref="C137:F137"/>
    <mergeCell ref="C118:F118"/>
    <mergeCell ref="C119:F119"/>
    <mergeCell ref="C120:F120"/>
    <mergeCell ref="C133:F133"/>
    <mergeCell ref="C122:F122"/>
    <mergeCell ref="C123:F123"/>
    <mergeCell ref="C124:F124"/>
    <mergeCell ref="C125:F125"/>
    <mergeCell ref="C126:F126"/>
    <mergeCell ref="C127:F127"/>
    <mergeCell ref="C108:F108"/>
    <mergeCell ref="C121:F121"/>
    <mergeCell ref="C110:F110"/>
    <mergeCell ref="C111:F111"/>
    <mergeCell ref="C112:F112"/>
    <mergeCell ref="C113:F113"/>
    <mergeCell ref="C114:F114"/>
    <mergeCell ref="C115:F115"/>
    <mergeCell ref="C116:F116"/>
    <mergeCell ref="C117:F117"/>
    <mergeCell ref="C102:F102"/>
    <mergeCell ref="C103:F103"/>
    <mergeCell ref="C104:F104"/>
    <mergeCell ref="C105:F105"/>
    <mergeCell ref="C106:F106"/>
    <mergeCell ref="C107:F107"/>
    <mergeCell ref="B254:B255"/>
    <mergeCell ref="I24:I25"/>
    <mergeCell ref="J24:J25"/>
    <mergeCell ref="G24:H24"/>
    <mergeCell ref="K24:K25"/>
    <mergeCell ref="C109:F109"/>
    <mergeCell ref="C98:F98"/>
    <mergeCell ref="C99:F99"/>
    <mergeCell ref="C100:F100"/>
    <mergeCell ref="C101:F101"/>
  </mergeCells>
  <printOptions/>
  <pageMargins left="0.3937007874015748" right="0.3937007874015748" top="0.5905511811023623" bottom="0.3937007874015748" header="0.31496062992125984" footer="0.31496062992125984"/>
  <pageSetup horizontalDpi="600" verticalDpi="600" orientation="portrait" paperSize="9" scale="83" r:id="rId1"/>
  <headerFooter alignWithMargins="0">
    <oddHeader>&amp;C&amp;"ＭＳ ゴシック,標準"&amp;11認知症の方に対する家族介護の実態に関するアンケート－&amp;A</oddHeader>
    <oddFooter>&amp;R&amp;"ＭＳ ゴシック,標準"(&amp;P/&amp;N)
</oddFooter>
  </headerFooter>
  <rowBreaks count="9" manualBreakCount="9">
    <brk id="68" max="255" man="1"/>
    <brk id="94" max="255" man="1"/>
    <brk id="143" max="255" man="1"/>
    <brk id="282" max="255" man="1"/>
    <brk id="337" max="255" man="1"/>
    <brk id="383" max="255" man="1"/>
    <brk id="441" max="255" man="1"/>
    <brk id="480" max="255" man="1"/>
    <brk id="551" max="14" man="1"/>
  </rowBreaks>
</worksheet>
</file>

<file path=xl/worksheets/sheet2.xml><?xml version="1.0" encoding="utf-8"?>
<worksheet xmlns="http://schemas.openxmlformats.org/spreadsheetml/2006/main" xmlns:r="http://schemas.openxmlformats.org/officeDocument/2006/relationships">
  <dimension ref="A1:N722"/>
  <sheetViews>
    <sheetView showGridLines="0" tabSelected="1" view="pageBreakPreview" zoomScale="80" zoomScaleSheetLayoutView="80" zoomScalePageLayoutView="0" workbookViewId="0" topLeftCell="A686">
      <selection activeCell="N730" sqref="N730"/>
    </sheetView>
  </sheetViews>
  <sheetFormatPr defaultColWidth="9.00390625" defaultRowHeight="15" customHeight="1"/>
  <cols>
    <col min="1" max="1" width="0.875" style="100" customWidth="1"/>
    <col min="2" max="2" width="8.875" style="100" customWidth="1"/>
    <col min="3" max="8" width="8.75390625" style="101" customWidth="1"/>
    <col min="9" max="14" width="8.75390625" style="100" customWidth="1"/>
    <col min="15" max="16384" width="9.125" style="100" customWidth="1"/>
  </cols>
  <sheetData>
    <row r="1" ht="15" customHeight="1">
      <c r="A1" s="134" t="s">
        <v>651</v>
      </c>
    </row>
    <row r="2" ht="15" customHeight="1">
      <c r="A2" s="100" t="s">
        <v>650</v>
      </c>
    </row>
    <row r="3" spans="2:12" ht="12" customHeight="1">
      <c r="B3" s="127"/>
      <c r="C3" s="126"/>
      <c r="D3" s="126"/>
      <c r="E3" s="126"/>
      <c r="F3" s="126"/>
      <c r="G3" s="126"/>
      <c r="H3" s="126"/>
      <c r="I3" s="126"/>
      <c r="J3" s="133" t="s">
        <v>1</v>
      </c>
      <c r="K3" s="124" t="s">
        <v>2</v>
      </c>
      <c r="L3" s="124" t="s">
        <v>2</v>
      </c>
    </row>
    <row r="4" spans="2:12" ht="12" customHeight="1">
      <c r="B4" s="118"/>
      <c r="I4" s="101"/>
      <c r="J4" s="132"/>
      <c r="K4" s="122"/>
      <c r="L4" s="121" t="s">
        <v>3</v>
      </c>
    </row>
    <row r="5" spans="2:12" ht="12" customHeight="1">
      <c r="B5" s="114"/>
      <c r="C5" s="113"/>
      <c r="D5" s="113"/>
      <c r="E5" s="113"/>
      <c r="F5" s="113"/>
      <c r="G5" s="113"/>
      <c r="H5" s="113"/>
      <c r="I5" s="113"/>
      <c r="J5" s="114"/>
      <c r="K5" s="119">
        <f>$J$9</f>
        <v>2643</v>
      </c>
      <c r="L5" s="119">
        <f>K5-J8</f>
        <v>2594</v>
      </c>
    </row>
    <row r="6" spans="2:12" ht="15" customHeight="1">
      <c r="B6" s="131" t="s">
        <v>19</v>
      </c>
      <c r="C6" s="126"/>
      <c r="I6" s="101"/>
      <c r="J6" s="111">
        <v>795</v>
      </c>
      <c r="K6" s="117">
        <f>$J6/K$5*100</f>
        <v>30.0794551645857</v>
      </c>
      <c r="L6" s="117">
        <f>$J6/L$5*100</f>
        <v>30.64764841942945</v>
      </c>
    </row>
    <row r="7" spans="2:12" ht="15" customHeight="1">
      <c r="B7" s="131" t="s">
        <v>20</v>
      </c>
      <c r="I7" s="101"/>
      <c r="J7" s="111">
        <v>1799</v>
      </c>
      <c r="K7" s="110">
        <f>$J7/K$5*100</f>
        <v>68.06659099508134</v>
      </c>
      <c r="L7" s="110">
        <f>$J7/L$5*100</f>
        <v>69.35235158057054</v>
      </c>
    </row>
    <row r="8" spans="2:12" ht="15" customHeight="1">
      <c r="B8" s="130" t="s">
        <v>4</v>
      </c>
      <c r="C8" s="113"/>
      <c r="D8" s="113"/>
      <c r="E8" s="113"/>
      <c r="F8" s="113"/>
      <c r="G8" s="113"/>
      <c r="H8" s="113"/>
      <c r="I8" s="112"/>
      <c r="J8" s="111">
        <v>49</v>
      </c>
      <c r="K8" s="110">
        <f>$J8/K$5*100</f>
        <v>1.8539538403329547</v>
      </c>
      <c r="L8" s="109" t="s">
        <v>386</v>
      </c>
    </row>
    <row r="9" spans="2:12" ht="15" customHeight="1">
      <c r="B9" s="104" t="s">
        <v>0</v>
      </c>
      <c r="C9" s="103"/>
      <c r="D9" s="103"/>
      <c r="E9" s="103"/>
      <c r="F9" s="103"/>
      <c r="G9" s="103"/>
      <c r="H9" s="103"/>
      <c r="I9" s="103"/>
      <c r="J9" s="108">
        <f>SUM(J6:J8)</f>
        <v>2643</v>
      </c>
      <c r="K9" s="107">
        <f>IF(SUM(K6:K8)&gt;100,"－",SUM(K6:K8))</f>
        <v>99.99999999999999</v>
      </c>
      <c r="L9" s="107">
        <f>IF(SUM(L6:L8)&gt;100,"－",SUM(L6:L8))</f>
        <v>100</v>
      </c>
    </row>
    <row r="10" ht="15" customHeight="1">
      <c r="I10" s="101"/>
    </row>
    <row r="11" spans="1:9" ht="15" customHeight="1">
      <c r="A11" s="100" t="s">
        <v>649</v>
      </c>
      <c r="I11" s="101"/>
    </row>
    <row r="12" spans="2:12" ht="12" customHeight="1">
      <c r="B12" s="127"/>
      <c r="C12" s="126"/>
      <c r="D12" s="126"/>
      <c r="E12" s="126"/>
      <c r="F12" s="126"/>
      <c r="G12" s="126"/>
      <c r="H12" s="126"/>
      <c r="I12" s="126"/>
      <c r="J12" s="133" t="s">
        <v>1</v>
      </c>
      <c r="K12" s="124" t="s">
        <v>2</v>
      </c>
      <c r="L12" s="124" t="s">
        <v>2</v>
      </c>
    </row>
    <row r="13" spans="2:12" ht="12" customHeight="1">
      <c r="B13" s="118"/>
      <c r="I13" s="101"/>
      <c r="J13" s="132"/>
      <c r="K13" s="122"/>
      <c r="L13" s="121" t="s">
        <v>3</v>
      </c>
    </row>
    <row r="14" spans="2:12" ht="12" customHeight="1">
      <c r="B14" s="114"/>
      <c r="C14" s="113"/>
      <c r="D14" s="113"/>
      <c r="E14" s="113"/>
      <c r="F14" s="113"/>
      <c r="G14" s="113"/>
      <c r="H14" s="113"/>
      <c r="I14" s="113"/>
      <c r="J14" s="114"/>
      <c r="K14" s="119">
        <f>$J$9</f>
        <v>2643</v>
      </c>
      <c r="L14" s="119">
        <f>K14-J25</f>
        <v>2561</v>
      </c>
    </row>
    <row r="15" spans="2:12" ht="15" customHeight="1">
      <c r="B15" s="131" t="s">
        <v>648</v>
      </c>
      <c r="C15" s="126"/>
      <c r="I15" s="101"/>
      <c r="J15" s="111">
        <v>16</v>
      </c>
      <c r="K15" s="117">
        <f aca="true" t="shared" si="0" ref="K15:L24">$J15/K$14*100</f>
        <v>0.6053726825576996</v>
      </c>
      <c r="L15" s="117">
        <f t="shared" si="0"/>
        <v>0.6247559547051933</v>
      </c>
    </row>
    <row r="16" spans="2:12" ht="15" customHeight="1">
      <c r="B16" s="131" t="s">
        <v>178</v>
      </c>
      <c r="I16" s="101"/>
      <c r="J16" s="111">
        <v>14</v>
      </c>
      <c r="K16" s="110">
        <f t="shared" si="0"/>
        <v>0.5297010972379872</v>
      </c>
      <c r="L16" s="110">
        <f t="shared" si="0"/>
        <v>0.5466614603670441</v>
      </c>
    </row>
    <row r="17" spans="2:12" ht="15" customHeight="1">
      <c r="B17" s="131" t="s">
        <v>179</v>
      </c>
      <c r="I17" s="101"/>
      <c r="J17" s="111">
        <v>53</v>
      </c>
      <c r="K17" s="110">
        <f t="shared" si="0"/>
        <v>2.00529701097238</v>
      </c>
      <c r="L17" s="110">
        <f t="shared" si="0"/>
        <v>2.0695040999609526</v>
      </c>
    </row>
    <row r="18" spans="2:12" ht="15" customHeight="1">
      <c r="B18" s="131" t="s">
        <v>180</v>
      </c>
      <c r="I18" s="101"/>
      <c r="J18" s="111">
        <v>152</v>
      </c>
      <c r="K18" s="110">
        <f t="shared" si="0"/>
        <v>5.751040484298146</v>
      </c>
      <c r="L18" s="110">
        <f t="shared" si="0"/>
        <v>5.935181569699336</v>
      </c>
    </row>
    <row r="19" spans="2:12" ht="15" customHeight="1">
      <c r="B19" s="131" t="s">
        <v>181</v>
      </c>
      <c r="I19" s="101"/>
      <c r="J19" s="111">
        <v>317</v>
      </c>
      <c r="K19" s="110">
        <f t="shared" si="0"/>
        <v>11.993946273174423</v>
      </c>
      <c r="L19" s="110">
        <f t="shared" si="0"/>
        <v>12.377977352596641</v>
      </c>
    </row>
    <row r="20" spans="2:12" ht="15" customHeight="1">
      <c r="B20" s="131" t="s">
        <v>647</v>
      </c>
      <c r="I20" s="101"/>
      <c r="J20" s="111">
        <v>608</v>
      </c>
      <c r="K20" s="110">
        <f t="shared" si="0"/>
        <v>23.004161937192585</v>
      </c>
      <c r="L20" s="110">
        <f t="shared" si="0"/>
        <v>23.740726278797343</v>
      </c>
    </row>
    <row r="21" spans="2:12" ht="15" customHeight="1">
      <c r="B21" s="131" t="s">
        <v>646</v>
      </c>
      <c r="I21" s="101"/>
      <c r="J21" s="111">
        <v>718</v>
      </c>
      <c r="K21" s="110">
        <f t="shared" si="0"/>
        <v>27.166099129776768</v>
      </c>
      <c r="L21" s="110">
        <f t="shared" si="0"/>
        <v>28.035923467395545</v>
      </c>
    </row>
    <row r="22" spans="2:12" ht="15" customHeight="1">
      <c r="B22" s="131" t="s">
        <v>645</v>
      </c>
      <c r="I22" s="101"/>
      <c r="J22" s="111">
        <v>487</v>
      </c>
      <c r="K22" s="110">
        <f t="shared" si="0"/>
        <v>18.42603102534998</v>
      </c>
      <c r="L22" s="110">
        <f t="shared" si="0"/>
        <v>19.016009371339322</v>
      </c>
    </row>
    <row r="23" spans="2:12" ht="15" customHeight="1">
      <c r="B23" s="131" t="s">
        <v>644</v>
      </c>
      <c r="I23" s="101"/>
      <c r="J23" s="111">
        <v>175</v>
      </c>
      <c r="K23" s="110">
        <f t="shared" si="0"/>
        <v>6.621263715474838</v>
      </c>
      <c r="L23" s="110">
        <f t="shared" si="0"/>
        <v>6.833268254588051</v>
      </c>
    </row>
    <row r="24" spans="2:12" ht="15" customHeight="1">
      <c r="B24" s="131" t="s">
        <v>643</v>
      </c>
      <c r="I24" s="101"/>
      <c r="J24" s="111">
        <v>21</v>
      </c>
      <c r="K24" s="110">
        <f t="shared" si="0"/>
        <v>0.7945516458569807</v>
      </c>
      <c r="L24" s="110">
        <f t="shared" si="0"/>
        <v>0.8199921905505663</v>
      </c>
    </row>
    <row r="25" spans="2:12" ht="15" customHeight="1">
      <c r="B25" s="130" t="s">
        <v>4</v>
      </c>
      <c r="C25" s="113"/>
      <c r="D25" s="113"/>
      <c r="E25" s="113"/>
      <c r="F25" s="113"/>
      <c r="G25" s="113"/>
      <c r="H25" s="113"/>
      <c r="I25" s="112"/>
      <c r="J25" s="111">
        <v>82</v>
      </c>
      <c r="K25" s="110">
        <f>$J25/K$14*100</f>
        <v>3.1025349981082107</v>
      </c>
      <c r="L25" s="109" t="s">
        <v>386</v>
      </c>
    </row>
    <row r="26" spans="2:12" ht="15" customHeight="1">
      <c r="B26" s="104" t="s">
        <v>0</v>
      </c>
      <c r="C26" s="103"/>
      <c r="D26" s="103"/>
      <c r="E26" s="103"/>
      <c r="F26" s="103"/>
      <c r="G26" s="103"/>
      <c r="H26" s="103"/>
      <c r="I26" s="103"/>
      <c r="J26" s="108">
        <f>SUM(J15:J25)</f>
        <v>2643</v>
      </c>
      <c r="K26" s="107">
        <f>IF(SUM(K15:K25)&gt;100,"－",SUM(K15:K25))</f>
        <v>100.00000000000001</v>
      </c>
      <c r="L26" s="107">
        <f>IF(SUM(L15:L25)&gt;100,"－",SUM(L15:L25))</f>
        <v>100</v>
      </c>
    </row>
    <row r="27" spans="2:12" ht="15" customHeight="1">
      <c r="B27" s="104" t="s">
        <v>183</v>
      </c>
      <c r="C27" s="103"/>
      <c r="D27" s="103"/>
      <c r="E27" s="103"/>
      <c r="F27" s="103"/>
      <c r="G27" s="103"/>
      <c r="H27" s="103"/>
      <c r="I27" s="103"/>
      <c r="J27" s="129">
        <f>L5</f>
        <v>2594</v>
      </c>
      <c r="K27" s="203">
        <v>84.67903162827021</v>
      </c>
      <c r="L27" s="204"/>
    </row>
    <row r="28" spans="2:12" ht="15" customHeight="1">
      <c r="B28" s="104" t="s">
        <v>311</v>
      </c>
      <c r="C28" s="103"/>
      <c r="D28" s="103"/>
      <c r="E28" s="103"/>
      <c r="F28" s="103"/>
      <c r="G28" s="103"/>
      <c r="H28" s="103"/>
      <c r="I28" s="103"/>
      <c r="J28" s="105"/>
      <c r="K28" s="203">
        <v>108</v>
      </c>
      <c r="L28" s="204"/>
    </row>
    <row r="29" spans="2:12" ht="15" customHeight="1">
      <c r="B29" s="104" t="s">
        <v>312</v>
      </c>
      <c r="C29" s="103"/>
      <c r="D29" s="103"/>
      <c r="E29" s="103"/>
      <c r="F29" s="103"/>
      <c r="G29" s="103"/>
      <c r="H29" s="103"/>
      <c r="I29" s="103"/>
      <c r="J29" s="102"/>
      <c r="K29" s="203">
        <v>40</v>
      </c>
      <c r="L29" s="204"/>
    </row>
    <row r="30" ht="15" customHeight="1">
      <c r="I30" s="101"/>
    </row>
    <row r="31" spans="1:9" ht="15" customHeight="1">
      <c r="A31" s="100" t="s">
        <v>642</v>
      </c>
      <c r="I31" s="101"/>
    </row>
    <row r="32" spans="2:12" ht="12" customHeight="1">
      <c r="B32" s="127"/>
      <c r="C32" s="126"/>
      <c r="D32" s="126"/>
      <c r="E32" s="126"/>
      <c r="F32" s="126"/>
      <c r="G32" s="126"/>
      <c r="H32" s="126"/>
      <c r="I32" s="126"/>
      <c r="J32" s="133" t="s">
        <v>1</v>
      </c>
      <c r="K32" s="124" t="s">
        <v>2</v>
      </c>
      <c r="L32" s="124" t="s">
        <v>2</v>
      </c>
    </row>
    <row r="33" spans="2:12" ht="12" customHeight="1">
      <c r="B33" s="118"/>
      <c r="I33" s="101"/>
      <c r="J33" s="132"/>
      <c r="K33" s="122"/>
      <c r="L33" s="121" t="s">
        <v>3</v>
      </c>
    </row>
    <row r="34" spans="2:12" ht="12" customHeight="1">
      <c r="B34" s="114"/>
      <c r="C34" s="113"/>
      <c r="D34" s="113"/>
      <c r="E34" s="113"/>
      <c r="F34" s="113"/>
      <c r="G34" s="113"/>
      <c r="H34" s="113"/>
      <c r="I34" s="113"/>
      <c r="J34" s="114"/>
      <c r="K34" s="119">
        <f>$J$9</f>
        <v>2643</v>
      </c>
      <c r="L34" s="119">
        <f>K34-J41</f>
        <v>2577</v>
      </c>
    </row>
    <row r="35" spans="2:12" ht="15" customHeight="1">
      <c r="B35" s="131" t="s">
        <v>641</v>
      </c>
      <c r="C35" s="126"/>
      <c r="I35" s="101"/>
      <c r="J35" s="111">
        <v>606</v>
      </c>
      <c r="K35" s="117">
        <f aca="true" t="shared" si="1" ref="K35:L40">$J35/K$34*100</f>
        <v>22.92849035187287</v>
      </c>
      <c r="L35" s="117">
        <f t="shared" si="1"/>
        <v>23.51571594877765</v>
      </c>
    </row>
    <row r="36" spans="2:13" ht="15" customHeight="1">
      <c r="B36" s="131" t="s">
        <v>640</v>
      </c>
      <c r="I36" s="101"/>
      <c r="J36" s="111">
        <v>690</v>
      </c>
      <c r="K36" s="110">
        <f t="shared" si="1"/>
        <v>26.106696935300793</v>
      </c>
      <c r="L36" s="110">
        <f t="shared" si="1"/>
        <v>26.77532013969732</v>
      </c>
      <c r="M36" s="173"/>
    </row>
    <row r="37" spans="2:13" ht="15" customHeight="1">
      <c r="B37" s="131" t="s">
        <v>639</v>
      </c>
      <c r="I37" s="101"/>
      <c r="J37" s="111">
        <v>658</v>
      </c>
      <c r="K37" s="110">
        <f t="shared" si="1"/>
        <v>24.895951570185396</v>
      </c>
      <c r="L37" s="110">
        <f t="shared" si="1"/>
        <v>25.533566162204114</v>
      </c>
      <c r="M37" s="173"/>
    </row>
    <row r="38" spans="2:12" ht="15" customHeight="1">
      <c r="B38" s="131" t="s">
        <v>638</v>
      </c>
      <c r="I38" s="101"/>
      <c r="J38" s="111">
        <v>367</v>
      </c>
      <c r="K38" s="110">
        <f t="shared" si="1"/>
        <v>13.885735906167234</v>
      </c>
      <c r="L38" s="110">
        <f t="shared" si="1"/>
        <v>14.241365929375243</v>
      </c>
    </row>
    <row r="39" spans="2:12" ht="15" customHeight="1">
      <c r="B39" s="131" t="s">
        <v>637</v>
      </c>
      <c r="I39" s="101"/>
      <c r="J39" s="111">
        <v>255</v>
      </c>
      <c r="K39" s="110">
        <f t="shared" si="1"/>
        <v>9.648127128263337</v>
      </c>
      <c r="L39" s="110">
        <f t="shared" si="1"/>
        <v>9.89522700814901</v>
      </c>
    </row>
    <row r="40" spans="2:12" ht="15" customHeight="1">
      <c r="B40" s="131" t="s">
        <v>636</v>
      </c>
      <c r="I40" s="101"/>
      <c r="J40" s="111">
        <v>1</v>
      </c>
      <c r="K40" s="110">
        <f t="shared" si="1"/>
        <v>0.037835792659856225</v>
      </c>
      <c r="L40" s="110">
        <f t="shared" si="1"/>
        <v>0.038804811796662786</v>
      </c>
    </row>
    <row r="41" spans="2:12" ht="15" customHeight="1">
      <c r="B41" s="130" t="s">
        <v>4</v>
      </c>
      <c r="C41" s="113"/>
      <c r="D41" s="113"/>
      <c r="E41" s="113"/>
      <c r="F41" s="113"/>
      <c r="G41" s="113"/>
      <c r="H41" s="113"/>
      <c r="I41" s="112"/>
      <c r="J41" s="111">
        <v>66</v>
      </c>
      <c r="K41" s="110">
        <f>$J41/K$34*100</f>
        <v>2.4971623155505105</v>
      </c>
      <c r="L41" s="109" t="s">
        <v>386</v>
      </c>
    </row>
    <row r="42" spans="2:12" ht="15" customHeight="1">
      <c r="B42" s="104" t="s">
        <v>0</v>
      </c>
      <c r="C42" s="103"/>
      <c r="D42" s="103"/>
      <c r="E42" s="103"/>
      <c r="F42" s="103"/>
      <c r="G42" s="103"/>
      <c r="H42" s="103"/>
      <c r="I42" s="103"/>
      <c r="J42" s="108">
        <f>SUM(J35:J41)</f>
        <v>2643</v>
      </c>
      <c r="K42" s="107">
        <f>IF(SUM(K35:K41)&gt;100,"－",SUM(K35:K41))</f>
        <v>100.00000000000001</v>
      </c>
      <c r="L42" s="107">
        <f>IF(SUM(L35:L41)&gt;100,"－",SUM(L35:L41))</f>
        <v>100</v>
      </c>
    </row>
    <row r="43" spans="2:12" ht="15" customHeight="1">
      <c r="B43" s="104" t="s">
        <v>635</v>
      </c>
      <c r="C43" s="103"/>
      <c r="D43" s="103"/>
      <c r="E43" s="103"/>
      <c r="F43" s="103"/>
      <c r="G43" s="103"/>
      <c r="H43" s="103"/>
      <c r="I43" s="103"/>
      <c r="J43" s="106">
        <f>K34-SUM(J40:J41)</f>
        <v>2576</v>
      </c>
      <c r="K43" s="172">
        <f>(1*J35+2*J36+3*J37+4*J38+5*J39)/(J42-J40-J41)</f>
        <v>2.6020962732919255</v>
      </c>
      <c r="L43" s="171"/>
    </row>
    <row r="44" ht="15" customHeight="1">
      <c r="I44" s="101"/>
    </row>
    <row r="45" spans="1:9" ht="15" customHeight="1">
      <c r="A45" s="100" t="s">
        <v>652</v>
      </c>
      <c r="I45" s="101"/>
    </row>
    <row r="46" spans="2:12" ht="12" customHeight="1">
      <c r="B46" s="127"/>
      <c r="C46" s="126"/>
      <c r="D46" s="126"/>
      <c r="E46" s="126"/>
      <c r="F46" s="126"/>
      <c r="G46" s="126"/>
      <c r="H46" s="126"/>
      <c r="I46" s="126"/>
      <c r="J46" s="133" t="s">
        <v>1</v>
      </c>
      <c r="K46" s="124" t="s">
        <v>2</v>
      </c>
      <c r="L46" s="124" t="s">
        <v>2</v>
      </c>
    </row>
    <row r="47" spans="2:12" ht="12" customHeight="1">
      <c r="B47" s="118"/>
      <c r="I47" s="101"/>
      <c r="J47" s="132"/>
      <c r="K47" s="122"/>
      <c r="L47" s="121" t="s">
        <v>3</v>
      </c>
    </row>
    <row r="48" spans="2:12" ht="12" customHeight="1">
      <c r="B48" s="114"/>
      <c r="C48" s="113"/>
      <c r="D48" s="113"/>
      <c r="E48" s="113"/>
      <c r="F48" s="113"/>
      <c r="G48" s="113"/>
      <c r="H48" s="113"/>
      <c r="I48" s="113"/>
      <c r="J48" s="114"/>
      <c r="K48" s="119">
        <f>$J$9</f>
        <v>2643</v>
      </c>
      <c r="L48" s="119">
        <f>K48-J56</f>
        <v>2423</v>
      </c>
    </row>
    <row r="49" spans="2:12" ht="15" customHeight="1">
      <c r="B49" s="131" t="s">
        <v>634</v>
      </c>
      <c r="C49" s="126"/>
      <c r="I49" s="101"/>
      <c r="J49" s="111">
        <v>226</v>
      </c>
      <c r="K49" s="117">
        <f aca="true" t="shared" si="2" ref="K49:L55">$J49/K$48*100</f>
        <v>8.550889141127508</v>
      </c>
      <c r="L49" s="117">
        <f t="shared" si="2"/>
        <v>9.327280231118449</v>
      </c>
    </row>
    <row r="50" spans="2:12" ht="15" customHeight="1">
      <c r="B50" s="131" t="s">
        <v>633</v>
      </c>
      <c r="I50" s="101"/>
      <c r="J50" s="111">
        <v>507</v>
      </c>
      <c r="K50" s="110">
        <f t="shared" si="2"/>
        <v>19.182746878547103</v>
      </c>
      <c r="L50" s="110">
        <f t="shared" si="2"/>
        <v>20.92447379281882</v>
      </c>
    </row>
    <row r="51" spans="2:12" ht="15" customHeight="1">
      <c r="B51" s="131" t="s">
        <v>632</v>
      </c>
      <c r="I51" s="101"/>
      <c r="J51" s="111">
        <v>1058</v>
      </c>
      <c r="K51" s="110">
        <f t="shared" si="2"/>
        <v>40.030268634127886</v>
      </c>
      <c r="L51" s="110">
        <f t="shared" si="2"/>
        <v>43.66487825010318</v>
      </c>
    </row>
    <row r="52" spans="2:12" ht="15" customHeight="1">
      <c r="B52" s="131" t="s">
        <v>631</v>
      </c>
      <c r="I52" s="101"/>
      <c r="J52" s="111">
        <v>410</v>
      </c>
      <c r="K52" s="110">
        <f t="shared" si="2"/>
        <v>15.51267499054105</v>
      </c>
      <c r="L52" s="110">
        <f t="shared" si="2"/>
        <v>16.92117210070161</v>
      </c>
    </row>
    <row r="53" spans="2:12" ht="15" customHeight="1">
      <c r="B53" s="131" t="s">
        <v>630</v>
      </c>
      <c r="I53" s="101"/>
      <c r="J53" s="111">
        <v>132</v>
      </c>
      <c r="K53" s="110">
        <f t="shared" si="2"/>
        <v>4.994324631101021</v>
      </c>
      <c r="L53" s="110">
        <f t="shared" si="2"/>
        <v>5.447791993396616</v>
      </c>
    </row>
    <row r="54" spans="2:12" ht="15" customHeight="1">
      <c r="B54" s="131" t="s">
        <v>629</v>
      </c>
      <c r="I54" s="101"/>
      <c r="J54" s="111">
        <v>70</v>
      </c>
      <c r="K54" s="110">
        <f t="shared" si="2"/>
        <v>2.648505486189936</v>
      </c>
      <c r="L54" s="110">
        <f t="shared" si="2"/>
        <v>2.8889806025588114</v>
      </c>
    </row>
    <row r="55" spans="2:12" ht="15" customHeight="1">
      <c r="B55" s="131" t="s">
        <v>660</v>
      </c>
      <c r="I55" s="101"/>
      <c r="J55" s="111">
        <v>20</v>
      </c>
      <c r="K55" s="110">
        <f t="shared" si="2"/>
        <v>0.7567158531971245</v>
      </c>
      <c r="L55" s="110">
        <f t="shared" si="2"/>
        <v>0.8254230293025175</v>
      </c>
    </row>
    <row r="56" spans="2:12" ht="15" customHeight="1">
      <c r="B56" s="130" t="s">
        <v>4</v>
      </c>
      <c r="C56" s="113"/>
      <c r="D56" s="113"/>
      <c r="E56" s="113"/>
      <c r="F56" s="113"/>
      <c r="G56" s="113"/>
      <c r="H56" s="113"/>
      <c r="I56" s="112"/>
      <c r="J56" s="111">
        <v>220</v>
      </c>
      <c r="K56" s="110">
        <f>$J56/K$48*100</f>
        <v>8.32387438516837</v>
      </c>
      <c r="L56" s="109" t="s">
        <v>386</v>
      </c>
    </row>
    <row r="57" spans="2:12" ht="15" customHeight="1">
      <c r="B57" s="104" t="s">
        <v>0</v>
      </c>
      <c r="C57" s="103"/>
      <c r="D57" s="103"/>
      <c r="E57" s="103"/>
      <c r="F57" s="103"/>
      <c r="G57" s="103"/>
      <c r="H57" s="103"/>
      <c r="I57" s="103"/>
      <c r="J57" s="108">
        <f>SUM(J49:J56)</f>
        <v>2643</v>
      </c>
      <c r="K57" s="107">
        <f>IF(SUM(K49:K56)&gt;100,"－",SUM(K49:K56))</f>
        <v>99.99999999999999</v>
      </c>
      <c r="L57" s="107">
        <f>IF(SUM(L49:L56)&gt;100,"－",SUM(L49:L56))</f>
        <v>100</v>
      </c>
    </row>
    <row r="58" spans="2:12" ht="15" customHeight="1">
      <c r="B58" s="160" t="s">
        <v>628</v>
      </c>
      <c r="C58" s="159"/>
      <c r="D58" s="159"/>
      <c r="E58" s="159"/>
      <c r="F58" s="159"/>
      <c r="G58" s="159"/>
      <c r="H58" s="159"/>
      <c r="I58" s="159"/>
      <c r="J58" s="164"/>
      <c r="K58" s="163"/>
      <c r="L58" s="163"/>
    </row>
    <row r="59" ht="7.5" customHeight="1">
      <c r="I59" s="101"/>
    </row>
    <row r="60" spans="1:9" ht="15" customHeight="1">
      <c r="A60" s="100" t="s">
        <v>653</v>
      </c>
      <c r="I60" s="101"/>
    </row>
    <row r="61" spans="2:12" ht="12" customHeight="1">
      <c r="B61" s="127"/>
      <c r="C61" s="126"/>
      <c r="D61" s="126"/>
      <c r="E61" s="126"/>
      <c r="F61" s="126"/>
      <c r="G61" s="126"/>
      <c r="H61" s="126"/>
      <c r="I61" s="126"/>
      <c r="J61" s="133" t="s">
        <v>1</v>
      </c>
      <c r="K61" s="124" t="s">
        <v>2</v>
      </c>
      <c r="L61" s="124" t="s">
        <v>2</v>
      </c>
    </row>
    <row r="62" spans="2:12" ht="12" customHeight="1">
      <c r="B62" s="118"/>
      <c r="I62" s="101"/>
      <c r="J62" s="132"/>
      <c r="K62" s="122"/>
      <c r="L62" s="121" t="s">
        <v>3</v>
      </c>
    </row>
    <row r="63" spans="2:12" ht="12" customHeight="1">
      <c r="B63" s="114"/>
      <c r="C63" s="113"/>
      <c r="D63" s="113"/>
      <c r="E63" s="113"/>
      <c r="F63" s="113"/>
      <c r="G63" s="113"/>
      <c r="H63" s="113"/>
      <c r="I63" s="113"/>
      <c r="J63" s="114"/>
      <c r="K63" s="119">
        <f>$J$9</f>
        <v>2643</v>
      </c>
      <c r="L63" s="119">
        <f>K63-J70</f>
        <v>2423</v>
      </c>
    </row>
    <row r="64" spans="2:12" ht="15" customHeight="1">
      <c r="B64" s="131" t="s">
        <v>627</v>
      </c>
      <c r="C64" s="126"/>
      <c r="I64" s="101"/>
      <c r="J64" s="111">
        <v>360</v>
      </c>
      <c r="K64" s="117">
        <f aca="true" t="shared" si="3" ref="K64:L69">$J64/K$48*100</f>
        <v>13.62088535754824</v>
      </c>
      <c r="L64" s="117">
        <f t="shared" si="3"/>
        <v>14.857614527445314</v>
      </c>
    </row>
    <row r="65" spans="2:12" ht="15" customHeight="1">
      <c r="B65" s="131" t="s">
        <v>626</v>
      </c>
      <c r="I65" s="101"/>
      <c r="J65" s="111">
        <v>501</v>
      </c>
      <c r="K65" s="110">
        <f t="shared" si="3"/>
        <v>18.955732122587968</v>
      </c>
      <c r="L65" s="110">
        <f t="shared" si="3"/>
        <v>20.676846884028063</v>
      </c>
    </row>
    <row r="66" spans="2:12" ht="15" customHeight="1">
      <c r="B66" s="131" t="s">
        <v>625</v>
      </c>
      <c r="I66" s="101"/>
      <c r="J66" s="111">
        <v>994</v>
      </c>
      <c r="K66" s="110">
        <f t="shared" si="3"/>
        <v>37.60877790389709</v>
      </c>
      <c r="L66" s="110">
        <f t="shared" si="3"/>
        <v>41.023524556335126</v>
      </c>
    </row>
    <row r="67" spans="2:12" ht="15" customHeight="1">
      <c r="B67" s="131" t="s">
        <v>624</v>
      </c>
      <c r="I67" s="101"/>
      <c r="J67" s="111">
        <v>379</v>
      </c>
      <c r="K67" s="110">
        <f t="shared" si="3"/>
        <v>14.33976541808551</v>
      </c>
      <c r="L67" s="110">
        <f t="shared" si="3"/>
        <v>15.641766405282706</v>
      </c>
    </row>
    <row r="68" spans="2:12" ht="15" customHeight="1">
      <c r="B68" s="131" t="s">
        <v>623</v>
      </c>
      <c r="I68" s="101"/>
      <c r="J68" s="111">
        <v>131</v>
      </c>
      <c r="K68" s="110">
        <f t="shared" si="3"/>
        <v>4.956488838441166</v>
      </c>
      <c r="L68" s="110">
        <f t="shared" si="3"/>
        <v>5.40652084193149</v>
      </c>
    </row>
    <row r="69" spans="2:12" ht="15" customHeight="1">
      <c r="B69" s="131" t="s">
        <v>622</v>
      </c>
      <c r="I69" s="101"/>
      <c r="J69" s="111">
        <v>58</v>
      </c>
      <c r="K69" s="110">
        <f t="shared" si="3"/>
        <v>2.1944759742716613</v>
      </c>
      <c r="L69" s="110">
        <f t="shared" si="3"/>
        <v>2.3937267849773005</v>
      </c>
    </row>
    <row r="70" spans="2:12" ht="15" customHeight="1">
      <c r="B70" s="130" t="s">
        <v>4</v>
      </c>
      <c r="C70" s="113"/>
      <c r="D70" s="113"/>
      <c r="E70" s="113"/>
      <c r="F70" s="113"/>
      <c r="G70" s="113"/>
      <c r="H70" s="113"/>
      <c r="I70" s="112"/>
      <c r="J70" s="111">
        <v>220</v>
      </c>
      <c r="K70" s="110">
        <f>$J70/K$48*100</f>
        <v>8.32387438516837</v>
      </c>
      <c r="L70" s="109" t="s">
        <v>386</v>
      </c>
    </row>
    <row r="71" spans="2:12" ht="15" customHeight="1">
      <c r="B71" s="104" t="s">
        <v>0</v>
      </c>
      <c r="C71" s="103"/>
      <c r="D71" s="103"/>
      <c r="E71" s="103"/>
      <c r="F71" s="103"/>
      <c r="G71" s="103"/>
      <c r="H71" s="103"/>
      <c r="I71" s="103"/>
      <c r="J71" s="108">
        <f>SUM(J64:J70)</f>
        <v>2643</v>
      </c>
      <c r="K71" s="107">
        <f>IF(SUM(K64:K70)&gt;100,"－",SUM(K64:K70))</f>
        <v>99.99999999999999</v>
      </c>
      <c r="L71" s="107">
        <f>IF(SUM(L64:L70)&gt;100,"－",SUM(L64:L70))</f>
        <v>100</v>
      </c>
    </row>
    <row r="72" ht="15" customHeight="1">
      <c r="I72" s="101"/>
    </row>
    <row r="73" spans="1:9" ht="15" customHeight="1">
      <c r="A73" s="100" t="s">
        <v>621</v>
      </c>
      <c r="I73" s="101"/>
    </row>
    <row r="74" spans="2:12" ht="12" customHeight="1">
      <c r="B74" s="127"/>
      <c r="C74" s="126"/>
      <c r="D74" s="126"/>
      <c r="E74" s="126"/>
      <c r="F74" s="126"/>
      <c r="G74" s="126"/>
      <c r="H74" s="126"/>
      <c r="I74" s="126"/>
      <c r="J74" s="133" t="s">
        <v>1</v>
      </c>
      <c r="K74" s="124" t="s">
        <v>2</v>
      </c>
      <c r="L74" s="124" t="s">
        <v>2</v>
      </c>
    </row>
    <row r="75" spans="2:12" ht="12" customHeight="1">
      <c r="B75" s="118"/>
      <c r="I75" s="101"/>
      <c r="J75" s="132"/>
      <c r="K75" s="122"/>
      <c r="L75" s="121" t="s">
        <v>3</v>
      </c>
    </row>
    <row r="76" spans="2:12" ht="12" customHeight="1">
      <c r="B76" s="114"/>
      <c r="C76" s="113"/>
      <c r="D76" s="113"/>
      <c r="E76" s="113"/>
      <c r="F76" s="113"/>
      <c r="G76" s="113"/>
      <c r="H76" s="113"/>
      <c r="I76" s="113"/>
      <c r="J76" s="114"/>
      <c r="K76" s="119">
        <f>$J$9</f>
        <v>2643</v>
      </c>
      <c r="L76" s="119">
        <f>K76-J84</f>
        <v>2571</v>
      </c>
    </row>
    <row r="77" spans="2:12" ht="15" customHeight="1">
      <c r="B77" s="131" t="s">
        <v>620</v>
      </c>
      <c r="C77" s="126"/>
      <c r="I77" s="101"/>
      <c r="J77" s="111">
        <v>1022</v>
      </c>
      <c r="K77" s="117">
        <f aca="true" t="shared" si="4" ref="K77:L83">$J77/K$76*100</f>
        <v>38.668180098373064</v>
      </c>
      <c r="L77" s="117">
        <f t="shared" si="4"/>
        <v>39.751069622714894</v>
      </c>
    </row>
    <row r="78" spans="2:12" ht="15" customHeight="1">
      <c r="B78" s="131" t="s">
        <v>619</v>
      </c>
      <c r="I78" s="101"/>
      <c r="J78" s="111">
        <v>1913</v>
      </c>
      <c r="K78" s="110">
        <f t="shared" si="4"/>
        <v>72.37987135830495</v>
      </c>
      <c r="L78" s="110">
        <f t="shared" si="4"/>
        <v>74.40684558537534</v>
      </c>
    </row>
    <row r="79" spans="2:12" ht="15" customHeight="1">
      <c r="B79" s="131" t="s">
        <v>618</v>
      </c>
      <c r="I79" s="101"/>
      <c r="J79" s="111">
        <v>1340</v>
      </c>
      <c r="K79" s="110">
        <f t="shared" si="4"/>
        <v>50.699962164207335</v>
      </c>
      <c r="L79" s="110">
        <f t="shared" si="4"/>
        <v>52.11979774406845</v>
      </c>
    </row>
    <row r="80" spans="2:12" ht="15" customHeight="1">
      <c r="B80" s="131" t="s">
        <v>602</v>
      </c>
      <c r="I80" s="101"/>
      <c r="J80" s="111">
        <v>10</v>
      </c>
      <c r="K80" s="110">
        <f t="shared" si="4"/>
        <v>0.37835792659856227</v>
      </c>
      <c r="L80" s="110">
        <f t="shared" si="4"/>
        <v>0.38895371450797356</v>
      </c>
    </row>
    <row r="81" spans="2:12" ht="15" customHeight="1">
      <c r="B81" s="174" t="s">
        <v>617</v>
      </c>
      <c r="I81" s="101"/>
      <c r="J81" s="111">
        <v>794</v>
      </c>
      <c r="K81" s="110">
        <f t="shared" si="4"/>
        <v>30.041619371925844</v>
      </c>
      <c r="L81" s="110">
        <f t="shared" si="4"/>
        <v>30.882924931933097</v>
      </c>
    </row>
    <row r="82" spans="2:12" ht="15" customHeight="1">
      <c r="B82" s="174" t="s">
        <v>17</v>
      </c>
      <c r="I82" s="101"/>
      <c r="J82" s="111">
        <v>9</v>
      </c>
      <c r="K82" s="110">
        <f t="shared" si="4"/>
        <v>0.340522133938706</v>
      </c>
      <c r="L82" s="110">
        <f t="shared" si="4"/>
        <v>0.3500583430571762</v>
      </c>
    </row>
    <row r="83" spans="2:12" ht="15" customHeight="1">
      <c r="B83" s="174" t="s">
        <v>659</v>
      </c>
      <c r="I83" s="101"/>
      <c r="J83" s="111">
        <v>49</v>
      </c>
      <c r="K83" s="110">
        <f t="shared" si="4"/>
        <v>1.8539538403329547</v>
      </c>
      <c r="L83" s="110">
        <f t="shared" si="4"/>
        <v>1.9058732010890704</v>
      </c>
    </row>
    <row r="84" spans="2:12" ht="15" customHeight="1">
      <c r="B84" s="175" t="s">
        <v>4</v>
      </c>
      <c r="C84" s="113"/>
      <c r="D84" s="113"/>
      <c r="E84" s="113"/>
      <c r="F84" s="113"/>
      <c r="G84" s="113"/>
      <c r="H84" s="113"/>
      <c r="I84" s="112"/>
      <c r="J84" s="111">
        <v>72</v>
      </c>
      <c r="K84" s="110">
        <f>$J84/K$76*100</f>
        <v>2.724177071509648</v>
      </c>
      <c r="L84" s="109" t="s">
        <v>386</v>
      </c>
    </row>
    <row r="85" spans="2:12" ht="15" customHeight="1">
      <c r="B85" s="176" t="s">
        <v>0</v>
      </c>
      <c r="C85" s="103"/>
      <c r="D85" s="103"/>
      <c r="E85" s="103"/>
      <c r="F85" s="103"/>
      <c r="G85" s="103"/>
      <c r="H85" s="103"/>
      <c r="I85" s="103"/>
      <c r="J85" s="108">
        <f>SUM(J77:J84)</f>
        <v>5209</v>
      </c>
      <c r="K85" s="107" t="str">
        <f>IF(SUM(K77:K84)&gt;100,"－",SUM(K77:K84))</f>
        <v>－</v>
      </c>
      <c r="L85" s="107" t="str">
        <f>IF(SUM(L77:L84)&gt;100,"－",SUM(L77:L84))</f>
        <v>－</v>
      </c>
    </row>
    <row r="86" spans="2:12" ht="15" customHeight="1">
      <c r="B86" s="160" t="s">
        <v>654</v>
      </c>
      <c r="C86" s="159"/>
      <c r="D86" s="159"/>
      <c r="E86" s="159"/>
      <c r="F86" s="159"/>
      <c r="G86" s="159"/>
      <c r="H86" s="159"/>
      <c r="I86" s="159"/>
      <c r="J86" s="164"/>
      <c r="K86" s="163"/>
      <c r="L86" s="163"/>
    </row>
    <row r="87" spans="2:9" ht="15" customHeight="1">
      <c r="B87" s="170"/>
      <c r="I87" s="101"/>
    </row>
    <row r="88" spans="1:9" ht="15" customHeight="1">
      <c r="A88" s="100" t="s">
        <v>616</v>
      </c>
      <c r="I88" s="101"/>
    </row>
    <row r="89" spans="2:12" ht="12" customHeight="1">
      <c r="B89" s="127"/>
      <c r="C89" s="126"/>
      <c r="D89" s="126"/>
      <c r="E89" s="126"/>
      <c r="F89" s="126"/>
      <c r="G89" s="126"/>
      <c r="H89" s="126"/>
      <c r="I89" s="126"/>
      <c r="J89" s="133" t="s">
        <v>1</v>
      </c>
      <c r="K89" s="124" t="s">
        <v>2</v>
      </c>
      <c r="L89" s="124" t="s">
        <v>2</v>
      </c>
    </row>
    <row r="90" spans="2:12" ht="12" customHeight="1">
      <c r="B90" s="118"/>
      <c r="I90" s="101"/>
      <c r="J90" s="132"/>
      <c r="K90" s="122"/>
      <c r="L90" s="121" t="s">
        <v>3</v>
      </c>
    </row>
    <row r="91" spans="2:12" ht="12" customHeight="1">
      <c r="B91" s="114"/>
      <c r="C91" s="113"/>
      <c r="D91" s="113"/>
      <c r="E91" s="113"/>
      <c r="F91" s="113"/>
      <c r="G91" s="113"/>
      <c r="H91" s="113"/>
      <c r="I91" s="113"/>
      <c r="J91" s="114"/>
      <c r="K91" s="119">
        <f>$J$9</f>
        <v>2643</v>
      </c>
      <c r="L91" s="119">
        <f>K91-J96</f>
        <v>2563</v>
      </c>
    </row>
    <row r="92" spans="2:12" ht="15" customHeight="1">
      <c r="B92" s="131" t="s">
        <v>615</v>
      </c>
      <c r="C92" s="126"/>
      <c r="I92" s="101"/>
      <c r="J92" s="111">
        <v>790</v>
      </c>
      <c r="K92" s="117">
        <f aca="true" t="shared" si="5" ref="K92:L95">$J92/K$91*100</f>
        <v>29.890276201286415</v>
      </c>
      <c r="L92" s="117">
        <f t="shared" si="5"/>
        <v>30.823253999219663</v>
      </c>
    </row>
    <row r="93" spans="2:12" ht="15" customHeight="1">
      <c r="B93" s="131" t="s">
        <v>614</v>
      </c>
      <c r="I93" s="101"/>
      <c r="J93" s="111">
        <v>780</v>
      </c>
      <c r="K93" s="110">
        <f t="shared" si="5"/>
        <v>29.511918274687854</v>
      </c>
      <c r="L93" s="110">
        <f t="shared" si="5"/>
        <v>30.433086227077645</v>
      </c>
    </row>
    <row r="94" spans="2:12" ht="15" customHeight="1">
      <c r="B94" s="131" t="s">
        <v>613</v>
      </c>
      <c r="I94" s="101"/>
      <c r="J94" s="111">
        <v>466</v>
      </c>
      <c r="K94" s="110">
        <f t="shared" si="5"/>
        <v>17.631479379493</v>
      </c>
      <c r="L94" s="110">
        <f t="shared" si="5"/>
        <v>18.181818181818183</v>
      </c>
    </row>
    <row r="95" spans="2:12" ht="15" customHeight="1">
      <c r="B95" s="131" t="s">
        <v>612</v>
      </c>
      <c r="I95" s="101"/>
      <c r="J95" s="111">
        <v>527</v>
      </c>
      <c r="K95" s="110">
        <f t="shared" si="5"/>
        <v>19.939462731744232</v>
      </c>
      <c r="L95" s="110">
        <f t="shared" si="5"/>
        <v>20.561841591884512</v>
      </c>
    </row>
    <row r="96" spans="2:12" ht="15" customHeight="1">
      <c r="B96" s="130" t="s">
        <v>4</v>
      </c>
      <c r="C96" s="113"/>
      <c r="D96" s="113"/>
      <c r="E96" s="113"/>
      <c r="F96" s="113"/>
      <c r="G96" s="113"/>
      <c r="H96" s="113"/>
      <c r="I96" s="112"/>
      <c r="J96" s="111">
        <v>80</v>
      </c>
      <c r="K96" s="110">
        <f>$J96/K$91*100</f>
        <v>3.026863412788498</v>
      </c>
      <c r="L96" s="109" t="s">
        <v>386</v>
      </c>
    </row>
    <row r="97" spans="2:12" ht="15" customHeight="1">
      <c r="B97" s="104" t="s">
        <v>0</v>
      </c>
      <c r="C97" s="103"/>
      <c r="D97" s="103"/>
      <c r="E97" s="103"/>
      <c r="F97" s="103"/>
      <c r="G97" s="103"/>
      <c r="H97" s="103"/>
      <c r="I97" s="103"/>
      <c r="J97" s="108">
        <f>SUM(J92:J96)</f>
        <v>2643</v>
      </c>
      <c r="K97" s="107">
        <f>IF(SUM(K92:K96)&gt;100,"－",SUM(K92:K96))</f>
        <v>100</v>
      </c>
      <c r="L97" s="107">
        <f>IF(SUM(L92:L96)&gt;100,"－",SUM(L92:L96))</f>
        <v>100.00000000000001</v>
      </c>
    </row>
    <row r="98" spans="2:12" ht="15" customHeight="1">
      <c r="B98" s="104" t="s">
        <v>183</v>
      </c>
      <c r="C98" s="103"/>
      <c r="D98" s="103"/>
      <c r="E98" s="103"/>
      <c r="F98" s="103"/>
      <c r="G98" s="103"/>
      <c r="H98" s="103"/>
      <c r="I98" s="103"/>
      <c r="J98" s="129">
        <f>L91</f>
        <v>2563</v>
      </c>
      <c r="K98" s="205">
        <v>3.4389387436597736</v>
      </c>
      <c r="L98" s="206"/>
    </row>
    <row r="99" spans="2:12" ht="15" customHeight="1">
      <c r="B99" s="104" t="s">
        <v>311</v>
      </c>
      <c r="C99" s="103"/>
      <c r="D99" s="103"/>
      <c r="E99" s="103"/>
      <c r="F99" s="103"/>
      <c r="G99" s="103"/>
      <c r="H99" s="103"/>
      <c r="I99" s="103"/>
      <c r="J99" s="105"/>
      <c r="K99" s="205">
        <v>10</v>
      </c>
      <c r="L99" s="206"/>
    </row>
    <row r="100" spans="2:12" ht="15" customHeight="1">
      <c r="B100" s="104" t="s">
        <v>312</v>
      </c>
      <c r="C100" s="103"/>
      <c r="D100" s="103"/>
      <c r="E100" s="103"/>
      <c r="F100" s="103"/>
      <c r="G100" s="103"/>
      <c r="H100" s="103"/>
      <c r="I100" s="103"/>
      <c r="J100" s="102"/>
      <c r="K100" s="205">
        <v>2</v>
      </c>
      <c r="L100" s="206"/>
    </row>
    <row r="101" spans="2:9" ht="15" customHeight="1">
      <c r="B101" s="160" t="s">
        <v>611</v>
      </c>
      <c r="I101" s="101"/>
    </row>
    <row r="102" ht="15" customHeight="1">
      <c r="I102" s="101"/>
    </row>
    <row r="103" spans="1:9" ht="15" customHeight="1">
      <c r="A103" s="100" t="s">
        <v>610</v>
      </c>
      <c r="I103" s="101"/>
    </row>
    <row r="104" spans="2:12" ht="12" customHeight="1">
      <c r="B104" s="127"/>
      <c r="C104" s="126"/>
      <c r="D104" s="126"/>
      <c r="E104" s="126"/>
      <c r="F104" s="126"/>
      <c r="G104" s="126"/>
      <c r="H104" s="126"/>
      <c r="I104" s="126"/>
      <c r="J104" s="133" t="s">
        <v>1</v>
      </c>
      <c r="K104" s="124" t="s">
        <v>2</v>
      </c>
      <c r="L104" s="124" t="s">
        <v>2</v>
      </c>
    </row>
    <row r="105" spans="2:12" ht="21">
      <c r="B105" s="118"/>
      <c r="I105" s="101"/>
      <c r="J105" s="132"/>
      <c r="K105" s="122"/>
      <c r="L105" s="162" t="s">
        <v>609</v>
      </c>
    </row>
    <row r="106" spans="2:12" ht="12" customHeight="1">
      <c r="B106" s="114"/>
      <c r="C106" s="113"/>
      <c r="D106" s="113"/>
      <c r="E106" s="113"/>
      <c r="F106" s="113"/>
      <c r="G106" s="113"/>
      <c r="H106" s="113"/>
      <c r="I106" s="113"/>
      <c r="J106" s="114"/>
      <c r="K106" s="119">
        <f>$J$9</f>
        <v>2643</v>
      </c>
      <c r="L106" s="119">
        <f>K106-SUM(J115:J116)</f>
        <v>2556</v>
      </c>
    </row>
    <row r="107" spans="2:12" ht="15" customHeight="1">
      <c r="B107" s="131" t="s">
        <v>608</v>
      </c>
      <c r="C107" s="126"/>
      <c r="I107" s="101"/>
      <c r="J107" s="111">
        <v>269</v>
      </c>
      <c r="K107" s="117">
        <f aca="true" t="shared" si="6" ref="K107:L114">$J107/K$106*100</f>
        <v>10.177828225501324</v>
      </c>
      <c r="L107" s="117">
        <f t="shared" si="6"/>
        <v>10.524256651017215</v>
      </c>
    </row>
    <row r="108" spans="2:12" ht="15" customHeight="1">
      <c r="B108" s="131" t="s">
        <v>607</v>
      </c>
      <c r="I108" s="101"/>
      <c r="J108" s="111">
        <v>547</v>
      </c>
      <c r="K108" s="110">
        <f t="shared" si="6"/>
        <v>20.696178584941354</v>
      </c>
      <c r="L108" s="110">
        <f t="shared" si="6"/>
        <v>21.40062597809077</v>
      </c>
    </row>
    <row r="109" spans="2:12" ht="15" customHeight="1">
      <c r="B109" s="131" t="s">
        <v>606</v>
      </c>
      <c r="I109" s="101"/>
      <c r="J109" s="111">
        <v>705</v>
      </c>
      <c r="K109" s="110">
        <f t="shared" si="6"/>
        <v>26.67423382519864</v>
      </c>
      <c r="L109" s="110">
        <f t="shared" si="6"/>
        <v>27.582159624413144</v>
      </c>
    </row>
    <row r="110" spans="2:12" ht="15" customHeight="1">
      <c r="B110" s="131" t="s">
        <v>605</v>
      </c>
      <c r="I110" s="101"/>
      <c r="J110" s="111">
        <v>281</v>
      </c>
      <c r="K110" s="110">
        <f t="shared" si="6"/>
        <v>10.6318577374196</v>
      </c>
      <c r="L110" s="110">
        <f t="shared" si="6"/>
        <v>10.993740219092333</v>
      </c>
    </row>
    <row r="111" spans="2:12" ht="15" customHeight="1">
      <c r="B111" s="131" t="s">
        <v>604</v>
      </c>
      <c r="I111" s="101"/>
      <c r="J111" s="111">
        <v>11</v>
      </c>
      <c r="K111" s="110">
        <f t="shared" si="6"/>
        <v>0.41619371925841847</v>
      </c>
      <c r="L111" s="110">
        <f t="shared" si="6"/>
        <v>0.4303599374021909</v>
      </c>
    </row>
    <row r="112" spans="2:12" ht="15" customHeight="1">
      <c r="B112" s="131" t="s">
        <v>603</v>
      </c>
      <c r="I112" s="101"/>
      <c r="J112" s="111">
        <v>689</v>
      </c>
      <c r="K112" s="110">
        <f t="shared" si="6"/>
        <v>26.068861142640937</v>
      </c>
      <c r="L112" s="110">
        <f t="shared" si="6"/>
        <v>26.956181533646323</v>
      </c>
    </row>
    <row r="113" spans="2:12" ht="15" customHeight="1">
      <c r="B113" s="131" t="s">
        <v>602</v>
      </c>
      <c r="I113" s="101"/>
      <c r="J113" s="111">
        <v>1</v>
      </c>
      <c r="K113" s="110">
        <f t="shared" si="6"/>
        <v>0.037835792659856225</v>
      </c>
      <c r="L113" s="110">
        <f t="shared" si="6"/>
        <v>0.03912363067292645</v>
      </c>
    </row>
    <row r="114" spans="2:12" ht="15" customHeight="1">
      <c r="B114" s="131" t="s">
        <v>202</v>
      </c>
      <c r="I114" s="101"/>
      <c r="J114" s="111">
        <v>53</v>
      </c>
      <c r="K114" s="110">
        <f t="shared" si="6"/>
        <v>2.00529701097238</v>
      </c>
      <c r="L114" s="110">
        <f t="shared" si="6"/>
        <v>2.0735524256651017</v>
      </c>
    </row>
    <row r="115" spans="2:12" ht="15" customHeight="1">
      <c r="B115" s="174" t="s">
        <v>661</v>
      </c>
      <c r="I115" s="101"/>
      <c r="J115" s="111">
        <v>32</v>
      </c>
      <c r="K115" s="110">
        <f>$J115/K$106*100</f>
        <v>1.2107453651153992</v>
      </c>
      <c r="L115" s="109" t="s">
        <v>386</v>
      </c>
    </row>
    <row r="116" spans="2:12" ht="15" customHeight="1">
      <c r="B116" s="175" t="s">
        <v>4</v>
      </c>
      <c r="C116" s="113"/>
      <c r="D116" s="113"/>
      <c r="E116" s="113"/>
      <c r="F116" s="113"/>
      <c r="G116" s="113"/>
      <c r="H116" s="113"/>
      <c r="I116" s="112"/>
      <c r="J116" s="111">
        <v>55</v>
      </c>
      <c r="K116" s="110">
        <f>$J116/K$106*100</f>
        <v>2.0809685962920925</v>
      </c>
      <c r="L116" s="109" t="s">
        <v>386</v>
      </c>
    </row>
    <row r="117" spans="2:12" ht="15" customHeight="1">
      <c r="B117" s="176" t="s">
        <v>0</v>
      </c>
      <c r="C117" s="103"/>
      <c r="D117" s="103"/>
      <c r="E117" s="103"/>
      <c r="F117" s="103"/>
      <c r="G117" s="103"/>
      <c r="H117" s="103"/>
      <c r="I117" s="103"/>
      <c r="J117" s="108">
        <f>SUM(J107:J116)</f>
        <v>2643</v>
      </c>
      <c r="K117" s="107">
        <f>IF(SUM(K107:K116)&gt;100,"－",SUM(K107:K116))</f>
        <v>100.00000000000001</v>
      </c>
      <c r="L117" s="107">
        <f>IF(SUM(L107:L116)&gt;100,"－",SUM(L107:L116))</f>
        <v>100.00000000000001</v>
      </c>
    </row>
    <row r="118" spans="2:12" ht="15" customHeight="1">
      <c r="B118" s="160" t="s">
        <v>655</v>
      </c>
      <c r="C118" s="159"/>
      <c r="D118" s="159"/>
      <c r="E118" s="159"/>
      <c r="F118" s="159"/>
      <c r="G118" s="159"/>
      <c r="H118" s="159"/>
      <c r="I118" s="159"/>
      <c r="J118" s="164"/>
      <c r="K118" s="163"/>
      <c r="L118" s="163"/>
    </row>
    <row r="119" ht="15" customHeight="1">
      <c r="I119" s="101"/>
    </row>
    <row r="120" spans="1:9" ht="15" customHeight="1">
      <c r="A120" s="100" t="s">
        <v>601</v>
      </c>
      <c r="I120" s="101"/>
    </row>
    <row r="121" spans="2:12" ht="12" customHeight="1">
      <c r="B121" s="127"/>
      <c r="C121" s="126"/>
      <c r="D121" s="126"/>
      <c r="E121" s="126"/>
      <c r="F121" s="126"/>
      <c r="G121" s="126"/>
      <c r="H121" s="126"/>
      <c r="I121" s="126"/>
      <c r="J121" s="133" t="s">
        <v>1</v>
      </c>
      <c r="K121" s="124" t="s">
        <v>2</v>
      </c>
      <c r="L121" s="124" t="s">
        <v>2</v>
      </c>
    </row>
    <row r="122" spans="2:12" ht="12" customHeight="1">
      <c r="B122" s="118"/>
      <c r="I122" s="101"/>
      <c r="J122" s="132"/>
      <c r="K122" s="122"/>
      <c r="L122" s="121" t="s">
        <v>3</v>
      </c>
    </row>
    <row r="123" spans="2:12" ht="12" customHeight="1">
      <c r="B123" s="114"/>
      <c r="C123" s="113"/>
      <c r="D123" s="113"/>
      <c r="E123" s="113"/>
      <c r="F123" s="113"/>
      <c r="G123" s="113"/>
      <c r="H123" s="113"/>
      <c r="I123" s="113"/>
      <c r="J123" s="114"/>
      <c r="K123" s="119">
        <f>$J$9</f>
        <v>2643</v>
      </c>
      <c r="L123" s="119">
        <f>K123-J129</f>
        <v>2508</v>
      </c>
    </row>
    <row r="124" spans="2:12" ht="15" customHeight="1">
      <c r="B124" s="118" t="s">
        <v>600</v>
      </c>
      <c r="I124" s="101"/>
      <c r="J124" s="111">
        <v>279</v>
      </c>
      <c r="K124" s="117">
        <f aca="true" t="shared" si="7" ref="K124:L128">$J124/K$123*100</f>
        <v>10.556186152099887</v>
      </c>
      <c r="L124" s="117">
        <f t="shared" si="7"/>
        <v>11.124401913875598</v>
      </c>
    </row>
    <row r="125" spans="2:12" ht="15" customHeight="1">
      <c r="B125" s="118" t="s">
        <v>599</v>
      </c>
      <c r="I125" s="101"/>
      <c r="J125" s="111">
        <v>480</v>
      </c>
      <c r="K125" s="110">
        <f t="shared" si="7"/>
        <v>18.161180476730987</v>
      </c>
      <c r="L125" s="110">
        <f t="shared" si="7"/>
        <v>19.138755980861244</v>
      </c>
    </row>
    <row r="126" spans="2:12" ht="15" customHeight="1">
      <c r="B126" s="118" t="s">
        <v>598</v>
      </c>
      <c r="I126" s="101"/>
      <c r="J126" s="111">
        <v>490</v>
      </c>
      <c r="K126" s="110">
        <f t="shared" si="7"/>
        <v>18.53953840332955</v>
      </c>
      <c r="L126" s="110">
        <f t="shared" si="7"/>
        <v>19.537480063795854</v>
      </c>
    </row>
    <row r="127" spans="2:12" ht="15" customHeight="1">
      <c r="B127" s="118" t="s">
        <v>597</v>
      </c>
      <c r="I127" s="101"/>
      <c r="J127" s="111">
        <v>221</v>
      </c>
      <c r="K127" s="110">
        <f t="shared" si="7"/>
        <v>8.361710177828225</v>
      </c>
      <c r="L127" s="110">
        <f t="shared" si="7"/>
        <v>8.811802232854864</v>
      </c>
    </row>
    <row r="128" spans="2:12" ht="15" customHeight="1">
      <c r="B128" s="118" t="s">
        <v>596</v>
      </c>
      <c r="I128" s="101"/>
      <c r="J128" s="111">
        <v>1495</v>
      </c>
      <c r="K128" s="110">
        <f t="shared" si="7"/>
        <v>56.56451002648506</v>
      </c>
      <c r="L128" s="110">
        <f t="shared" si="7"/>
        <v>59.60925039872408</v>
      </c>
    </row>
    <row r="129" spans="2:12" ht="15" customHeight="1">
      <c r="B129" s="114" t="s">
        <v>413</v>
      </c>
      <c r="C129" s="113"/>
      <c r="D129" s="113"/>
      <c r="E129" s="113"/>
      <c r="F129" s="113"/>
      <c r="G129" s="113"/>
      <c r="H129" s="113"/>
      <c r="I129" s="112"/>
      <c r="J129" s="111">
        <v>135</v>
      </c>
      <c r="K129" s="110">
        <f>$J129/K$123*100</f>
        <v>5.10783200908059</v>
      </c>
      <c r="L129" s="109" t="s">
        <v>386</v>
      </c>
    </row>
    <row r="130" spans="2:12" ht="15" customHeight="1">
      <c r="B130" s="104" t="s">
        <v>0</v>
      </c>
      <c r="C130" s="103"/>
      <c r="D130" s="103"/>
      <c r="E130" s="103"/>
      <c r="F130" s="103"/>
      <c r="G130" s="103"/>
      <c r="H130" s="103"/>
      <c r="I130" s="103"/>
      <c r="J130" s="108">
        <f>SUM(J124:J129)</f>
        <v>3100</v>
      </c>
      <c r="K130" s="107" t="str">
        <f>IF(SUM(K124:K129)&gt;100,"－",SUM(K124:K129))</f>
        <v>－</v>
      </c>
      <c r="L130" s="107" t="str">
        <f>IF(SUM(L124:L129)&gt;100,"－",SUM(L124:L129))</f>
        <v>－</v>
      </c>
    </row>
    <row r="131" ht="15" customHeight="1">
      <c r="I131" s="101"/>
    </row>
    <row r="132" spans="1:9" ht="15" customHeight="1">
      <c r="A132" s="100" t="s">
        <v>595</v>
      </c>
      <c r="I132" s="101"/>
    </row>
    <row r="133" spans="2:12" ht="12" customHeight="1">
      <c r="B133" s="127"/>
      <c r="C133" s="126"/>
      <c r="D133" s="126"/>
      <c r="E133" s="126"/>
      <c r="F133" s="126"/>
      <c r="G133" s="126"/>
      <c r="H133" s="126"/>
      <c r="I133" s="126"/>
      <c r="J133" s="133" t="s">
        <v>1</v>
      </c>
      <c r="K133" s="124" t="s">
        <v>2</v>
      </c>
      <c r="L133" s="124" t="s">
        <v>2</v>
      </c>
    </row>
    <row r="134" spans="2:12" ht="12" customHeight="1">
      <c r="B134" s="118"/>
      <c r="I134" s="101"/>
      <c r="J134" s="132"/>
      <c r="K134" s="122"/>
      <c r="L134" s="121" t="s">
        <v>3</v>
      </c>
    </row>
    <row r="135" spans="2:12" ht="12" customHeight="1">
      <c r="B135" s="114"/>
      <c r="C135" s="113"/>
      <c r="D135" s="113"/>
      <c r="E135" s="113"/>
      <c r="F135" s="113"/>
      <c r="G135" s="113"/>
      <c r="H135" s="113"/>
      <c r="I135" s="113"/>
      <c r="J135" s="114"/>
      <c r="K135" s="119">
        <f>$J$9</f>
        <v>2643</v>
      </c>
      <c r="L135" s="119">
        <f>K135-J139</f>
        <v>2568</v>
      </c>
    </row>
    <row r="136" spans="2:12" ht="15" customHeight="1">
      <c r="B136" s="118" t="s">
        <v>490</v>
      </c>
      <c r="I136" s="101"/>
      <c r="J136" s="111">
        <v>1164</v>
      </c>
      <c r="K136" s="117">
        <f aca="true" t="shared" si="8" ref="K136:L138">$J136/K$135*100</f>
        <v>44.04086265607264</v>
      </c>
      <c r="L136" s="117">
        <f t="shared" si="8"/>
        <v>45.32710280373832</v>
      </c>
    </row>
    <row r="137" spans="2:12" ht="15" customHeight="1">
      <c r="B137" s="118" t="s">
        <v>489</v>
      </c>
      <c r="I137" s="101"/>
      <c r="J137" s="111">
        <v>1250</v>
      </c>
      <c r="K137" s="110">
        <f t="shared" si="8"/>
        <v>47.29474082482028</v>
      </c>
      <c r="L137" s="110">
        <f t="shared" si="8"/>
        <v>48.676012461059194</v>
      </c>
    </row>
    <row r="138" spans="2:12" ht="15" customHeight="1">
      <c r="B138" s="118" t="s">
        <v>488</v>
      </c>
      <c r="I138" s="101"/>
      <c r="J138" s="111">
        <v>154</v>
      </c>
      <c r="K138" s="110">
        <f t="shared" si="8"/>
        <v>5.826712069617859</v>
      </c>
      <c r="L138" s="110">
        <f t="shared" si="8"/>
        <v>5.996884735202492</v>
      </c>
    </row>
    <row r="139" spans="2:12" ht="15" customHeight="1">
      <c r="B139" s="114" t="s">
        <v>413</v>
      </c>
      <c r="C139" s="113"/>
      <c r="D139" s="113"/>
      <c r="E139" s="113"/>
      <c r="F139" s="113"/>
      <c r="G139" s="113"/>
      <c r="H139" s="113"/>
      <c r="I139" s="112"/>
      <c r="J139" s="111">
        <v>75</v>
      </c>
      <c r="K139" s="110">
        <f>$J139/K$135*100</f>
        <v>2.837684449489217</v>
      </c>
      <c r="L139" s="109" t="s">
        <v>386</v>
      </c>
    </row>
    <row r="140" spans="2:12" ht="15" customHeight="1">
      <c r="B140" s="104" t="s">
        <v>0</v>
      </c>
      <c r="C140" s="103"/>
      <c r="D140" s="103"/>
      <c r="E140" s="103"/>
      <c r="F140" s="103"/>
      <c r="G140" s="103"/>
      <c r="H140" s="103"/>
      <c r="I140" s="103"/>
      <c r="J140" s="108">
        <f>SUM(J136:J139)</f>
        <v>2643</v>
      </c>
      <c r="K140" s="107">
        <f>IF(SUM(K136:K139)&gt;100,"－",SUM(K136:K139))</f>
        <v>100</v>
      </c>
      <c r="L140" s="107">
        <f>IF(SUM(L136:L139)&gt;100,"－",SUM(L136:L139))</f>
        <v>100</v>
      </c>
    </row>
    <row r="142" spans="1:7" ht="15" customHeight="1">
      <c r="A142" s="100" t="s">
        <v>594</v>
      </c>
      <c r="C142" s="100"/>
      <c r="D142" s="100"/>
      <c r="E142" s="100"/>
      <c r="F142" s="100"/>
      <c r="G142" s="100"/>
    </row>
    <row r="143" spans="2:12" ht="12" customHeight="1">
      <c r="B143" s="127"/>
      <c r="C143" s="126"/>
      <c r="D143" s="126"/>
      <c r="E143" s="126"/>
      <c r="F143" s="126"/>
      <c r="G143" s="126"/>
      <c r="H143" s="126"/>
      <c r="I143" s="126"/>
      <c r="J143" s="133" t="s">
        <v>1</v>
      </c>
      <c r="K143" s="124" t="s">
        <v>2</v>
      </c>
      <c r="L143" s="124" t="s">
        <v>2</v>
      </c>
    </row>
    <row r="144" spans="2:12" ht="12" customHeight="1">
      <c r="B144" s="118"/>
      <c r="I144" s="101"/>
      <c r="J144" s="132"/>
      <c r="K144" s="122"/>
      <c r="L144" s="121" t="s">
        <v>3</v>
      </c>
    </row>
    <row r="145" spans="2:12" ht="12" customHeight="1">
      <c r="B145" s="114"/>
      <c r="C145" s="113"/>
      <c r="D145" s="113"/>
      <c r="E145" s="113"/>
      <c r="F145" s="113"/>
      <c r="G145" s="113"/>
      <c r="H145" s="113"/>
      <c r="I145" s="113"/>
      <c r="J145" s="114"/>
      <c r="K145" s="119">
        <f>$J$9</f>
        <v>2643</v>
      </c>
      <c r="L145" s="119">
        <f>K145-J151</f>
        <v>2576</v>
      </c>
    </row>
    <row r="146" spans="2:12" ht="15" customHeight="1">
      <c r="B146" s="118" t="s">
        <v>21</v>
      </c>
      <c r="I146" s="101"/>
      <c r="J146" s="111">
        <v>993</v>
      </c>
      <c r="K146" s="117">
        <f aca="true" t="shared" si="9" ref="K146:L150">$J146/K$145*100</f>
        <v>37.57094211123723</v>
      </c>
      <c r="L146" s="117">
        <f t="shared" si="9"/>
        <v>38.548136645962735</v>
      </c>
    </row>
    <row r="147" spans="2:12" ht="15" customHeight="1">
      <c r="B147" s="116" t="s">
        <v>593</v>
      </c>
      <c r="C147" s="115"/>
      <c r="D147" s="115"/>
      <c r="E147" s="115"/>
      <c r="F147" s="115"/>
      <c r="G147" s="115"/>
      <c r="H147" s="115"/>
      <c r="I147" s="115"/>
      <c r="J147" s="111">
        <v>1399</v>
      </c>
      <c r="K147" s="110">
        <f t="shared" si="9"/>
        <v>52.932273931138866</v>
      </c>
      <c r="L147" s="110">
        <f t="shared" si="9"/>
        <v>54.30900621118012</v>
      </c>
    </row>
    <row r="148" spans="2:12" ht="15" customHeight="1">
      <c r="B148" s="116" t="s">
        <v>22</v>
      </c>
      <c r="C148" s="115"/>
      <c r="D148" s="115"/>
      <c r="E148" s="115"/>
      <c r="F148" s="115"/>
      <c r="G148" s="115"/>
      <c r="H148" s="115"/>
      <c r="I148" s="115"/>
      <c r="J148" s="111">
        <v>176</v>
      </c>
      <c r="K148" s="110">
        <f t="shared" si="9"/>
        <v>6.6590995081346955</v>
      </c>
      <c r="L148" s="110">
        <f t="shared" si="9"/>
        <v>6.832298136645963</v>
      </c>
    </row>
    <row r="149" spans="2:12" ht="15" customHeight="1">
      <c r="B149" s="116" t="s">
        <v>23</v>
      </c>
      <c r="C149" s="115"/>
      <c r="D149" s="115"/>
      <c r="E149" s="115"/>
      <c r="F149" s="115"/>
      <c r="G149" s="115"/>
      <c r="H149" s="115"/>
      <c r="I149" s="115"/>
      <c r="J149" s="111">
        <v>6</v>
      </c>
      <c r="K149" s="110">
        <f t="shared" si="9"/>
        <v>0.22701475595913734</v>
      </c>
      <c r="L149" s="110">
        <f t="shared" si="9"/>
        <v>0.2329192546583851</v>
      </c>
    </row>
    <row r="150" spans="2:12" ht="15" customHeight="1">
      <c r="B150" s="116" t="s">
        <v>488</v>
      </c>
      <c r="C150" s="115"/>
      <c r="D150" s="115"/>
      <c r="E150" s="115"/>
      <c r="F150" s="115"/>
      <c r="G150" s="115"/>
      <c r="H150" s="115"/>
      <c r="I150" s="115"/>
      <c r="J150" s="111">
        <v>2</v>
      </c>
      <c r="K150" s="110">
        <f t="shared" si="9"/>
        <v>0.07567158531971245</v>
      </c>
      <c r="L150" s="110">
        <f t="shared" si="9"/>
        <v>0.07763975155279502</v>
      </c>
    </row>
    <row r="151" spans="2:12" ht="15" customHeight="1">
      <c r="B151" s="114" t="s">
        <v>413</v>
      </c>
      <c r="C151" s="113"/>
      <c r="D151" s="113"/>
      <c r="E151" s="113"/>
      <c r="F151" s="113"/>
      <c r="G151" s="113"/>
      <c r="H151" s="113"/>
      <c r="I151" s="112"/>
      <c r="J151" s="111">
        <v>67</v>
      </c>
      <c r="K151" s="110">
        <f>$J151/K$145*100</f>
        <v>2.534998108210367</v>
      </c>
      <c r="L151" s="109" t="s">
        <v>386</v>
      </c>
    </row>
    <row r="152" spans="2:12" ht="15" customHeight="1">
      <c r="B152" s="104" t="s">
        <v>0</v>
      </c>
      <c r="C152" s="103"/>
      <c r="D152" s="103"/>
      <c r="E152" s="103"/>
      <c r="F152" s="103"/>
      <c r="G152" s="103"/>
      <c r="H152" s="103"/>
      <c r="I152" s="103"/>
      <c r="J152" s="108">
        <f>SUM(J146:J151)</f>
        <v>2643</v>
      </c>
      <c r="K152" s="107">
        <f>IF(SUM(K146:K151)&gt;100,"－",SUM(K146:K151))</f>
        <v>100.00000000000001</v>
      </c>
      <c r="L152" s="107">
        <f>IF(SUM(L146:L151)&gt;100,"－",SUM(L146:L151))</f>
        <v>100</v>
      </c>
    </row>
    <row r="153" ht="15" customHeight="1">
      <c r="I153" s="101"/>
    </row>
    <row r="154" spans="1:7" ht="15" customHeight="1">
      <c r="A154" s="100" t="s">
        <v>592</v>
      </c>
      <c r="C154" s="100"/>
      <c r="D154" s="100"/>
      <c r="E154" s="100"/>
      <c r="F154" s="100"/>
      <c r="G154" s="100"/>
    </row>
    <row r="155" spans="2:12" ht="12" customHeight="1">
      <c r="B155" s="127"/>
      <c r="C155" s="126"/>
      <c r="D155" s="126"/>
      <c r="E155" s="126"/>
      <c r="F155" s="126"/>
      <c r="G155" s="126"/>
      <c r="H155" s="126"/>
      <c r="I155" s="126"/>
      <c r="J155" s="133" t="s">
        <v>1</v>
      </c>
      <c r="K155" s="124" t="s">
        <v>2</v>
      </c>
      <c r="L155" s="124" t="s">
        <v>2</v>
      </c>
    </row>
    <row r="156" spans="2:12" ht="12" customHeight="1">
      <c r="B156" s="118"/>
      <c r="I156" s="101"/>
      <c r="J156" s="132"/>
      <c r="K156" s="122"/>
      <c r="L156" s="121" t="s">
        <v>3</v>
      </c>
    </row>
    <row r="157" spans="2:12" ht="12" customHeight="1">
      <c r="B157" s="114"/>
      <c r="C157" s="113"/>
      <c r="D157" s="113"/>
      <c r="E157" s="113"/>
      <c r="F157" s="113"/>
      <c r="G157" s="113"/>
      <c r="H157" s="113"/>
      <c r="I157" s="113"/>
      <c r="J157" s="114"/>
      <c r="K157" s="119">
        <f>$J$9</f>
        <v>2643</v>
      </c>
      <c r="L157" s="119">
        <f>K157-J163</f>
        <v>2583</v>
      </c>
    </row>
    <row r="158" spans="2:12" ht="15" customHeight="1">
      <c r="B158" s="118" t="s">
        <v>591</v>
      </c>
      <c r="I158" s="101"/>
      <c r="J158" s="111">
        <v>802</v>
      </c>
      <c r="K158" s="117">
        <f aca="true" t="shared" si="10" ref="K158:L162">$J158/K$157*100</f>
        <v>30.34430571320469</v>
      </c>
      <c r="L158" s="117">
        <f t="shared" si="10"/>
        <v>31.049167634533486</v>
      </c>
    </row>
    <row r="159" spans="2:12" ht="15" customHeight="1">
      <c r="B159" s="118" t="s">
        <v>590</v>
      </c>
      <c r="I159" s="101"/>
      <c r="J159" s="111">
        <v>1427</v>
      </c>
      <c r="K159" s="110">
        <f t="shared" si="10"/>
        <v>53.99167612561483</v>
      </c>
      <c r="L159" s="110">
        <f t="shared" si="10"/>
        <v>55.24583817266744</v>
      </c>
    </row>
    <row r="160" spans="2:12" ht="15" customHeight="1">
      <c r="B160" s="118" t="s">
        <v>589</v>
      </c>
      <c r="I160" s="101"/>
      <c r="J160" s="111">
        <v>302</v>
      </c>
      <c r="K160" s="110">
        <f t="shared" si="10"/>
        <v>11.42640938327658</v>
      </c>
      <c r="L160" s="110">
        <f t="shared" si="10"/>
        <v>11.691831204026325</v>
      </c>
    </row>
    <row r="161" spans="2:12" ht="15" customHeight="1">
      <c r="B161" s="118" t="s">
        <v>588</v>
      </c>
      <c r="I161" s="101"/>
      <c r="J161" s="111">
        <v>44</v>
      </c>
      <c r="K161" s="110">
        <f t="shared" si="10"/>
        <v>1.6647748770336739</v>
      </c>
      <c r="L161" s="110">
        <f t="shared" si="10"/>
        <v>1.7034456058846303</v>
      </c>
    </row>
    <row r="162" spans="2:12" ht="15" customHeight="1">
      <c r="B162" s="116" t="s">
        <v>488</v>
      </c>
      <c r="C162" s="115"/>
      <c r="D162" s="115"/>
      <c r="E162" s="115"/>
      <c r="F162" s="115"/>
      <c r="G162" s="115"/>
      <c r="H162" s="115"/>
      <c r="I162" s="115"/>
      <c r="J162" s="111">
        <v>8</v>
      </c>
      <c r="K162" s="110">
        <f t="shared" si="10"/>
        <v>0.3026863412788498</v>
      </c>
      <c r="L162" s="110">
        <f t="shared" si="10"/>
        <v>0.30971738288811457</v>
      </c>
    </row>
    <row r="163" spans="2:12" ht="15" customHeight="1">
      <c r="B163" s="114" t="s">
        <v>413</v>
      </c>
      <c r="C163" s="113"/>
      <c r="D163" s="113"/>
      <c r="E163" s="113"/>
      <c r="F163" s="113"/>
      <c r="G163" s="113"/>
      <c r="H163" s="113"/>
      <c r="I163" s="112"/>
      <c r="J163" s="111">
        <v>60</v>
      </c>
      <c r="K163" s="110">
        <f>$J163/K$157*100</f>
        <v>2.2701475595913734</v>
      </c>
      <c r="L163" s="109" t="s">
        <v>386</v>
      </c>
    </row>
    <row r="164" spans="2:12" ht="15" customHeight="1">
      <c r="B164" s="104" t="s">
        <v>0</v>
      </c>
      <c r="C164" s="103"/>
      <c r="D164" s="103"/>
      <c r="E164" s="103"/>
      <c r="F164" s="103"/>
      <c r="G164" s="103"/>
      <c r="H164" s="103"/>
      <c r="I164" s="103"/>
      <c r="J164" s="108">
        <f>SUM(J158:J163)</f>
        <v>2643</v>
      </c>
      <c r="K164" s="107">
        <f>IF(SUM(K158:K163)&gt;100,"－",SUM(K158:K163))</f>
        <v>100</v>
      </c>
      <c r="L164" s="107">
        <f>IF(SUM(L158:L163)&gt;100,"－",SUM(L158:L163))</f>
        <v>99.99999999999999</v>
      </c>
    </row>
    <row r="165" ht="15" customHeight="1">
      <c r="I165" s="101"/>
    </row>
    <row r="166" spans="1:13" ht="15" customHeight="1">
      <c r="A166" s="100" t="s">
        <v>587</v>
      </c>
      <c r="I166" s="101"/>
      <c r="J166" s="101"/>
      <c r="K166" s="101"/>
      <c r="L166" s="101"/>
      <c r="M166" s="101"/>
    </row>
    <row r="167" spans="2:12" ht="12" customHeight="1">
      <c r="B167" s="127"/>
      <c r="C167" s="126"/>
      <c r="D167" s="126"/>
      <c r="E167" s="126"/>
      <c r="F167" s="126"/>
      <c r="G167" s="126"/>
      <c r="H167" s="126"/>
      <c r="I167" s="126"/>
      <c r="J167" s="133" t="s">
        <v>1</v>
      </c>
      <c r="K167" s="124" t="s">
        <v>2</v>
      </c>
      <c r="L167" s="124" t="s">
        <v>2</v>
      </c>
    </row>
    <row r="168" spans="2:12" ht="12" customHeight="1">
      <c r="B168" s="118"/>
      <c r="I168" s="101"/>
      <c r="J168" s="132"/>
      <c r="K168" s="122"/>
      <c r="L168" s="121" t="s">
        <v>3</v>
      </c>
    </row>
    <row r="169" spans="2:12" ht="12" customHeight="1">
      <c r="B169" s="114"/>
      <c r="C169" s="113"/>
      <c r="D169" s="113"/>
      <c r="E169" s="113"/>
      <c r="F169" s="113"/>
      <c r="G169" s="113"/>
      <c r="H169" s="113"/>
      <c r="I169" s="113"/>
      <c r="J169" s="114"/>
      <c r="K169" s="119">
        <f>$J$9</f>
        <v>2643</v>
      </c>
      <c r="L169" s="119">
        <f>K169-J173</f>
        <v>2583</v>
      </c>
    </row>
    <row r="170" spans="2:12" ht="15" customHeight="1">
      <c r="B170" s="118" t="s">
        <v>490</v>
      </c>
      <c r="I170" s="101"/>
      <c r="J170" s="111">
        <v>2295</v>
      </c>
      <c r="K170" s="117">
        <f aca="true" t="shared" si="11" ref="K170:L172">$J170/K$169*100</f>
        <v>86.83314415437003</v>
      </c>
      <c r="L170" s="117">
        <f t="shared" si="11"/>
        <v>88.85017421602788</v>
      </c>
    </row>
    <row r="171" spans="2:12" ht="15" customHeight="1">
      <c r="B171" s="116" t="s">
        <v>489</v>
      </c>
      <c r="C171" s="115"/>
      <c r="D171" s="115"/>
      <c r="E171" s="115"/>
      <c r="F171" s="115"/>
      <c r="G171" s="115"/>
      <c r="H171" s="115"/>
      <c r="I171" s="115"/>
      <c r="J171" s="111">
        <v>273</v>
      </c>
      <c r="K171" s="110">
        <f t="shared" si="11"/>
        <v>10.32917139614075</v>
      </c>
      <c r="L171" s="110">
        <f t="shared" si="11"/>
        <v>10.569105691056912</v>
      </c>
    </row>
    <row r="172" spans="2:12" ht="15" customHeight="1">
      <c r="B172" s="116" t="s">
        <v>488</v>
      </c>
      <c r="C172" s="115"/>
      <c r="D172" s="115"/>
      <c r="E172" s="115"/>
      <c r="F172" s="115"/>
      <c r="G172" s="115"/>
      <c r="H172" s="115"/>
      <c r="I172" s="115"/>
      <c r="J172" s="111">
        <v>15</v>
      </c>
      <c r="K172" s="110">
        <f t="shared" si="11"/>
        <v>0.5675368898978433</v>
      </c>
      <c r="L172" s="110">
        <f t="shared" si="11"/>
        <v>0.5807200929152149</v>
      </c>
    </row>
    <row r="173" spans="2:12" ht="15" customHeight="1">
      <c r="B173" s="114" t="s">
        <v>413</v>
      </c>
      <c r="C173" s="113"/>
      <c r="D173" s="113"/>
      <c r="E173" s="113"/>
      <c r="F173" s="113"/>
      <c r="G173" s="113"/>
      <c r="H173" s="113"/>
      <c r="I173" s="112"/>
      <c r="J173" s="111">
        <v>60</v>
      </c>
      <c r="K173" s="110">
        <f>$J173/K$169*100</f>
        <v>2.2701475595913734</v>
      </c>
      <c r="L173" s="109" t="s">
        <v>386</v>
      </c>
    </row>
    <row r="174" spans="2:12" ht="15" customHeight="1">
      <c r="B174" s="104" t="s">
        <v>0</v>
      </c>
      <c r="C174" s="103"/>
      <c r="D174" s="103"/>
      <c r="E174" s="103"/>
      <c r="F174" s="103"/>
      <c r="G174" s="103"/>
      <c r="H174" s="103"/>
      <c r="I174" s="103"/>
      <c r="J174" s="108">
        <f>SUM(J170:J173)</f>
        <v>2643</v>
      </c>
      <c r="K174" s="107">
        <f>IF(SUM(K170:K173)&gt;100,"－",SUM(K170:K173))</f>
        <v>100</v>
      </c>
      <c r="L174" s="107">
        <f>IF(SUM(L170:L173)&gt;100,"－",SUM(L170:L173))</f>
        <v>100</v>
      </c>
    </row>
    <row r="175" ht="15" customHeight="1">
      <c r="I175" s="101"/>
    </row>
    <row r="176" ht="15" customHeight="1">
      <c r="A176" s="134" t="s">
        <v>586</v>
      </c>
    </row>
    <row r="177" spans="1:9" ht="15" customHeight="1">
      <c r="A177" s="100" t="s">
        <v>585</v>
      </c>
      <c r="C177" s="100"/>
      <c r="D177" s="100"/>
      <c r="E177" s="100"/>
      <c r="F177" s="100"/>
      <c r="G177" s="100"/>
      <c r="H177" s="100"/>
      <c r="I177" s="101"/>
    </row>
    <row r="178" spans="2:12" ht="12" customHeight="1">
      <c r="B178" s="127"/>
      <c r="C178" s="126"/>
      <c r="D178" s="126"/>
      <c r="E178" s="126"/>
      <c r="F178" s="126"/>
      <c r="G178" s="126"/>
      <c r="H178" s="126"/>
      <c r="I178" s="126"/>
      <c r="J178" s="133" t="s">
        <v>1</v>
      </c>
      <c r="K178" s="124" t="s">
        <v>2</v>
      </c>
      <c r="L178" s="124" t="s">
        <v>2</v>
      </c>
    </row>
    <row r="179" spans="2:12" ht="12" customHeight="1">
      <c r="B179" s="118"/>
      <c r="I179" s="101"/>
      <c r="J179" s="132"/>
      <c r="K179" s="122"/>
      <c r="L179" s="121" t="s">
        <v>3</v>
      </c>
    </row>
    <row r="180" spans="2:12" ht="12" customHeight="1">
      <c r="B180" s="114"/>
      <c r="C180" s="113"/>
      <c r="D180" s="113"/>
      <c r="E180" s="113"/>
      <c r="F180" s="113"/>
      <c r="G180" s="113"/>
      <c r="H180" s="113"/>
      <c r="I180" s="113"/>
      <c r="J180" s="114"/>
      <c r="K180" s="119">
        <f>$J$9</f>
        <v>2643</v>
      </c>
      <c r="L180" s="119">
        <f>K180-J184</f>
        <v>2487</v>
      </c>
    </row>
    <row r="181" spans="2:12" ht="15" customHeight="1">
      <c r="B181" s="118" t="s">
        <v>490</v>
      </c>
      <c r="I181" s="101"/>
      <c r="J181" s="111">
        <v>1656</v>
      </c>
      <c r="K181" s="117">
        <f aca="true" t="shared" si="12" ref="K181:L183">$J181/K$180*100</f>
        <v>62.6560726447219</v>
      </c>
      <c r="L181" s="117">
        <f t="shared" si="12"/>
        <v>66.58624849215923</v>
      </c>
    </row>
    <row r="182" spans="2:12" ht="15" customHeight="1">
      <c r="B182" s="116" t="s">
        <v>489</v>
      </c>
      <c r="C182" s="115"/>
      <c r="D182" s="115"/>
      <c r="E182" s="115"/>
      <c r="F182" s="115"/>
      <c r="G182" s="115"/>
      <c r="H182" s="115"/>
      <c r="I182" s="115"/>
      <c r="J182" s="111">
        <v>753</v>
      </c>
      <c r="K182" s="110">
        <f t="shared" si="12"/>
        <v>28.490351872871738</v>
      </c>
      <c r="L182" s="110">
        <f t="shared" si="12"/>
        <v>30.27744270205066</v>
      </c>
    </row>
    <row r="183" spans="2:12" ht="15" customHeight="1">
      <c r="B183" s="116" t="s">
        <v>488</v>
      </c>
      <c r="C183" s="115"/>
      <c r="D183" s="115"/>
      <c r="E183" s="115"/>
      <c r="F183" s="115"/>
      <c r="G183" s="115"/>
      <c r="H183" s="115"/>
      <c r="I183" s="115"/>
      <c r="J183" s="111">
        <v>78</v>
      </c>
      <c r="K183" s="110">
        <f t="shared" si="12"/>
        <v>2.9511918274687856</v>
      </c>
      <c r="L183" s="110">
        <f t="shared" si="12"/>
        <v>3.1363088057901085</v>
      </c>
    </row>
    <row r="184" spans="2:12" ht="15" customHeight="1">
      <c r="B184" s="114" t="s">
        <v>413</v>
      </c>
      <c r="C184" s="113"/>
      <c r="D184" s="113"/>
      <c r="E184" s="113"/>
      <c r="F184" s="113"/>
      <c r="G184" s="113"/>
      <c r="H184" s="113"/>
      <c r="I184" s="112"/>
      <c r="J184" s="111">
        <v>156</v>
      </c>
      <c r="K184" s="110">
        <f>$J184/K$180*100</f>
        <v>5.902383654937571</v>
      </c>
      <c r="L184" s="109" t="s">
        <v>386</v>
      </c>
    </row>
    <row r="185" spans="2:12" ht="15" customHeight="1">
      <c r="B185" s="104" t="s">
        <v>0</v>
      </c>
      <c r="C185" s="103"/>
      <c r="D185" s="103"/>
      <c r="E185" s="103"/>
      <c r="F185" s="103"/>
      <c r="G185" s="103"/>
      <c r="H185" s="103"/>
      <c r="I185" s="103"/>
      <c r="J185" s="108">
        <f>SUM(J181:J184)</f>
        <v>2643</v>
      </c>
      <c r="K185" s="107">
        <f>IF(SUM(K181:K184)&gt;100,"－",SUM(K181:K184))</f>
        <v>100</v>
      </c>
      <c r="L185" s="107">
        <f>IF(SUM(L181:L184)&gt;100,"－",SUM(L181:L184))</f>
        <v>100</v>
      </c>
    </row>
    <row r="186" ht="15" customHeight="1">
      <c r="I186" s="101"/>
    </row>
    <row r="187" spans="1:9" ht="15" customHeight="1">
      <c r="A187" s="154" t="s">
        <v>584</v>
      </c>
      <c r="I187" s="101"/>
    </row>
    <row r="188" spans="1:9" ht="15" customHeight="1">
      <c r="A188" s="100" t="s">
        <v>583</v>
      </c>
      <c r="C188" s="100"/>
      <c r="D188" s="100"/>
      <c r="E188" s="100"/>
      <c r="F188" s="100"/>
      <c r="G188" s="100"/>
      <c r="H188" s="100"/>
      <c r="I188" s="101"/>
    </row>
    <row r="189" spans="2:12" ht="12" customHeight="1">
      <c r="B189" s="127"/>
      <c r="C189" s="126"/>
      <c r="D189" s="126"/>
      <c r="E189" s="126"/>
      <c r="F189" s="126"/>
      <c r="G189" s="126"/>
      <c r="H189" s="126"/>
      <c r="I189" s="126"/>
      <c r="J189" s="133" t="s">
        <v>1</v>
      </c>
      <c r="K189" s="124" t="s">
        <v>2</v>
      </c>
      <c r="L189" s="124" t="s">
        <v>2</v>
      </c>
    </row>
    <row r="190" spans="2:12" ht="12" customHeight="1">
      <c r="B190" s="118"/>
      <c r="I190" s="101"/>
      <c r="J190" s="132"/>
      <c r="K190" s="122"/>
      <c r="L190" s="121" t="s">
        <v>3</v>
      </c>
    </row>
    <row r="191" spans="2:12" ht="12" customHeight="1">
      <c r="B191" s="114"/>
      <c r="C191" s="113"/>
      <c r="D191" s="113"/>
      <c r="E191" s="113"/>
      <c r="F191" s="113"/>
      <c r="G191" s="113"/>
      <c r="H191" s="113"/>
      <c r="I191" s="113"/>
      <c r="J191" s="114"/>
      <c r="K191" s="119">
        <f>J181</f>
        <v>1656</v>
      </c>
      <c r="L191" s="119">
        <f>K191-J197</f>
        <v>1610</v>
      </c>
    </row>
    <row r="192" spans="2:12" ht="15" customHeight="1">
      <c r="B192" s="118" t="s">
        <v>582</v>
      </c>
      <c r="I192" s="101"/>
      <c r="J192" s="111">
        <v>1222</v>
      </c>
      <c r="K192" s="117">
        <f aca="true" t="shared" si="13" ref="K192:L196">$J192/K$191*100</f>
        <v>73.79227053140096</v>
      </c>
      <c r="L192" s="117">
        <f t="shared" si="13"/>
        <v>75.90062111801242</v>
      </c>
    </row>
    <row r="193" spans="2:12" ht="15" customHeight="1">
      <c r="B193" s="116" t="s">
        <v>581</v>
      </c>
      <c r="C193" s="115"/>
      <c r="D193" s="115"/>
      <c r="E193" s="115"/>
      <c r="F193" s="115"/>
      <c r="G193" s="115"/>
      <c r="H193" s="115"/>
      <c r="I193" s="115"/>
      <c r="J193" s="111">
        <v>174</v>
      </c>
      <c r="K193" s="110">
        <f t="shared" si="13"/>
        <v>10.507246376811594</v>
      </c>
      <c r="L193" s="110">
        <f t="shared" si="13"/>
        <v>10.807453416149068</v>
      </c>
    </row>
    <row r="194" spans="2:12" ht="15" customHeight="1">
      <c r="B194" s="116" t="s">
        <v>580</v>
      </c>
      <c r="C194" s="115"/>
      <c r="D194" s="115"/>
      <c r="E194" s="115"/>
      <c r="F194" s="115"/>
      <c r="G194" s="115"/>
      <c r="H194" s="115"/>
      <c r="I194" s="115"/>
      <c r="J194" s="111">
        <v>28</v>
      </c>
      <c r="K194" s="110">
        <f t="shared" si="13"/>
        <v>1.6908212560386473</v>
      </c>
      <c r="L194" s="110">
        <f t="shared" si="13"/>
        <v>1.7391304347826086</v>
      </c>
    </row>
    <row r="195" spans="2:12" ht="15" customHeight="1">
      <c r="B195" s="116" t="s">
        <v>579</v>
      </c>
      <c r="C195" s="115"/>
      <c r="D195" s="115"/>
      <c r="E195" s="115"/>
      <c r="F195" s="115"/>
      <c r="G195" s="115"/>
      <c r="H195" s="115"/>
      <c r="I195" s="115"/>
      <c r="J195" s="111">
        <v>82</v>
      </c>
      <c r="K195" s="110">
        <f t="shared" si="13"/>
        <v>4.951690821256038</v>
      </c>
      <c r="L195" s="110">
        <f t="shared" si="13"/>
        <v>5.093167701863354</v>
      </c>
    </row>
    <row r="196" spans="2:12" ht="15" customHeight="1">
      <c r="B196" s="116" t="s">
        <v>578</v>
      </c>
      <c r="C196" s="115"/>
      <c r="D196" s="115"/>
      <c r="E196" s="115"/>
      <c r="F196" s="115"/>
      <c r="G196" s="115"/>
      <c r="H196" s="115"/>
      <c r="I196" s="115"/>
      <c r="J196" s="111">
        <v>151</v>
      </c>
      <c r="K196" s="110">
        <f t="shared" si="13"/>
        <v>9.118357487922706</v>
      </c>
      <c r="L196" s="110">
        <f t="shared" si="13"/>
        <v>9.378881987577639</v>
      </c>
    </row>
    <row r="197" spans="2:12" ht="15" customHeight="1">
      <c r="B197" s="114" t="s">
        <v>413</v>
      </c>
      <c r="C197" s="113"/>
      <c r="D197" s="113"/>
      <c r="E197" s="113"/>
      <c r="F197" s="113"/>
      <c r="G197" s="113"/>
      <c r="H197" s="113"/>
      <c r="I197" s="112"/>
      <c r="J197" s="111">
        <v>46</v>
      </c>
      <c r="K197" s="110">
        <f>$J197/K$191*100</f>
        <v>2.7777777777777777</v>
      </c>
      <c r="L197" s="109" t="s">
        <v>386</v>
      </c>
    </row>
    <row r="198" spans="2:12" ht="15" customHeight="1">
      <c r="B198" s="104" t="s">
        <v>0</v>
      </c>
      <c r="C198" s="103"/>
      <c r="D198" s="103"/>
      <c r="E198" s="103"/>
      <c r="F198" s="103"/>
      <c r="G198" s="103"/>
      <c r="H198" s="103"/>
      <c r="I198" s="103"/>
      <c r="J198" s="108">
        <f>SUM(J192:J197)</f>
        <v>1703</v>
      </c>
      <c r="K198" s="107" t="str">
        <f>IF(SUM(K192:K197)&gt;100,"－",SUM(K192:K197))</f>
        <v>－</v>
      </c>
      <c r="L198" s="107" t="str">
        <f>IF(SUM(L192:L197)&gt;100,"－",SUM(L192:L197))</f>
        <v>－</v>
      </c>
    </row>
    <row r="199" ht="15" customHeight="1">
      <c r="I199" s="101"/>
    </row>
    <row r="200" spans="1:9" ht="15" customHeight="1">
      <c r="A200" s="100" t="s">
        <v>577</v>
      </c>
      <c r="C200" s="100"/>
      <c r="D200" s="100"/>
      <c r="E200" s="100"/>
      <c r="F200" s="100"/>
      <c r="G200" s="100"/>
      <c r="H200" s="100"/>
      <c r="I200" s="101"/>
    </row>
    <row r="201" spans="2:12" ht="12" customHeight="1">
      <c r="B201" s="127"/>
      <c r="C201" s="126"/>
      <c r="D201" s="126"/>
      <c r="E201" s="126"/>
      <c r="F201" s="126"/>
      <c r="G201" s="126"/>
      <c r="H201" s="126"/>
      <c r="I201" s="126"/>
      <c r="J201" s="133" t="s">
        <v>1</v>
      </c>
      <c r="K201" s="124" t="s">
        <v>2</v>
      </c>
      <c r="L201" s="124" t="s">
        <v>2</v>
      </c>
    </row>
    <row r="202" spans="2:12" ht="12" customHeight="1">
      <c r="B202" s="118"/>
      <c r="I202" s="101"/>
      <c r="J202" s="132"/>
      <c r="K202" s="122"/>
      <c r="L202" s="121" t="s">
        <v>3</v>
      </c>
    </row>
    <row r="203" spans="2:12" ht="12" customHeight="1">
      <c r="B203" s="114"/>
      <c r="C203" s="113"/>
      <c r="D203" s="113"/>
      <c r="E203" s="113"/>
      <c r="F203" s="113"/>
      <c r="G203" s="113"/>
      <c r="H203" s="113"/>
      <c r="I203" s="113"/>
      <c r="J203" s="114"/>
      <c r="K203" s="119">
        <f>$J$9</f>
        <v>2643</v>
      </c>
      <c r="L203" s="119">
        <f>K203-J212</f>
        <v>2543</v>
      </c>
    </row>
    <row r="204" spans="2:12" ht="15" customHeight="1">
      <c r="B204" s="118" t="s">
        <v>576</v>
      </c>
      <c r="I204" s="101"/>
      <c r="J204" s="111">
        <v>64</v>
      </c>
      <c r="K204" s="117">
        <f aca="true" t="shared" si="14" ref="K204:L211">$J204/K$203*100</f>
        <v>2.4214907302307984</v>
      </c>
      <c r="L204" s="117">
        <f t="shared" si="14"/>
        <v>2.5167125442390876</v>
      </c>
    </row>
    <row r="205" spans="2:12" ht="15" customHeight="1">
      <c r="B205" s="116" t="s">
        <v>575</v>
      </c>
      <c r="C205" s="115"/>
      <c r="D205" s="115"/>
      <c r="E205" s="115"/>
      <c r="F205" s="115"/>
      <c r="G205" s="115"/>
      <c r="H205" s="115"/>
      <c r="I205" s="115"/>
      <c r="J205" s="111">
        <v>229</v>
      </c>
      <c r="K205" s="110">
        <f t="shared" si="14"/>
        <v>8.664396519107076</v>
      </c>
      <c r="L205" s="110">
        <f t="shared" si="14"/>
        <v>9.005112072355486</v>
      </c>
    </row>
    <row r="206" spans="2:13" ht="15" customHeight="1">
      <c r="B206" s="116" t="s">
        <v>574</v>
      </c>
      <c r="C206" s="115"/>
      <c r="D206" s="115"/>
      <c r="E206" s="115"/>
      <c r="F206" s="115"/>
      <c r="G206" s="115"/>
      <c r="H206" s="115"/>
      <c r="I206" s="115"/>
      <c r="J206" s="111">
        <v>719</v>
      </c>
      <c r="K206" s="110">
        <f t="shared" si="14"/>
        <v>27.203934922436623</v>
      </c>
      <c r="L206" s="110">
        <f t="shared" si="14"/>
        <v>28.273692489186004</v>
      </c>
      <c r="M206" s="147"/>
    </row>
    <row r="207" spans="2:13" ht="15" customHeight="1">
      <c r="B207" s="116" t="s">
        <v>573</v>
      </c>
      <c r="C207" s="115"/>
      <c r="D207" s="115"/>
      <c r="E207" s="115"/>
      <c r="F207" s="115"/>
      <c r="G207" s="115"/>
      <c r="H207" s="115"/>
      <c r="I207" s="115"/>
      <c r="J207" s="111">
        <v>834</v>
      </c>
      <c r="K207" s="110">
        <f t="shared" si="14"/>
        <v>31.55505107832009</v>
      </c>
      <c r="L207" s="110">
        <f t="shared" si="14"/>
        <v>32.79591034211561</v>
      </c>
      <c r="M207" s="147"/>
    </row>
    <row r="208" spans="2:12" ht="15" customHeight="1">
      <c r="B208" s="116" t="s">
        <v>572</v>
      </c>
      <c r="C208" s="115"/>
      <c r="D208" s="115"/>
      <c r="E208" s="115"/>
      <c r="F208" s="115"/>
      <c r="G208" s="115"/>
      <c r="H208" s="115"/>
      <c r="I208" s="115"/>
      <c r="J208" s="111">
        <v>343</v>
      </c>
      <c r="K208" s="110">
        <f t="shared" si="14"/>
        <v>12.977676882330686</v>
      </c>
      <c r="L208" s="110">
        <f t="shared" si="14"/>
        <v>13.48800629178136</v>
      </c>
    </row>
    <row r="209" spans="2:12" ht="15" customHeight="1">
      <c r="B209" s="116" t="s">
        <v>571</v>
      </c>
      <c r="C209" s="115"/>
      <c r="D209" s="115"/>
      <c r="E209" s="115"/>
      <c r="F209" s="115"/>
      <c r="G209" s="115"/>
      <c r="H209" s="115"/>
      <c r="I209" s="115"/>
      <c r="J209" s="111">
        <v>297</v>
      </c>
      <c r="K209" s="110">
        <f t="shared" si="14"/>
        <v>11.237230419977298</v>
      </c>
      <c r="L209" s="110">
        <f t="shared" si="14"/>
        <v>11.679119150609516</v>
      </c>
    </row>
    <row r="210" spans="2:12" ht="15" customHeight="1">
      <c r="B210" s="116" t="s">
        <v>570</v>
      </c>
      <c r="C210" s="115"/>
      <c r="D210" s="115"/>
      <c r="E210" s="115"/>
      <c r="F210" s="115"/>
      <c r="G210" s="115"/>
      <c r="H210" s="115"/>
      <c r="I210" s="115"/>
      <c r="J210" s="111">
        <v>56</v>
      </c>
      <c r="K210" s="110">
        <f t="shared" si="14"/>
        <v>2.118804388951949</v>
      </c>
      <c r="L210" s="110">
        <f t="shared" si="14"/>
        <v>2.2021234762092017</v>
      </c>
    </row>
    <row r="211" spans="2:12" ht="15" customHeight="1">
      <c r="B211" s="116" t="s">
        <v>569</v>
      </c>
      <c r="C211" s="115"/>
      <c r="D211" s="115"/>
      <c r="E211" s="115"/>
      <c r="F211" s="115"/>
      <c r="G211" s="115"/>
      <c r="H211" s="115"/>
      <c r="I211" s="115"/>
      <c r="J211" s="111">
        <v>1</v>
      </c>
      <c r="K211" s="110">
        <f t="shared" si="14"/>
        <v>0.037835792659856225</v>
      </c>
      <c r="L211" s="110">
        <f t="shared" si="14"/>
        <v>0.039323633503735744</v>
      </c>
    </row>
    <row r="212" spans="2:12" ht="15" customHeight="1">
      <c r="B212" s="114" t="s">
        <v>413</v>
      </c>
      <c r="C212" s="113"/>
      <c r="D212" s="113"/>
      <c r="E212" s="113"/>
      <c r="F212" s="113"/>
      <c r="G212" s="113"/>
      <c r="H212" s="113"/>
      <c r="I212" s="112"/>
      <c r="J212" s="111">
        <v>100</v>
      </c>
      <c r="K212" s="110">
        <f>$J212/K$203*100</f>
        <v>3.7835792659856224</v>
      </c>
      <c r="L212" s="109" t="s">
        <v>386</v>
      </c>
    </row>
    <row r="213" spans="2:12" ht="15" customHeight="1">
      <c r="B213" s="104" t="s">
        <v>0</v>
      </c>
      <c r="C213" s="103"/>
      <c r="D213" s="103"/>
      <c r="E213" s="103"/>
      <c r="F213" s="103"/>
      <c r="G213" s="103"/>
      <c r="H213" s="103"/>
      <c r="I213" s="103"/>
      <c r="J213" s="108">
        <f>SUM(J204:J212)</f>
        <v>2643</v>
      </c>
      <c r="K213" s="107">
        <f>IF(SUM(K204:K212)&gt;100,"－",SUM(K204:K212))</f>
        <v>100</v>
      </c>
      <c r="L213" s="107">
        <f>IF(SUM(L204:L212)&gt;100,"－",SUM(L204:L212))</f>
        <v>100</v>
      </c>
    </row>
    <row r="214" ht="15" customHeight="1">
      <c r="I214" s="101"/>
    </row>
    <row r="215" spans="1:9" ht="15" customHeight="1">
      <c r="A215" s="100" t="s">
        <v>568</v>
      </c>
      <c r="C215" s="100"/>
      <c r="D215" s="100"/>
      <c r="E215" s="100"/>
      <c r="F215" s="100"/>
      <c r="G215" s="100"/>
      <c r="H215" s="100"/>
      <c r="I215" s="101"/>
    </row>
    <row r="216" spans="2:12" ht="12" customHeight="1">
      <c r="B216" s="127"/>
      <c r="C216" s="126"/>
      <c r="D216" s="126"/>
      <c r="E216" s="126"/>
      <c r="F216" s="126"/>
      <c r="G216" s="126"/>
      <c r="H216" s="126"/>
      <c r="I216" s="126"/>
      <c r="J216" s="133" t="s">
        <v>1</v>
      </c>
      <c r="K216" s="124" t="s">
        <v>2</v>
      </c>
      <c r="L216" s="124" t="s">
        <v>2</v>
      </c>
    </row>
    <row r="217" spans="2:12" ht="12" customHeight="1">
      <c r="B217" s="118"/>
      <c r="I217" s="101"/>
      <c r="J217" s="132"/>
      <c r="K217" s="122"/>
      <c r="L217" s="121" t="s">
        <v>3</v>
      </c>
    </row>
    <row r="218" spans="2:12" ht="12" customHeight="1">
      <c r="B218" s="114"/>
      <c r="C218" s="113"/>
      <c r="D218" s="113"/>
      <c r="E218" s="113"/>
      <c r="F218" s="113"/>
      <c r="G218" s="113"/>
      <c r="H218" s="113"/>
      <c r="I218" s="113"/>
      <c r="J218" s="114"/>
      <c r="K218" s="119">
        <f>$J$9</f>
        <v>2643</v>
      </c>
      <c r="L218" s="119">
        <f>K218-J225</f>
        <v>2532</v>
      </c>
    </row>
    <row r="219" spans="2:12" ht="15" customHeight="1">
      <c r="B219" s="118" t="s">
        <v>567</v>
      </c>
      <c r="I219" s="101"/>
      <c r="J219" s="111">
        <v>143</v>
      </c>
      <c r="K219" s="117">
        <f aca="true" t="shared" si="15" ref="K219:L224">$J219/K$218*100</f>
        <v>5.410518350359441</v>
      </c>
      <c r="L219" s="117">
        <f t="shared" si="15"/>
        <v>5.647709320695102</v>
      </c>
    </row>
    <row r="220" spans="2:12" ht="15" customHeight="1">
      <c r="B220" s="116" t="s">
        <v>566</v>
      </c>
      <c r="C220" s="115"/>
      <c r="D220" s="115"/>
      <c r="E220" s="115"/>
      <c r="F220" s="115"/>
      <c r="G220" s="115"/>
      <c r="H220" s="115"/>
      <c r="I220" s="115"/>
      <c r="J220" s="111">
        <v>489</v>
      </c>
      <c r="K220" s="110">
        <f t="shared" si="15"/>
        <v>18.501702610669692</v>
      </c>
      <c r="L220" s="110">
        <f t="shared" si="15"/>
        <v>19.312796208530806</v>
      </c>
    </row>
    <row r="221" spans="2:12" ht="15" customHeight="1">
      <c r="B221" s="116" t="s">
        <v>565</v>
      </c>
      <c r="C221" s="115"/>
      <c r="D221" s="115"/>
      <c r="E221" s="115"/>
      <c r="F221" s="115"/>
      <c r="G221" s="115"/>
      <c r="H221" s="115"/>
      <c r="I221" s="115"/>
      <c r="J221" s="111">
        <v>1216</v>
      </c>
      <c r="K221" s="110">
        <f t="shared" si="15"/>
        <v>46.00832387438517</v>
      </c>
      <c r="L221" s="110">
        <f t="shared" si="15"/>
        <v>48.02527646129542</v>
      </c>
    </row>
    <row r="222" spans="2:12" ht="15" customHeight="1">
      <c r="B222" s="116" t="s">
        <v>564</v>
      </c>
      <c r="C222" s="115"/>
      <c r="D222" s="115"/>
      <c r="E222" s="115"/>
      <c r="F222" s="115"/>
      <c r="G222" s="115"/>
      <c r="H222" s="115"/>
      <c r="I222" s="115"/>
      <c r="J222" s="111">
        <v>488</v>
      </c>
      <c r="K222" s="110">
        <f t="shared" si="15"/>
        <v>18.463866818009837</v>
      </c>
      <c r="L222" s="110">
        <f t="shared" si="15"/>
        <v>19.273301737756714</v>
      </c>
    </row>
    <row r="223" spans="2:12" ht="15" customHeight="1">
      <c r="B223" s="116" t="s">
        <v>563</v>
      </c>
      <c r="C223" s="115"/>
      <c r="D223" s="115"/>
      <c r="E223" s="115"/>
      <c r="F223" s="115"/>
      <c r="G223" s="115"/>
      <c r="H223" s="115"/>
      <c r="I223" s="115"/>
      <c r="J223" s="111">
        <v>196</v>
      </c>
      <c r="K223" s="110">
        <f t="shared" si="15"/>
        <v>7.415815361331819</v>
      </c>
      <c r="L223" s="110">
        <f t="shared" si="15"/>
        <v>7.740916271721959</v>
      </c>
    </row>
    <row r="224" spans="2:12" ht="15" customHeight="1">
      <c r="B224" s="116" t="s">
        <v>492</v>
      </c>
      <c r="C224" s="115"/>
      <c r="D224" s="115"/>
      <c r="E224" s="115"/>
      <c r="F224" s="115"/>
      <c r="G224" s="115"/>
      <c r="H224" s="115"/>
      <c r="I224" s="115"/>
      <c r="J224" s="111">
        <v>0</v>
      </c>
      <c r="K224" s="110">
        <f t="shared" si="15"/>
        <v>0</v>
      </c>
      <c r="L224" s="110">
        <f t="shared" si="15"/>
        <v>0</v>
      </c>
    </row>
    <row r="225" spans="2:12" ht="15" customHeight="1">
      <c r="B225" s="114" t="s">
        <v>413</v>
      </c>
      <c r="C225" s="113"/>
      <c r="D225" s="113"/>
      <c r="E225" s="113"/>
      <c r="F225" s="113"/>
      <c r="G225" s="113"/>
      <c r="H225" s="113"/>
      <c r="I225" s="112"/>
      <c r="J225" s="111">
        <v>111</v>
      </c>
      <c r="K225" s="110">
        <f>$J225/K$218*100</f>
        <v>4.19977298524404</v>
      </c>
      <c r="L225" s="109" t="s">
        <v>386</v>
      </c>
    </row>
    <row r="226" spans="2:12" ht="15" customHeight="1">
      <c r="B226" s="104" t="s">
        <v>0</v>
      </c>
      <c r="C226" s="103"/>
      <c r="D226" s="103"/>
      <c r="E226" s="103"/>
      <c r="F226" s="103"/>
      <c r="G226" s="103"/>
      <c r="H226" s="103"/>
      <c r="I226" s="103"/>
      <c r="J226" s="108">
        <f>SUM(J219:J225)</f>
        <v>2643</v>
      </c>
      <c r="K226" s="107">
        <f>IF(SUM(K219:K225)&gt;100,"－",SUM(K219:K225))</f>
        <v>100</v>
      </c>
      <c r="L226" s="107">
        <f>IF(SUM(L219:L225)&gt;100,"－",SUM(L219:L225))</f>
        <v>100</v>
      </c>
    </row>
    <row r="227" spans="2:12" ht="15" customHeight="1" hidden="1">
      <c r="B227" s="155" t="s">
        <v>562</v>
      </c>
      <c r="C227" s="159"/>
      <c r="D227" s="159"/>
      <c r="E227" s="159"/>
      <c r="F227" s="159"/>
      <c r="G227" s="159"/>
      <c r="H227" s="159"/>
      <c r="I227" s="159"/>
      <c r="J227" s="164"/>
      <c r="K227" s="163"/>
      <c r="L227" s="163"/>
    </row>
    <row r="228" ht="15" customHeight="1">
      <c r="I228" s="101"/>
    </row>
    <row r="229" spans="1:9" ht="15" customHeight="1">
      <c r="A229" s="100" t="s">
        <v>561</v>
      </c>
      <c r="I229" s="101"/>
    </row>
    <row r="230" spans="2:12" ht="12" customHeight="1">
      <c r="B230" s="127"/>
      <c r="C230" s="126"/>
      <c r="D230" s="126"/>
      <c r="E230" s="126"/>
      <c r="F230" s="126"/>
      <c r="G230" s="126"/>
      <c r="H230" s="126"/>
      <c r="I230" s="126"/>
      <c r="J230" s="133" t="s">
        <v>1</v>
      </c>
      <c r="K230" s="124" t="s">
        <v>2</v>
      </c>
      <c r="L230" s="124" t="s">
        <v>2</v>
      </c>
    </row>
    <row r="231" spans="2:12" ht="12" customHeight="1">
      <c r="B231" s="118"/>
      <c r="I231" s="101"/>
      <c r="J231" s="132"/>
      <c r="K231" s="122"/>
      <c r="L231" s="121" t="s">
        <v>3</v>
      </c>
    </row>
    <row r="232" spans="2:12" ht="12" customHeight="1">
      <c r="B232" s="114"/>
      <c r="C232" s="113"/>
      <c r="D232" s="113"/>
      <c r="E232" s="113"/>
      <c r="F232" s="113"/>
      <c r="G232" s="113"/>
      <c r="H232" s="113"/>
      <c r="I232" s="113"/>
      <c r="J232" s="114"/>
      <c r="K232" s="119">
        <f>$J$9</f>
        <v>2643</v>
      </c>
      <c r="L232" s="119">
        <f>K232-J235</f>
        <v>2525</v>
      </c>
    </row>
    <row r="233" spans="2:12" ht="15" customHeight="1">
      <c r="B233" s="118" t="s">
        <v>560</v>
      </c>
      <c r="I233" s="101"/>
      <c r="J233" s="111">
        <v>304</v>
      </c>
      <c r="K233" s="117">
        <f>$J233/K$232*100</f>
        <v>11.502080968596292</v>
      </c>
      <c r="L233" s="117">
        <f>$J233/L$232*100</f>
        <v>12.03960396039604</v>
      </c>
    </row>
    <row r="234" spans="2:12" ht="15" customHeight="1">
      <c r="B234" s="116" t="s">
        <v>559</v>
      </c>
      <c r="C234" s="115"/>
      <c r="D234" s="115"/>
      <c r="E234" s="115"/>
      <c r="F234" s="115"/>
      <c r="G234" s="115"/>
      <c r="H234" s="115"/>
      <c r="I234" s="115"/>
      <c r="J234" s="111">
        <v>2221</v>
      </c>
      <c r="K234" s="110">
        <f>$J234/K$232*100</f>
        <v>84.03329549754068</v>
      </c>
      <c r="L234" s="110">
        <f>$J234/L$232*100</f>
        <v>87.96039603960396</v>
      </c>
    </row>
    <row r="235" spans="2:12" ht="15" customHeight="1">
      <c r="B235" s="114" t="s">
        <v>413</v>
      </c>
      <c r="C235" s="113"/>
      <c r="D235" s="113"/>
      <c r="E235" s="113"/>
      <c r="F235" s="113"/>
      <c r="G235" s="113"/>
      <c r="H235" s="113"/>
      <c r="I235" s="112"/>
      <c r="J235" s="111">
        <v>118</v>
      </c>
      <c r="K235" s="110">
        <f>$J235/K$232*100</f>
        <v>4.464623533863034</v>
      </c>
      <c r="L235" s="109" t="s">
        <v>386</v>
      </c>
    </row>
    <row r="236" spans="2:12" ht="15" customHeight="1">
      <c r="B236" s="104" t="s">
        <v>0</v>
      </c>
      <c r="C236" s="103"/>
      <c r="D236" s="103"/>
      <c r="E236" s="103"/>
      <c r="F236" s="103"/>
      <c r="G236" s="103"/>
      <c r="H236" s="103"/>
      <c r="I236" s="103"/>
      <c r="J236" s="108">
        <f>SUM(J233:J235)</f>
        <v>2643</v>
      </c>
      <c r="K236" s="107">
        <f>IF(SUM(K233:K235)&gt;100,"－",SUM(K233:K235))</f>
        <v>100</v>
      </c>
      <c r="L236" s="107">
        <f>IF(SUM(L233:L235)&gt;100,"－",SUM(L233:L235))</f>
        <v>100</v>
      </c>
    </row>
    <row r="237" ht="15" customHeight="1">
      <c r="I237" s="101"/>
    </row>
    <row r="238" spans="1:9" ht="15" customHeight="1">
      <c r="A238" s="100" t="s">
        <v>558</v>
      </c>
      <c r="I238" s="101"/>
    </row>
    <row r="239" spans="2:12" ht="12" customHeight="1">
      <c r="B239" s="127"/>
      <c r="C239" s="126"/>
      <c r="D239" s="126"/>
      <c r="E239" s="126"/>
      <c r="F239" s="126"/>
      <c r="G239" s="126"/>
      <c r="H239" s="126"/>
      <c r="I239" s="126"/>
      <c r="J239" s="133" t="s">
        <v>1</v>
      </c>
      <c r="K239" s="124" t="s">
        <v>2</v>
      </c>
      <c r="L239" s="124" t="s">
        <v>2</v>
      </c>
    </row>
    <row r="240" spans="2:12" ht="12" customHeight="1">
      <c r="B240" s="118"/>
      <c r="I240" s="101"/>
      <c r="J240" s="132"/>
      <c r="K240" s="122"/>
      <c r="L240" s="121" t="s">
        <v>3</v>
      </c>
    </row>
    <row r="241" spans="2:12" ht="12" customHeight="1">
      <c r="B241" s="114"/>
      <c r="C241" s="113"/>
      <c r="D241" s="113"/>
      <c r="E241" s="113"/>
      <c r="F241" s="113"/>
      <c r="G241" s="113"/>
      <c r="H241" s="113"/>
      <c r="I241" s="113"/>
      <c r="J241" s="114"/>
      <c r="K241" s="119">
        <f>$J$9</f>
        <v>2643</v>
      </c>
      <c r="L241" s="119">
        <f>K241-J246</f>
        <v>2549</v>
      </c>
    </row>
    <row r="242" spans="2:12" ht="15" customHeight="1">
      <c r="B242" s="118" t="s">
        <v>554</v>
      </c>
      <c r="I242" s="101"/>
      <c r="J242" s="111">
        <v>113</v>
      </c>
      <c r="K242" s="117">
        <f aca="true" t="shared" si="16" ref="K242:L245">$J242/K$241*100</f>
        <v>4.275444570563754</v>
      </c>
      <c r="L242" s="117">
        <f t="shared" si="16"/>
        <v>4.4331110239309535</v>
      </c>
    </row>
    <row r="243" spans="2:12" ht="15" customHeight="1">
      <c r="B243" s="116" t="s">
        <v>557</v>
      </c>
      <c r="C243" s="115"/>
      <c r="D243" s="115"/>
      <c r="E243" s="115"/>
      <c r="F243" s="115"/>
      <c r="G243" s="115"/>
      <c r="H243" s="115"/>
      <c r="I243" s="115"/>
      <c r="J243" s="111">
        <v>1104</v>
      </c>
      <c r="K243" s="110">
        <f t="shared" si="16"/>
        <v>41.77071509648127</v>
      </c>
      <c r="L243" s="110">
        <f t="shared" si="16"/>
        <v>43.31110239309533</v>
      </c>
    </row>
    <row r="244" spans="2:12" ht="15" customHeight="1">
      <c r="B244" s="116" t="s">
        <v>556</v>
      </c>
      <c r="C244" s="115"/>
      <c r="D244" s="115"/>
      <c r="E244" s="115"/>
      <c r="F244" s="115"/>
      <c r="G244" s="115"/>
      <c r="H244" s="115"/>
      <c r="I244" s="115"/>
      <c r="J244" s="111">
        <v>996</v>
      </c>
      <c r="K244" s="110">
        <f t="shared" si="16"/>
        <v>37.684449489216796</v>
      </c>
      <c r="L244" s="110">
        <f t="shared" si="16"/>
        <v>39.07414672420557</v>
      </c>
    </row>
    <row r="245" spans="2:12" ht="15" customHeight="1">
      <c r="B245" s="116" t="s">
        <v>551</v>
      </c>
      <c r="C245" s="115"/>
      <c r="D245" s="115"/>
      <c r="E245" s="115"/>
      <c r="F245" s="115"/>
      <c r="G245" s="115"/>
      <c r="H245" s="115"/>
      <c r="I245" s="115"/>
      <c r="J245" s="111">
        <v>336</v>
      </c>
      <c r="K245" s="110">
        <f t="shared" si="16"/>
        <v>12.712826333711691</v>
      </c>
      <c r="L245" s="110">
        <f t="shared" si="16"/>
        <v>13.181639858768143</v>
      </c>
    </row>
    <row r="246" spans="2:12" ht="15" customHeight="1">
      <c r="B246" s="114" t="s">
        <v>413</v>
      </c>
      <c r="C246" s="113"/>
      <c r="D246" s="113"/>
      <c r="E246" s="113"/>
      <c r="F246" s="113"/>
      <c r="G246" s="113"/>
      <c r="H246" s="113"/>
      <c r="I246" s="112"/>
      <c r="J246" s="111">
        <v>94</v>
      </c>
      <c r="K246" s="110">
        <f>$J246/K$241*100</f>
        <v>3.5565645100264853</v>
      </c>
      <c r="L246" s="109" t="s">
        <v>386</v>
      </c>
    </row>
    <row r="247" spans="2:12" ht="15" customHeight="1">
      <c r="B247" s="104" t="s">
        <v>0</v>
      </c>
      <c r="C247" s="103"/>
      <c r="D247" s="103"/>
      <c r="E247" s="103"/>
      <c r="F247" s="103"/>
      <c r="G247" s="103"/>
      <c r="H247" s="103"/>
      <c r="I247" s="103"/>
      <c r="J247" s="108">
        <f>SUM(J242:J246)</f>
        <v>2643</v>
      </c>
      <c r="K247" s="107">
        <f>IF(SUM(K242:K246)&gt;100,"－",SUM(K242:K246))</f>
        <v>100</v>
      </c>
      <c r="L247" s="107">
        <f>IF(SUM(L242:L246)&gt;100,"－",SUM(L242:L246))</f>
        <v>100</v>
      </c>
    </row>
    <row r="248" ht="15" customHeight="1">
      <c r="I248" s="101"/>
    </row>
    <row r="249" spans="1:9" ht="15" customHeight="1">
      <c r="A249" s="100" t="s">
        <v>555</v>
      </c>
      <c r="I249" s="101"/>
    </row>
    <row r="250" spans="2:12" ht="12" customHeight="1">
      <c r="B250" s="127"/>
      <c r="C250" s="126"/>
      <c r="D250" s="126"/>
      <c r="E250" s="126"/>
      <c r="F250" s="126"/>
      <c r="G250" s="126"/>
      <c r="H250" s="126"/>
      <c r="I250" s="126"/>
      <c r="J250" s="133" t="s">
        <v>1</v>
      </c>
      <c r="K250" s="124" t="s">
        <v>2</v>
      </c>
      <c r="L250" s="124" t="s">
        <v>2</v>
      </c>
    </row>
    <row r="251" spans="2:12" ht="12" customHeight="1">
      <c r="B251" s="118"/>
      <c r="I251" s="101"/>
      <c r="J251" s="132"/>
      <c r="K251" s="122"/>
      <c r="L251" s="121" t="s">
        <v>3</v>
      </c>
    </row>
    <row r="252" spans="2:12" ht="12" customHeight="1">
      <c r="B252" s="114"/>
      <c r="C252" s="113"/>
      <c r="D252" s="113"/>
      <c r="E252" s="113"/>
      <c r="F252" s="113"/>
      <c r="G252" s="113"/>
      <c r="H252" s="113"/>
      <c r="I252" s="113"/>
      <c r="J252" s="114"/>
      <c r="K252" s="119">
        <f>$J$9</f>
        <v>2643</v>
      </c>
      <c r="L252" s="119">
        <f>K252-J257</f>
        <v>2545</v>
      </c>
    </row>
    <row r="253" spans="2:12" ht="15" customHeight="1">
      <c r="B253" s="118" t="s">
        <v>554</v>
      </c>
      <c r="I253" s="101"/>
      <c r="J253" s="111">
        <v>931</v>
      </c>
      <c r="K253" s="117">
        <f aca="true" t="shared" si="17" ref="K253:L256">$J253/K$252*100</f>
        <v>35.22512296632615</v>
      </c>
      <c r="L253" s="117">
        <f t="shared" si="17"/>
        <v>36.58153241650295</v>
      </c>
    </row>
    <row r="254" spans="2:12" ht="15" customHeight="1">
      <c r="B254" s="116" t="s">
        <v>553</v>
      </c>
      <c r="C254" s="115"/>
      <c r="D254" s="115"/>
      <c r="E254" s="115"/>
      <c r="F254" s="115"/>
      <c r="G254" s="115"/>
      <c r="H254" s="115"/>
      <c r="I254" s="115"/>
      <c r="J254" s="111">
        <v>1104</v>
      </c>
      <c r="K254" s="110">
        <f t="shared" si="17"/>
        <v>41.77071509648127</v>
      </c>
      <c r="L254" s="110">
        <f t="shared" si="17"/>
        <v>43.379174852652255</v>
      </c>
    </row>
    <row r="255" spans="2:12" ht="15" customHeight="1">
      <c r="B255" s="116" t="s">
        <v>552</v>
      </c>
      <c r="C255" s="115"/>
      <c r="D255" s="115"/>
      <c r="E255" s="115"/>
      <c r="F255" s="115"/>
      <c r="G255" s="115"/>
      <c r="H255" s="115"/>
      <c r="I255" s="115"/>
      <c r="J255" s="111">
        <v>359</v>
      </c>
      <c r="K255" s="110">
        <f t="shared" si="17"/>
        <v>13.583049564888384</v>
      </c>
      <c r="L255" s="110">
        <f t="shared" si="17"/>
        <v>14.106090373280944</v>
      </c>
    </row>
    <row r="256" spans="2:12" ht="15" customHeight="1">
      <c r="B256" s="116" t="s">
        <v>551</v>
      </c>
      <c r="C256" s="115"/>
      <c r="D256" s="115"/>
      <c r="E256" s="115"/>
      <c r="F256" s="115"/>
      <c r="G256" s="115"/>
      <c r="H256" s="115"/>
      <c r="I256" s="115"/>
      <c r="J256" s="111">
        <v>151</v>
      </c>
      <c r="K256" s="110">
        <f t="shared" si="17"/>
        <v>5.71320469163829</v>
      </c>
      <c r="L256" s="110">
        <f t="shared" si="17"/>
        <v>5.933202357563851</v>
      </c>
    </row>
    <row r="257" spans="2:12" ht="15" customHeight="1">
      <c r="B257" s="114" t="s">
        <v>413</v>
      </c>
      <c r="C257" s="113"/>
      <c r="D257" s="113"/>
      <c r="E257" s="113"/>
      <c r="F257" s="113"/>
      <c r="G257" s="113"/>
      <c r="H257" s="113"/>
      <c r="I257" s="112"/>
      <c r="J257" s="111">
        <v>98</v>
      </c>
      <c r="K257" s="110">
        <f>$J257/K$252*100</f>
        <v>3.7079076806659095</v>
      </c>
      <c r="L257" s="109" t="s">
        <v>386</v>
      </c>
    </row>
    <row r="258" spans="2:12" ht="15" customHeight="1">
      <c r="B258" s="104" t="s">
        <v>0</v>
      </c>
      <c r="C258" s="103"/>
      <c r="D258" s="103"/>
      <c r="E258" s="103"/>
      <c r="F258" s="103"/>
      <c r="G258" s="103"/>
      <c r="H258" s="103"/>
      <c r="I258" s="103"/>
      <c r="J258" s="108">
        <f>SUM(J253:J257)</f>
        <v>2643</v>
      </c>
      <c r="K258" s="107">
        <f>IF(SUM(K253:K257)&gt;100,"－",SUM(K253:K257))</f>
        <v>100.00000000000001</v>
      </c>
      <c r="L258" s="107">
        <f>IF(SUM(L253:L257)&gt;100,"－",SUM(L253:L257))</f>
        <v>100.00000000000001</v>
      </c>
    </row>
    <row r="259" ht="15" customHeight="1">
      <c r="I259" s="101"/>
    </row>
    <row r="260" spans="1:9" ht="15" customHeight="1">
      <c r="A260" s="100" t="s">
        <v>550</v>
      </c>
      <c r="I260" s="101"/>
    </row>
    <row r="261" spans="2:12" ht="12" customHeight="1">
      <c r="B261" s="127"/>
      <c r="C261" s="126"/>
      <c r="D261" s="126"/>
      <c r="E261" s="126"/>
      <c r="F261" s="126"/>
      <c r="G261" s="126"/>
      <c r="H261" s="126"/>
      <c r="I261" s="126"/>
      <c r="J261" s="133" t="s">
        <v>1</v>
      </c>
      <c r="K261" s="124" t="s">
        <v>2</v>
      </c>
      <c r="L261" s="124" t="s">
        <v>2</v>
      </c>
    </row>
    <row r="262" spans="2:12" ht="12" customHeight="1">
      <c r="B262" s="118"/>
      <c r="I262" s="101"/>
      <c r="J262" s="132"/>
      <c r="K262" s="122"/>
      <c r="L262" s="121" t="s">
        <v>3</v>
      </c>
    </row>
    <row r="263" spans="2:12" ht="12" customHeight="1">
      <c r="B263" s="114"/>
      <c r="C263" s="113"/>
      <c r="D263" s="113"/>
      <c r="E263" s="113"/>
      <c r="F263" s="113"/>
      <c r="G263" s="113"/>
      <c r="H263" s="113"/>
      <c r="I263" s="113"/>
      <c r="J263" s="114"/>
      <c r="K263" s="119">
        <f>$J$9</f>
        <v>2643</v>
      </c>
      <c r="L263" s="119">
        <f>K263-J268</f>
        <v>2462</v>
      </c>
    </row>
    <row r="264" spans="2:12" ht="15" customHeight="1">
      <c r="B264" s="118" t="s">
        <v>549</v>
      </c>
      <c r="I264" s="101"/>
      <c r="J264" s="111">
        <v>1194</v>
      </c>
      <c r="K264" s="117">
        <f aca="true" t="shared" si="18" ref="K264:L267">$J264/K$263*100</f>
        <v>45.17593643586833</v>
      </c>
      <c r="L264" s="117">
        <f t="shared" si="18"/>
        <v>48.497156783103165</v>
      </c>
    </row>
    <row r="265" spans="2:12" ht="15" customHeight="1">
      <c r="B265" s="116" t="s">
        <v>548</v>
      </c>
      <c r="C265" s="115"/>
      <c r="D265" s="115"/>
      <c r="E265" s="115"/>
      <c r="F265" s="115"/>
      <c r="G265" s="115"/>
      <c r="H265" s="115"/>
      <c r="I265" s="115"/>
      <c r="J265" s="111">
        <v>980</v>
      </c>
      <c r="K265" s="110">
        <f t="shared" si="18"/>
        <v>37.0790768066591</v>
      </c>
      <c r="L265" s="110">
        <f t="shared" si="18"/>
        <v>39.80503655564582</v>
      </c>
    </row>
    <row r="266" spans="2:12" ht="15" customHeight="1">
      <c r="B266" s="116" t="s">
        <v>547</v>
      </c>
      <c r="C266" s="115"/>
      <c r="D266" s="115"/>
      <c r="E266" s="115"/>
      <c r="F266" s="115"/>
      <c r="G266" s="115"/>
      <c r="H266" s="115"/>
      <c r="I266" s="115"/>
      <c r="J266" s="111">
        <v>772</v>
      </c>
      <c r="K266" s="110">
        <f t="shared" si="18"/>
        <v>29.209231933409</v>
      </c>
      <c r="L266" s="110">
        <f t="shared" si="18"/>
        <v>31.356620633631195</v>
      </c>
    </row>
    <row r="267" spans="2:12" ht="15" customHeight="1">
      <c r="B267" s="116" t="s">
        <v>546</v>
      </c>
      <c r="C267" s="115"/>
      <c r="D267" s="115"/>
      <c r="E267" s="115"/>
      <c r="F267" s="115"/>
      <c r="G267" s="115"/>
      <c r="H267" s="115"/>
      <c r="I267" s="115"/>
      <c r="J267" s="111">
        <v>67</v>
      </c>
      <c r="K267" s="110">
        <f t="shared" si="18"/>
        <v>2.534998108210367</v>
      </c>
      <c r="L267" s="110">
        <f t="shared" si="18"/>
        <v>2.7213647441104794</v>
      </c>
    </row>
    <row r="268" spans="2:12" ht="15" customHeight="1">
      <c r="B268" s="114" t="s">
        <v>4</v>
      </c>
      <c r="C268" s="113"/>
      <c r="D268" s="113"/>
      <c r="E268" s="113"/>
      <c r="F268" s="113"/>
      <c r="G268" s="113"/>
      <c r="H268" s="113"/>
      <c r="I268" s="112"/>
      <c r="J268" s="111">
        <v>181</v>
      </c>
      <c r="K268" s="110">
        <f>$J268/K$263*100</f>
        <v>6.848278471433976</v>
      </c>
      <c r="L268" s="109" t="s">
        <v>386</v>
      </c>
    </row>
    <row r="269" spans="2:12" ht="15" customHeight="1">
      <c r="B269" s="104" t="s">
        <v>0</v>
      </c>
      <c r="C269" s="103"/>
      <c r="D269" s="103"/>
      <c r="E269" s="103"/>
      <c r="F269" s="103"/>
      <c r="G269" s="103"/>
      <c r="H269" s="103"/>
      <c r="I269" s="103"/>
      <c r="J269" s="108">
        <f>SUM(J264:J268)</f>
        <v>3194</v>
      </c>
      <c r="K269" s="107" t="str">
        <f>IF(SUM(K264:K268)&gt;100,"－",SUM(K264:K268))</f>
        <v>－</v>
      </c>
      <c r="L269" s="107" t="str">
        <f>IF(SUM(L264:L268)&gt;100,"－",SUM(L264:L268))</f>
        <v>－</v>
      </c>
    </row>
    <row r="270" ht="15" customHeight="1">
      <c r="I270" s="101"/>
    </row>
    <row r="271" spans="1:9" ht="15" customHeight="1">
      <c r="A271" s="154" t="s">
        <v>545</v>
      </c>
      <c r="I271" s="101"/>
    </row>
    <row r="272" spans="1:9" ht="15" customHeight="1">
      <c r="A272" s="100" t="s">
        <v>544</v>
      </c>
      <c r="I272" s="101"/>
    </row>
    <row r="273" spans="2:12" ht="12" customHeight="1">
      <c r="B273" s="127"/>
      <c r="C273" s="126"/>
      <c r="D273" s="126"/>
      <c r="E273" s="126"/>
      <c r="F273" s="126"/>
      <c r="G273" s="126"/>
      <c r="H273" s="126"/>
      <c r="I273" s="126"/>
      <c r="J273" s="133" t="s">
        <v>1</v>
      </c>
      <c r="K273" s="124" t="s">
        <v>2</v>
      </c>
      <c r="L273" s="124" t="s">
        <v>2</v>
      </c>
    </row>
    <row r="274" spans="2:12" ht="12" customHeight="1">
      <c r="B274" s="118"/>
      <c r="I274" s="101"/>
      <c r="J274" s="132"/>
      <c r="K274" s="122"/>
      <c r="L274" s="121" t="s">
        <v>3</v>
      </c>
    </row>
    <row r="275" spans="2:12" ht="12" customHeight="1">
      <c r="B275" s="114"/>
      <c r="C275" s="113"/>
      <c r="D275" s="113"/>
      <c r="E275" s="113"/>
      <c r="F275" s="113"/>
      <c r="G275" s="113"/>
      <c r="H275" s="113"/>
      <c r="I275" s="113"/>
      <c r="J275" s="114"/>
      <c r="K275" s="119">
        <f>$J$9-SUM(J266:J268)</f>
        <v>1623</v>
      </c>
      <c r="L275" s="119">
        <f>K275-J279</f>
        <v>1584</v>
      </c>
    </row>
    <row r="276" spans="2:12" ht="15" customHeight="1">
      <c r="B276" s="118" t="s">
        <v>543</v>
      </c>
      <c r="I276" s="101"/>
      <c r="J276" s="111">
        <v>1199</v>
      </c>
      <c r="K276" s="117">
        <f aca="true" t="shared" si="19" ref="K276:L278">$J276/K$275*100</f>
        <v>73.87553912507701</v>
      </c>
      <c r="L276" s="117">
        <f t="shared" si="19"/>
        <v>75.69444444444444</v>
      </c>
    </row>
    <row r="277" spans="2:12" ht="15" customHeight="1">
      <c r="B277" s="116" t="s">
        <v>542</v>
      </c>
      <c r="C277" s="115"/>
      <c r="D277" s="115"/>
      <c r="E277" s="115"/>
      <c r="F277" s="115"/>
      <c r="G277" s="115"/>
      <c r="H277" s="115"/>
      <c r="I277" s="115"/>
      <c r="J277" s="111">
        <v>232</v>
      </c>
      <c r="K277" s="110">
        <f t="shared" si="19"/>
        <v>14.294516327788045</v>
      </c>
      <c r="L277" s="110">
        <f t="shared" si="19"/>
        <v>14.646464646464647</v>
      </c>
    </row>
    <row r="278" spans="2:12" ht="15" customHeight="1">
      <c r="B278" s="116" t="s">
        <v>488</v>
      </c>
      <c r="C278" s="115"/>
      <c r="D278" s="115"/>
      <c r="E278" s="115"/>
      <c r="F278" s="115"/>
      <c r="G278" s="115"/>
      <c r="H278" s="115"/>
      <c r="I278" s="115"/>
      <c r="J278" s="111">
        <v>153</v>
      </c>
      <c r="K278" s="110">
        <f t="shared" si="19"/>
        <v>9.426987060998151</v>
      </c>
      <c r="L278" s="110">
        <f t="shared" si="19"/>
        <v>9.659090909090908</v>
      </c>
    </row>
    <row r="279" spans="2:12" ht="15" customHeight="1">
      <c r="B279" s="114" t="s">
        <v>4</v>
      </c>
      <c r="C279" s="113"/>
      <c r="D279" s="113"/>
      <c r="E279" s="113"/>
      <c r="F279" s="113"/>
      <c r="G279" s="113"/>
      <c r="H279" s="113"/>
      <c r="I279" s="112"/>
      <c r="J279" s="111">
        <v>39</v>
      </c>
      <c r="K279" s="110">
        <f>$J279/K$275*100</f>
        <v>2.4029574861367835</v>
      </c>
      <c r="L279" s="109" t="s">
        <v>386</v>
      </c>
    </row>
    <row r="280" spans="2:12" ht="15" customHeight="1">
      <c r="B280" s="104" t="s">
        <v>0</v>
      </c>
      <c r="C280" s="103"/>
      <c r="D280" s="103"/>
      <c r="E280" s="103"/>
      <c r="F280" s="103"/>
      <c r="G280" s="103"/>
      <c r="H280" s="103"/>
      <c r="I280" s="103"/>
      <c r="J280" s="108">
        <f>SUM(J276:J279)</f>
        <v>1623</v>
      </c>
      <c r="K280" s="107">
        <f>IF(SUM(K276:K279)&gt;100,"－",SUM(K276:K279))</f>
        <v>100</v>
      </c>
      <c r="L280" s="107">
        <f>IF(SUM(L276:L279)&gt;100,"－",SUM(L276:L279))</f>
        <v>100</v>
      </c>
    </row>
    <row r="281" ht="15" customHeight="1">
      <c r="I281" s="101"/>
    </row>
    <row r="282" ht="15" customHeight="1">
      <c r="A282" s="134" t="s">
        <v>541</v>
      </c>
    </row>
    <row r="283" spans="1:9" ht="15" customHeight="1">
      <c r="A283" s="100" t="s">
        <v>540</v>
      </c>
      <c r="I283" s="101"/>
    </row>
    <row r="284" spans="2:12" ht="12" customHeight="1">
      <c r="B284" s="127"/>
      <c r="C284" s="126"/>
      <c r="D284" s="126"/>
      <c r="E284" s="126"/>
      <c r="F284" s="126"/>
      <c r="G284" s="126"/>
      <c r="H284" s="126"/>
      <c r="I284" s="126"/>
      <c r="J284" s="133" t="s">
        <v>1</v>
      </c>
      <c r="K284" s="124" t="s">
        <v>2</v>
      </c>
      <c r="L284" s="124" t="s">
        <v>2</v>
      </c>
    </row>
    <row r="285" spans="2:12" ht="12" customHeight="1">
      <c r="B285" s="118"/>
      <c r="I285" s="101"/>
      <c r="J285" s="132"/>
      <c r="K285" s="122"/>
      <c r="L285" s="121" t="s">
        <v>3</v>
      </c>
    </row>
    <row r="286" spans="2:12" ht="12" customHeight="1">
      <c r="B286" s="114"/>
      <c r="C286" s="113"/>
      <c r="D286" s="113"/>
      <c r="E286" s="113"/>
      <c r="F286" s="113"/>
      <c r="G286" s="113"/>
      <c r="H286" s="113"/>
      <c r="I286" s="113"/>
      <c r="J286" s="114"/>
      <c r="K286" s="119">
        <f>$J$9</f>
        <v>2643</v>
      </c>
      <c r="L286" s="119">
        <f>K286-J296</f>
        <v>2287</v>
      </c>
    </row>
    <row r="287" spans="2:12" ht="15" customHeight="1">
      <c r="B287" s="118" t="s">
        <v>539</v>
      </c>
      <c r="I287" s="101"/>
      <c r="J287" s="111">
        <v>469</v>
      </c>
      <c r="K287" s="117">
        <f aca="true" t="shared" si="20" ref="K287:L295">$J287/K$286*100</f>
        <v>17.74498675747257</v>
      </c>
      <c r="L287" s="117">
        <f t="shared" si="20"/>
        <v>20.507214691735896</v>
      </c>
    </row>
    <row r="288" spans="2:12" ht="15" customHeight="1">
      <c r="B288" s="116" t="s">
        <v>538</v>
      </c>
      <c r="C288" s="115"/>
      <c r="D288" s="115"/>
      <c r="E288" s="115"/>
      <c r="F288" s="115"/>
      <c r="G288" s="115"/>
      <c r="H288" s="115"/>
      <c r="I288" s="115"/>
      <c r="J288" s="111">
        <v>1113</v>
      </c>
      <c r="K288" s="110">
        <f t="shared" si="20"/>
        <v>42.11123723041998</v>
      </c>
      <c r="L288" s="110">
        <f t="shared" si="20"/>
        <v>48.666375163970265</v>
      </c>
    </row>
    <row r="289" spans="2:12" ht="15" customHeight="1">
      <c r="B289" s="116" t="s">
        <v>537</v>
      </c>
      <c r="C289" s="115"/>
      <c r="D289" s="115"/>
      <c r="E289" s="115"/>
      <c r="F289" s="115"/>
      <c r="G289" s="115"/>
      <c r="H289" s="115"/>
      <c r="I289" s="115"/>
      <c r="J289" s="111">
        <v>458</v>
      </c>
      <c r="K289" s="110">
        <f t="shared" si="20"/>
        <v>17.32879303821415</v>
      </c>
      <c r="L289" s="110">
        <f t="shared" si="20"/>
        <v>20.026235242675995</v>
      </c>
    </row>
    <row r="290" spans="2:12" ht="15" customHeight="1">
      <c r="B290" s="116" t="s">
        <v>536</v>
      </c>
      <c r="C290" s="115"/>
      <c r="D290" s="115"/>
      <c r="E290" s="115"/>
      <c r="F290" s="115"/>
      <c r="G290" s="115"/>
      <c r="H290" s="115"/>
      <c r="I290" s="115"/>
      <c r="J290" s="111">
        <v>368</v>
      </c>
      <c r="K290" s="110">
        <f t="shared" si="20"/>
        <v>13.92357169882709</v>
      </c>
      <c r="L290" s="110">
        <f t="shared" si="20"/>
        <v>16.09094884127678</v>
      </c>
    </row>
    <row r="291" spans="2:12" ht="15" customHeight="1">
      <c r="B291" s="116" t="s">
        <v>535</v>
      </c>
      <c r="C291" s="115"/>
      <c r="D291" s="115"/>
      <c r="E291" s="115"/>
      <c r="F291" s="115"/>
      <c r="G291" s="115"/>
      <c r="H291" s="115"/>
      <c r="I291" s="115"/>
      <c r="J291" s="111">
        <v>155</v>
      </c>
      <c r="K291" s="110">
        <f t="shared" si="20"/>
        <v>5.864547862277715</v>
      </c>
      <c r="L291" s="110">
        <f t="shared" si="20"/>
        <v>6.777437691298645</v>
      </c>
    </row>
    <row r="292" spans="2:12" ht="15" customHeight="1">
      <c r="B292" s="116" t="s">
        <v>534</v>
      </c>
      <c r="C292" s="115"/>
      <c r="D292" s="115"/>
      <c r="E292" s="115"/>
      <c r="F292" s="115"/>
      <c r="G292" s="115"/>
      <c r="H292" s="115"/>
      <c r="I292" s="115"/>
      <c r="J292" s="111">
        <v>119</v>
      </c>
      <c r="K292" s="110">
        <f t="shared" si="20"/>
        <v>4.502459326522891</v>
      </c>
      <c r="L292" s="110">
        <f t="shared" si="20"/>
        <v>5.203323130738959</v>
      </c>
    </row>
    <row r="293" spans="2:12" ht="15" customHeight="1">
      <c r="B293" s="116" t="s">
        <v>533</v>
      </c>
      <c r="C293" s="115"/>
      <c r="D293" s="115"/>
      <c r="E293" s="115"/>
      <c r="F293" s="115"/>
      <c r="G293" s="115"/>
      <c r="H293" s="115"/>
      <c r="I293" s="115"/>
      <c r="J293" s="111">
        <v>258</v>
      </c>
      <c r="K293" s="110">
        <f t="shared" si="20"/>
        <v>9.761634506242906</v>
      </c>
      <c r="L293" s="110">
        <f t="shared" si="20"/>
        <v>11.281154350677744</v>
      </c>
    </row>
    <row r="294" spans="2:12" ht="15" customHeight="1">
      <c r="B294" s="116" t="s">
        <v>17</v>
      </c>
      <c r="C294" s="115"/>
      <c r="D294" s="115"/>
      <c r="E294" s="115"/>
      <c r="F294" s="115"/>
      <c r="G294" s="115"/>
      <c r="H294" s="115"/>
      <c r="I294" s="115"/>
      <c r="J294" s="111">
        <v>807</v>
      </c>
      <c r="K294" s="110">
        <f t="shared" si="20"/>
        <v>30.533484676503974</v>
      </c>
      <c r="L294" s="110">
        <f t="shared" si="20"/>
        <v>35.28640139921294</v>
      </c>
    </row>
    <row r="295" spans="2:12" ht="15" customHeight="1">
      <c r="B295" s="116" t="s">
        <v>492</v>
      </c>
      <c r="C295" s="115"/>
      <c r="D295" s="115"/>
      <c r="E295" s="115"/>
      <c r="F295" s="115"/>
      <c r="G295" s="115"/>
      <c r="H295" s="115"/>
      <c r="I295" s="115"/>
      <c r="J295" s="111">
        <v>65</v>
      </c>
      <c r="K295" s="110">
        <f t="shared" si="20"/>
        <v>2.4593265228906547</v>
      </c>
      <c r="L295" s="110">
        <f t="shared" si="20"/>
        <v>2.8421512898994314</v>
      </c>
    </row>
    <row r="296" spans="2:12" ht="15" customHeight="1">
      <c r="B296" s="114" t="s">
        <v>413</v>
      </c>
      <c r="C296" s="113"/>
      <c r="D296" s="113"/>
      <c r="E296" s="113"/>
      <c r="F296" s="113"/>
      <c r="G296" s="113"/>
      <c r="H296" s="113"/>
      <c r="I296" s="112"/>
      <c r="J296" s="111">
        <v>356</v>
      </c>
      <c r="K296" s="110">
        <f>$J296/K$286*100</f>
        <v>13.469542186908814</v>
      </c>
      <c r="L296" s="109" t="s">
        <v>386</v>
      </c>
    </row>
    <row r="297" spans="2:12" ht="15" customHeight="1">
      <c r="B297" s="104" t="s">
        <v>0</v>
      </c>
      <c r="C297" s="103"/>
      <c r="D297" s="103"/>
      <c r="E297" s="103"/>
      <c r="F297" s="103"/>
      <c r="G297" s="103"/>
      <c r="H297" s="103"/>
      <c r="I297" s="103"/>
      <c r="J297" s="108">
        <f>SUM(J287:J296)</f>
        <v>4168</v>
      </c>
      <c r="K297" s="107" t="str">
        <f>IF(SUM(K287:K296)&gt;100,"－",SUM(K287:K296))</f>
        <v>－</v>
      </c>
      <c r="L297" s="107" t="str">
        <f>IF(SUM(L287:L296)&gt;100,"－",SUM(L287:L296))</f>
        <v>－</v>
      </c>
    </row>
    <row r="298" ht="7.5" customHeight="1">
      <c r="I298" s="101"/>
    </row>
    <row r="299" spans="1:9" ht="15" customHeight="1">
      <c r="A299" s="100" t="s">
        <v>532</v>
      </c>
      <c r="I299" s="101"/>
    </row>
    <row r="300" spans="2:12" ht="12" customHeight="1">
      <c r="B300" s="127"/>
      <c r="C300" s="126"/>
      <c r="D300" s="126"/>
      <c r="E300" s="126"/>
      <c r="F300" s="126"/>
      <c r="G300" s="126"/>
      <c r="H300" s="126"/>
      <c r="I300" s="126"/>
      <c r="J300" s="133" t="s">
        <v>1</v>
      </c>
      <c r="K300" s="124" t="s">
        <v>2</v>
      </c>
      <c r="L300" s="124" t="s">
        <v>2</v>
      </c>
    </row>
    <row r="301" spans="2:12" ht="12" customHeight="1">
      <c r="B301" s="118"/>
      <c r="I301" s="101"/>
      <c r="J301" s="132"/>
      <c r="K301" s="122"/>
      <c r="L301" s="121" t="s">
        <v>3</v>
      </c>
    </row>
    <row r="302" spans="2:12" ht="12" customHeight="1">
      <c r="B302" s="114"/>
      <c r="C302" s="113"/>
      <c r="D302" s="113"/>
      <c r="E302" s="113"/>
      <c r="F302" s="113"/>
      <c r="G302" s="113"/>
      <c r="H302" s="113"/>
      <c r="I302" s="113"/>
      <c r="J302" s="114"/>
      <c r="K302" s="119">
        <f>$J$9</f>
        <v>2643</v>
      </c>
      <c r="L302" s="119">
        <f>K302-J309</f>
        <v>2534</v>
      </c>
    </row>
    <row r="303" spans="2:12" ht="15" customHeight="1">
      <c r="B303" s="118" t="s">
        <v>531</v>
      </c>
      <c r="I303" s="101"/>
      <c r="J303" s="111">
        <v>70</v>
      </c>
      <c r="K303" s="117">
        <f aca="true" t="shared" si="21" ref="K303:L308">$J303/K$302*100</f>
        <v>2.648505486189936</v>
      </c>
      <c r="L303" s="117">
        <f t="shared" si="21"/>
        <v>2.7624309392265194</v>
      </c>
    </row>
    <row r="304" spans="2:12" ht="15" customHeight="1">
      <c r="B304" s="116" t="s">
        <v>24</v>
      </c>
      <c r="C304" s="115"/>
      <c r="D304" s="115"/>
      <c r="E304" s="115"/>
      <c r="F304" s="115"/>
      <c r="G304" s="115"/>
      <c r="H304" s="115"/>
      <c r="I304" s="115"/>
      <c r="J304" s="111">
        <v>453</v>
      </c>
      <c r="K304" s="110">
        <f t="shared" si="21"/>
        <v>17.13961407491487</v>
      </c>
      <c r="L304" s="110">
        <f t="shared" si="21"/>
        <v>17.876874506708763</v>
      </c>
    </row>
    <row r="305" spans="2:12" ht="15" customHeight="1">
      <c r="B305" s="116" t="s">
        <v>530</v>
      </c>
      <c r="C305" s="115"/>
      <c r="D305" s="115"/>
      <c r="E305" s="115"/>
      <c r="F305" s="115"/>
      <c r="G305" s="115"/>
      <c r="H305" s="115"/>
      <c r="I305" s="115"/>
      <c r="J305" s="111">
        <v>1572</v>
      </c>
      <c r="K305" s="110">
        <f t="shared" si="21"/>
        <v>59.47786606129398</v>
      </c>
      <c r="L305" s="110">
        <f t="shared" si="21"/>
        <v>62.036306235201266</v>
      </c>
    </row>
    <row r="306" spans="2:12" ht="15" customHeight="1">
      <c r="B306" s="116" t="s">
        <v>529</v>
      </c>
      <c r="C306" s="115"/>
      <c r="D306" s="115"/>
      <c r="E306" s="115"/>
      <c r="F306" s="115"/>
      <c r="G306" s="115"/>
      <c r="H306" s="115"/>
      <c r="I306" s="115"/>
      <c r="J306" s="111">
        <v>285</v>
      </c>
      <c r="K306" s="110">
        <f t="shared" si="21"/>
        <v>10.783200908059024</v>
      </c>
      <c r="L306" s="110">
        <f t="shared" si="21"/>
        <v>11.247040252565114</v>
      </c>
    </row>
    <row r="307" spans="2:12" ht="15" customHeight="1">
      <c r="B307" s="177" t="s">
        <v>528</v>
      </c>
      <c r="C307" s="115"/>
      <c r="D307" s="115"/>
      <c r="E307" s="115"/>
      <c r="F307" s="115"/>
      <c r="G307" s="115"/>
      <c r="H307" s="115"/>
      <c r="I307" s="115"/>
      <c r="J307" s="111">
        <v>42</v>
      </c>
      <c r="K307" s="110">
        <f t="shared" si="21"/>
        <v>1.5891032917139614</v>
      </c>
      <c r="L307" s="110">
        <f t="shared" si="21"/>
        <v>1.6574585635359116</v>
      </c>
    </row>
    <row r="308" spans="2:12" ht="15" customHeight="1">
      <c r="B308" s="177" t="s">
        <v>662</v>
      </c>
      <c r="C308" s="115"/>
      <c r="D308" s="115"/>
      <c r="E308" s="115"/>
      <c r="F308" s="115"/>
      <c r="G308" s="115"/>
      <c r="H308" s="115"/>
      <c r="I308" s="115"/>
      <c r="J308" s="111">
        <v>112</v>
      </c>
      <c r="K308" s="110">
        <f t="shared" si="21"/>
        <v>4.237608777903898</v>
      </c>
      <c r="L308" s="110">
        <f t="shared" si="21"/>
        <v>4.41988950276243</v>
      </c>
    </row>
    <row r="309" spans="2:12" ht="15" customHeight="1">
      <c r="B309" s="178" t="s">
        <v>658</v>
      </c>
      <c r="C309" s="113"/>
      <c r="D309" s="113"/>
      <c r="E309" s="113"/>
      <c r="F309" s="113"/>
      <c r="G309" s="113"/>
      <c r="H309" s="113"/>
      <c r="I309" s="112"/>
      <c r="J309" s="111">
        <v>109</v>
      </c>
      <c r="K309" s="110">
        <f>$J309/K$302*100</f>
        <v>4.124101399924329</v>
      </c>
      <c r="L309" s="109" t="s">
        <v>386</v>
      </c>
    </row>
    <row r="310" spans="2:12" ht="15" customHeight="1">
      <c r="B310" s="176" t="s">
        <v>0</v>
      </c>
      <c r="C310" s="103"/>
      <c r="D310" s="103"/>
      <c r="E310" s="103"/>
      <c r="F310" s="103"/>
      <c r="G310" s="103"/>
      <c r="H310" s="103"/>
      <c r="I310" s="103"/>
      <c r="J310" s="108">
        <f>SUM(J303:J309)</f>
        <v>2643</v>
      </c>
      <c r="K310" s="107">
        <f>IF(SUM(K303:K309)&gt;100,"－",SUM(K303:K309))</f>
        <v>100.00000000000001</v>
      </c>
      <c r="L310" s="107">
        <f>IF(SUM(L303:L309)&gt;100,"－",SUM(L303:L309))</f>
        <v>100</v>
      </c>
    </row>
    <row r="311" spans="2:12" ht="15" customHeight="1">
      <c r="B311" s="160" t="s">
        <v>656</v>
      </c>
      <c r="C311" s="159"/>
      <c r="D311" s="159"/>
      <c r="E311" s="159"/>
      <c r="F311" s="159"/>
      <c r="G311" s="159"/>
      <c r="H311" s="159"/>
      <c r="I311" s="159"/>
      <c r="J311" s="164"/>
      <c r="K311" s="163"/>
      <c r="L311" s="163"/>
    </row>
    <row r="312" spans="2:12" ht="11.25">
      <c r="B312" s="179" t="s">
        <v>657</v>
      </c>
      <c r="C312" s="159"/>
      <c r="D312" s="159"/>
      <c r="E312" s="159"/>
      <c r="F312" s="159"/>
      <c r="G312" s="159"/>
      <c r="H312" s="159"/>
      <c r="I312" s="159"/>
      <c r="J312" s="164"/>
      <c r="K312" s="163"/>
      <c r="L312" s="163"/>
    </row>
    <row r="313" ht="7.5" customHeight="1">
      <c r="I313" s="101"/>
    </row>
    <row r="314" spans="1:9" ht="15" customHeight="1">
      <c r="A314" s="100" t="s">
        <v>527</v>
      </c>
      <c r="I314" s="101"/>
    </row>
    <row r="315" spans="2:12" ht="12" customHeight="1">
      <c r="B315" s="127"/>
      <c r="C315" s="126"/>
      <c r="D315" s="126"/>
      <c r="E315" s="126"/>
      <c r="F315" s="126"/>
      <c r="G315" s="126"/>
      <c r="H315" s="126"/>
      <c r="I315" s="126"/>
      <c r="J315" s="133" t="s">
        <v>1</v>
      </c>
      <c r="K315" s="124" t="s">
        <v>2</v>
      </c>
      <c r="L315" s="124" t="s">
        <v>2</v>
      </c>
    </row>
    <row r="316" spans="2:12" ht="12" customHeight="1">
      <c r="B316" s="118"/>
      <c r="I316" s="101"/>
      <c r="J316" s="132"/>
      <c r="K316" s="122"/>
      <c r="L316" s="121" t="s">
        <v>3</v>
      </c>
    </row>
    <row r="317" spans="2:12" ht="12" customHeight="1">
      <c r="B317" s="114"/>
      <c r="C317" s="113"/>
      <c r="D317" s="113"/>
      <c r="E317" s="113"/>
      <c r="F317" s="113"/>
      <c r="G317" s="113"/>
      <c r="H317" s="113"/>
      <c r="I317" s="113"/>
      <c r="J317" s="114"/>
      <c r="K317" s="119">
        <f>$J$9</f>
        <v>2643</v>
      </c>
      <c r="L317" s="119">
        <f>K317-J322</f>
        <v>2527</v>
      </c>
    </row>
    <row r="318" spans="2:12" ht="15" customHeight="1">
      <c r="B318" s="118" t="s">
        <v>526</v>
      </c>
      <c r="I318" s="101"/>
      <c r="J318" s="111">
        <v>1133</v>
      </c>
      <c r="K318" s="117">
        <f aca="true" t="shared" si="22" ref="K318:L321">$J318/K$317*100</f>
        <v>42.8679530836171</v>
      </c>
      <c r="L318" s="117">
        <f t="shared" si="22"/>
        <v>44.83577364463791</v>
      </c>
    </row>
    <row r="319" spans="2:12" ht="15" customHeight="1">
      <c r="B319" s="116" t="s">
        <v>525</v>
      </c>
      <c r="C319" s="115"/>
      <c r="D319" s="115"/>
      <c r="E319" s="115"/>
      <c r="F319" s="115"/>
      <c r="G319" s="115"/>
      <c r="H319" s="115"/>
      <c r="I319" s="115"/>
      <c r="J319" s="111">
        <v>1020</v>
      </c>
      <c r="K319" s="110">
        <f t="shared" si="22"/>
        <v>38.592508513053346</v>
      </c>
      <c r="L319" s="110">
        <f t="shared" si="22"/>
        <v>40.36406806489909</v>
      </c>
    </row>
    <row r="320" spans="2:12" ht="15" customHeight="1">
      <c r="B320" s="116" t="s">
        <v>524</v>
      </c>
      <c r="C320" s="115"/>
      <c r="D320" s="115"/>
      <c r="E320" s="115"/>
      <c r="F320" s="115"/>
      <c r="G320" s="115"/>
      <c r="H320" s="115"/>
      <c r="I320" s="115"/>
      <c r="J320" s="111">
        <v>234</v>
      </c>
      <c r="K320" s="110">
        <f t="shared" si="22"/>
        <v>8.853575482406356</v>
      </c>
      <c r="L320" s="110">
        <f t="shared" si="22"/>
        <v>9.25999208547685</v>
      </c>
    </row>
    <row r="321" spans="2:12" ht="15" customHeight="1">
      <c r="B321" s="116" t="s">
        <v>523</v>
      </c>
      <c r="C321" s="115"/>
      <c r="D321" s="115"/>
      <c r="E321" s="115"/>
      <c r="F321" s="115"/>
      <c r="G321" s="115"/>
      <c r="H321" s="115"/>
      <c r="I321" s="115"/>
      <c r="J321" s="111">
        <v>140</v>
      </c>
      <c r="K321" s="110">
        <f t="shared" si="22"/>
        <v>5.297010972379872</v>
      </c>
      <c r="L321" s="110">
        <f t="shared" si="22"/>
        <v>5.540166204986149</v>
      </c>
    </row>
    <row r="322" spans="2:12" ht="15" customHeight="1">
      <c r="B322" s="114" t="s">
        <v>413</v>
      </c>
      <c r="C322" s="113"/>
      <c r="D322" s="113"/>
      <c r="E322" s="113"/>
      <c r="F322" s="113"/>
      <c r="G322" s="113"/>
      <c r="H322" s="113"/>
      <c r="I322" s="112"/>
      <c r="J322" s="111">
        <v>116</v>
      </c>
      <c r="K322" s="110">
        <f>$J322/K$317*100</f>
        <v>4.388951948543323</v>
      </c>
      <c r="L322" s="109" t="s">
        <v>386</v>
      </c>
    </row>
    <row r="323" spans="2:12" ht="15" customHeight="1">
      <c r="B323" s="104" t="s">
        <v>0</v>
      </c>
      <c r="C323" s="103"/>
      <c r="D323" s="103"/>
      <c r="E323" s="103"/>
      <c r="F323" s="103"/>
      <c r="G323" s="103"/>
      <c r="H323" s="103"/>
      <c r="I323" s="103"/>
      <c r="J323" s="108">
        <f>SUM(J318:J322)</f>
        <v>2643</v>
      </c>
      <c r="K323" s="107">
        <f>IF(SUM(K318:K322)&gt;100,"－",SUM(K318:K322))</f>
        <v>100</v>
      </c>
      <c r="L323" s="107">
        <f>IF(SUM(L318:L322)&gt;100,"－",SUM(L318:L322))</f>
        <v>100</v>
      </c>
    </row>
    <row r="324" ht="7.5" customHeight="1">
      <c r="I324" s="101"/>
    </row>
    <row r="325" spans="1:9" ht="15" customHeight="1">
      <c r="A325" s="100" t="s">
        <v>522</v>
      </c>
      <c r="I325" s="101"/>
    </row>
    <row r="326" spans="2:12" ht="12" customHeight="1">
      <c r="B326" s="127"/>
      <c r="C326" s="126"/>
      <c r="D326" s="126"/>
      <c r="E326" s="126"/>
      <c r="F326" s="126"/>
      <c r="G326" s="126"/>
      <c r="H326" s="126"/>
      <c r="I326" s="126"/>
      <c r="J326" s="133" t="s">
        <v>1</v>
      </c>
      <c r="K326" s="124" t="s">
        <v>2</v>
      </c>
      <c r="L326" s="124" t="s">
        <v>2</v>
      </c>
    </row>
    <row r="327" spans="2:12" ht="12" customHeight="1">
      <c r="B327" s="118"/>
      <c r="I327" s="101"/>
      <c r="J327" s="132"/>
      <c r="K327" s="122"/>
      <c r="L327" s="121" t="s">
        <v>3</v>
      </c>
    </row>
    <row r="328" spans="2:12" ht="12" customHeight="1">
      <c r="B328" s="114"/>
      <c r="C328" s="113"/>
      <c r="D328" s="113"/>
      <c r="E328" s="113"/>
      <c r="F328" s="113"/>
      <c r="G328" s="113"/>
      <c r="H328" s="113"/>
      <c r="I328" s="113"/>
      <c r="J328" s="114"/>
      <c r="K328" s="119">
        <f>$J$9</f>
        <v>2643</v>
      </c>
      <c r="L328" s="119">
        <f>K328-J332</f>
        <v>2469</v>
      </c>
    </row>
    <row r="329" spans="2:12" ht="15" customHeight="1">
      <c r="B329" s="118" t="s">
        <v>521</v>
      </c>
      <c r="I329" s="101"/>
      <c r="J329" s="111">
        <v>1522</v>
      </c>
      <c r="K329" s="117">
        <f aca="true" t="shared" si="23" ref="K329:L331">$J329/K$328*100</f>
        <v>57.58607642830117</v>
      </c>
      <c r="L329" s="117">
        <f t="shared" si="23"/>
        <v>61.644390441474286</v>
      </c>
    </row>
    <row r="330" spans="2:12" ht="15" customHeight="1">
      <c r="B330" s="116" t="s">
        <v>520</v>
      </c>
      <c r="C330" s="115"/>
      <c r="D330" s="115"/>
      <c r="E330" s="115"/>
      <c r="F330" s="115"/>
      <c r="G330" s="115"/>
      <c r="H330" s="115"/>
      <c r="I330" s="115"/>
      <c r="J330" s="111">
        <v>888</v>
      </c>
      <c r="K330" s="110">
        <f t="shared" si="23"/>
        <v>33.59818388195232</v>
      </c>
      <c r="L330" s="110">
        <f t="shared" si="23"/>
        <v>35.96597812879708</v>
      </c>
    </row>
    <row r="331" spans="2:12" ht="15" customHeight="1">
      <c r="B331" s="116" t="s">
        <v>488</v>
      </c>
      <c r="C331" s="115"/>
      <c r="D331" s="115"/>
      <c r="E331" s="115"/>
      <c r="F331" s="115"/>
      <c r="G331" s="115"/>
      <c r="H331" s="115"/>
      <c r="I331" s="115"/>
      <c r="J331" s="111">
        <v>59</v>
      </c>
      <c r="K331" s="110">
        <f t="shared" si="23"/>
        <v>2.232311766931517</v>
      </c>
      <c r="L331" s="110">
        <f t="shared" si="23"/>
        <v>2.389631429728635</v>
      </c>
    </row>
    <row r="332" spans="2:12" ht="15" customHeight="1">
      <c r="B332" s="114" t="s">
        <v>413</v>
      </c>
      <c r="C332" s="113"/>
      <c r="D332" s="113"/>
      <c r="E332" s="113"/>
      <c r="F332" s="113"/>
      <c r="G332" s="113"/>
      <c r="H332" s="113"/>
      <c r="I332" s="112"/>
      <c r="J332" s="111">
        <v>174</v>
      </c>
      <c r="K332" s="110">
        <f>$J332/K$328*100</f>
        <v>6.583427922814983</v>
      </c>
      <c r="L332" s="109" t="s">
        <v>386</v>
      </c>
    </row>
    <row r="333" spans="2:12" ht="15" customHeight="1">
      <c r="B333" s="104" t="s">
        <v>0</v>
      </c>
      <c r="C333" s="103"/>
      <c r="D333" s="103"/>
      <c r="E333" s="103"/>
      <c r="F333" s="103"/>
      <c r="G333" s="103"/>
      <c r="H333" s="103"/>
      <c r="I333" s="103"/>
      <c r="J333" s="108">
        <f>SUM(J329:J332)</f>
        <v>2643</v>
      </c>
      <c r="K333" s="107">
        <f>IF(SUM(K329:K332)&gt;100,"－",SUM(K329:K332))</f>
        <v>99.99999999999999</v>
      </c>
      <c r="L333" s="107">
        <f>IF(SUM(L329:L332)&gt;100,"－",SUM(L329:L332))</f>
        <v>100</v>
      </c>
    </row>
    <row r="334" ht="7.5" customHeight="1">
      <c r="I334" s="101"/>
    </row>
    <row r="335" spans="1:9" ht="11.25">
      <c r="A335" s="154" t="s">
        <v>519</v>
      </c>
      <c r="I335" s="101"/>
    </row>
    <row r="336" spans="1:9" ht="15" customHeight="1">
      <c r="A336" s="100" t="s">
        <v>518</v>
      </c>
      <c r="I336" s="101"/>
    </row>
    <row r="337" spans="2:12" ht="12" customHeight="1">
      <c r="B337" s="127"/>
      <c r="C337" s="126"/>
      <c r="D337" s="126"/>
      <c r="E337" s="126"/>
      <c r="F337" s="126"/>
      <c r="G337" s="126"/>
      <c r="H337" s="126"/>
      <c r="I337" s="126"/>
      <c r="J337" s="133" t="s">
        <v>1</v>
      </c>
      <c r="K337" s="124" t="s">
        <v>2</v>
      </c>
      <c r="L337" s="124" t="s">
        <v>2</v>
      </c>
    </row>
    <row r="338" spans="2:12" ht="12" customHeight="1">
      <c r="B338" s="118"/>
      <c r="I338" s="101"/>
      <c r="J338" s="132"/>
      <c r="K338" s="122"/>
      <c r="L338" s="121" t="s">
        <v>3</v>
      </c>
    </row>
    <row r="339" spans="2:12" ht="12" customHeight="1">
      <c r="B339" s="114"/>
      <c r="C339" s="113"/>
      <c r="D339" s="113"/>
      <c r="E339" s="113"/>
      <c r="F339" s="113"/>
      <c r="G339" s="113"/>
      <c r="H339" s="113"/>
      <c r="I339" s="113"/>
      <c r="J339" s="114"/>
      <c r="K339" s="119">
        <f>J329</f>
        <v>1522</v>
      </c>
      <c r="L339" s="119">
        <f>K339-J344</f>
        <v>1504</v>
      </c>
    </row>
    <row r="340" spans="2:12" ht="15" customHeight="1">
      <c r="B340" s="118" t="s">
        <v>517</v>
      </c>
      <c r="I340" s="101"/>
      <c r="J340" s="111">
        <v>1203</v>
      </c>
      <c r="K340" s="117">
        <f aca="true" t="shared" si="24" ref="K340:L343">$J340/K$339*100</f>
        <v>79.0407358738502</v>
      </c>
      <c r="L340" s="117">
        <f t="shared" si="24"/>
        <v>79.98670212765957</v>
      </c>
    </row>
    <row r="341" spans="2:12" ht="15" customHeight="1">
      <c r="B341" s="118" t="s">
        <v>516</v>
      </c>
      <c r="I341" s="101"/>
      <c r="J341" s="111">
        <v>220</v>
      </c>
      <c r="K341" s="110">
        <f t="shared" si="24"/>
        <v>14.454664914586072</v>
      </c>
      <c r="L341" s="110">
        <f t="shared" si="24"/>
        <v>14.627659574468085</v>
      </c>
    </row>
    <row r="342" spans="2:12" ht="15" customHeight="1">
      <c r="B342" s="118" t="s">
        <v>515</v>
      </c>
      <c r="I342" s="101"/>
      <c r="J342" s="111">
        <v>60</v>
      </c>
      <c r="K342" s="110">
        <f t="shared" si="24"/>
        <v>3.942181340341656</v>
      </c>
      <c r="L342" s="110">
        <f t="shared" si="24"/>
        <v>3.9893617021276597</v>
      </c>
    </row>
    <row r="343" spans="2:12" ht="15" customHeight="1">
      <c r="B343" s="118" t="s">
        <v>488</v>
      </c>
      <c r="I343" s="101"/>
      <c r="J343" s="111">
        <v>21</v>
      </c>
      <c r="K343" s="110">
        <f t="shared" si="24"/>
        <v>1.3797634691195795</v>
      </c>
      <c r="L343" s="110">
        <f t="shared" si="24"/>
        <v>1.3962765957446808</v>
      </c>
    </row>
    <row r="344" spans="2:12" ht="15" customHeight="1">
      <c r="B344" s="114" t="s">
        <v>413</v>
      </c>
      <c r="C344" s="113"/>
      <c r="D344" s="113"/>
      <c r="E344" s="113"/>
      <c r="F344" s="113"/>
      <c r="G344" s="113"/>
      <c r="H344" s="113"/>
      <c r="I344" s="112"/>
      <c r="J344" s="111">
        <v>18</v>
      </c>
      <c r="K344" s="110">
        <f>$J344/K$339*100</f>
        <v>1.1826544021024967</v>
      </c>
      <c r="L344" s="109" t="s">
        <v>386</v>
      </c>
    </row>
    <row r="345" spans="2:12" ht="15" customHeight="1">
      <c r="B345" s="104" t="s">
        <v>0</v>
      </c>
      <c r="C345" s="103"/>
      <c r="D345" s="103"/>
      <c r="E345" s="103"/>
      <c r="F345" s="103"/>
      <c r="G345" s="103"/>
      <c r="H345" s="103"/>
      <c r="I345" s="103"/>
      <c r="J345" s="108">
        <f>SUM(J340:J344)</f>
        <v>1522</v>
      </c>
      <c r="K345" s="107">
        <f>IF(SUM(K340:K344)&gt;100,"－",SUM(K340:K344))</f>
        <v>100.00000000000001</v>
      </c>
      <c r="L345" s="107">
        <f>IF(SUM(L340:L344)&gt;100,"－",SUM(L340:L344))</f>
        <v>99.99999999999999</v>
      </c>
    </row>
    <row r="346" ht="4.5" customHeight="1">
      <c r="I346" s="101"/>
    </row>
    <row r="347" spans="1:9" ht="15" customHeight="1">
      <c r="A347" s="100" t="s">
        <v>514</v>
      </c>
      <c r="I347" s="101"/>
    </row>
    <row r="348" spans="2:12" ht="12" customHeight="1">
      <c r="B348" s="127"/>
      <c r="C348" s="126"/>
      <c r="D348" s="126"/>
      <c r="E348" s="126"/>
      <c r="F348" s="126"/>
      <c r="G348" s="126"/>
      <c r="H348" s="126"/>
      <c r="I348" s="126"/>
      <c r="J348" s="133" t="s">
        <v>1</v>
      </c>
      <c r="K348" s="124" t="s">
        <v>2</v>
      </c>
      <c r="L348" s="124" t="s">
        <v>2</v>
      </c>
    </row>
    <row r="349" spans="2:12" ht="12" customHeight="1">
      <c r="B349" s="118"/>
      <c r="I349" s="101"/>
      <c r="J349" s="132"/>
      <c r="K349" s="122"/>
      <c r="L349" s="121" t="s">
        <v>3</v>
      </c>
    </row>
    <row r="350" spans="2:12" ht="12" customHeight="1">
      <c r="B350" s="114"/>
      <c r="C350" s="113"/>
      <c r="D350" s="113"/>
      <c r="E350" s="113"/>
      <c r="F350" s="113"/>
      <c r="G350" s="113"/>
      <c r="H350" s="113"/>
      <c r="I350" s="113"/>
      <c r="J350" s="114"/>
      <c r="K350" s="119">
        <f>$J$9</f>
        <v>2643</v>
      </c>
      <c r="L350" s="119">
        <f>K350-J362</f>
        <v>2501</v>
      </c>
    </row>
    <row r="351" spans="2:12" ht="15" customHeight="1">
      <c r="B351" s="118" t="s">
        <v>513</v>
      </c>
      <c r="I351" s="101"/>
      <c r="J351" s="111">
        <v>148</v>
      </c>
      <c r="K351" s="117">
        <f aca="true" t="shared" si="25" ref="K351:L361">$J351/K$350*100</f>
        <v>5.599697313658721</v>
      </c>
      <c r="L351" s="117">
        <f t="shared" si="25"/>
        <v>5.917632946821271</v>
      </c>
    </row>
    <row r="352" spans="2:12" ht="15" customHeight="1">
      <c r="B352" s="116" t="s">
        <v>512</v>
      </c>
      <c r="C352" s="115"/>
      <c r="D352" s="115"/>
      <c r="E352" s="115"/>
      <c r="F352" s="115"/>
      <c r="G352" s="115"/>
      <c r="H352" s="115"/>
      <c r="I352" s="115"/>
      <c r="J352" s="111">
        <v>201</v>
      </c>
      <c r="K352" s="110">
        <f t="shared" si="25"/>
        <v>7.604994324631101</v>
      </c>
      <c r="L352" s="110">
        <f t="shared" si="25"/>
        <v>8.036785285885646</v>
      </c>
    </row>
    <row r="353" spans="2:12" ht="15" customHeight="1">
      <c r="B353" s="116" t="s">
        <v>511</v>
      </c>
      <c r="C353" s="115"/>
      <c r="D353" s="115"/>
      <c r="E353" s="115"/>
      <c r="F353" s="115"/>
      <c r="G353" s="115"/>
      <c r="H353" s="115"/>
      <c r="I353" s="115"/>
      <c r="J353" s="111">
        <v>211</v>
      </c>
      <c r="K353" s="110">
        <f t="shared" si="25"/>
        <v>7.983352251229663</v>
      </c>
      <c r="L353" s="110">
        <f t="shared" si="25"/>
        <v>8.436625349860057</v>
      </c>
    </row>
    <row r="354" spans="2:12" ht="15" customHeight="1">
      <c r="B354" s="116" t="s">
        <v>510</v>
      </c>
      <c r="C354" s="115"/>
      <c r="D354" s="115"/>
      <c r="E354" s="115"/>
      <c r="F354" s="115"/>
      <c r="G354" s="115"/>
      <c r="H354" s="115"/>
      <c r="I354" s="115"/>
      <c r="J354" s="111">
        <v>316</v>
      </c>
      <c r="K354" s="110">
        <f t="shared" si="25"/>
        <v>11.956110480514567</v>
      </c>
      <c r="L354" s="110">
        <f t="shared" si="25"/>
        <v>12.634946021591364</v>
      </c>
    </row>
    <row r="355" spans="2:12" ht="15" customHeight="1">
      <c r="B355" s="116" t="s">
        <v>509</v>
      </c>
      <c r="C355" s="115"/>
      <c r="D355" s="115"/>
      <c r="E355" s="115"/>
      <c r="F355" s="115"/>
      <c r="G355" s="115"/>
      <c r="H355" s="115"/>
      <c r="I355" s="115"/>
      <c r="J355" s="111">
        <v>93</v>
      </c>
      <c r="K355" s="110">
        <f t="shared" si="25"/>
        <v>3.5187287173666286</v>
      </c>
      <c r="L355" s="110">
        <f t="shared" si="25"/>
        <v>3.7185125949620152</v>
      </c>
    </row>
    <row r="356" spans="2:12" ht="15" customHeight="1">
      <c r="B356" s="116" t="s">
        <v>508</v>
      </c>
      <c r="C356" s="115"/>
      <c r="D356" s="115"/>
      <c r="E356" s="115"/>
      <c r="F356" s="115"/>
      <c r="G356" s="115"/>
      <c r="H356" s="115"/>
      <c r="I356" s="115"/>
      <c r="J356" s="111">
        <v>217</v>
      </c>
      <c r="K356" s="110">
        <f t="shared" si="25"/>
        <v>8.2103670071888</v>
      </c>
      <c r="L356" s="110">
        <f t="shared" si="25"/>
        <v>8.676529388244703</v>
      </c>
    </row>
    <row r="357" spans="2:12" ht="15" customHeight="1">
      <c r="B357" s="116" t="s">
        <v>507</v>
      </c>
      <c r="C357" s="115"/>
      <c r="D357" s="115"/>
      <c r="E357" s="115"/>
      <c r="F357" s="115"/>
      <c r="G357" s="115"/>
      <c r="H357" s="115"/>
      <c r="I357" s="115"/>
      <c r="J357" s="111">
        <v>386</v>
      </c>
      <c r="K357" s="110">
        <f t="shared" si="25"/>
        <v>14.6046159667045</v>
      </c>
      <c r="L357" s="110">
        <f t="shared" si="25"/>
        <v>15.433826469412235</v>
      </c>
    </row>
    <row r="358" spans="2:12" ht="15" customHeight="1">
      <c r="B358" s="116" t="s">
        <v>506</v>
      </c>
      <c r="C358" s="115"/>
      <c r="D358" s="115"/>
      <c r="E358" s="115"/>
      <c r="F358" s="115"/>
      <c r="G358" s="115"/>
      <c r="H358" s="115"/>
      <c r="I358" s="115"/>
      <c r="J358" s="111">
        <v>292</v>
      </c>
      <c r="K358" s="110">
        <f t="shared" si="25"/>
        <v>11.048051456678017</v>
      </c>
      <c r="L358" s="110">
        <f t="shared" si="25"/>
        <v>11.67532986805278</v>
      </c>
    </row>
    <row r="359" spans="2:12" ht="15" customHeight="1">
      <c r="B359" s="116" t="s">
        <v>17</v>
      </c>
      <c r="C359" s="115"/>
      <c r="D359" s="115"/>
      <c r="E359" s="115"/>
      <c r="F359" s="115"/>
      <c r="G359" s="115"/>
      <c r="H359" s="115"/>
      <c r="I359" s="115"/>
      <c r="J359" s="111">
        <v>73</v>
      </c>
      <c r="K359" s="110">
        <f t="shared" si="25"/>
        <v>2.7620128641695043</v>
      </c>
      <c r="L359" s="110">
        <f t="shared" si="25"/>
        <v>2.918832467013195</v>
      </c>
    </row>
    <row r="360" spans="2:12" ht="15" customHeight="1">
      <c r="B360" s="116" t="s">
        <v>493</v>
      </c>
      <c r="C360" s="115"/>
      <c r="D360" s="115"/>
      <c r="E360" s="115"/>
      <c r="F360" s="115"/>
      <c r="G360" s="115"/>
      <c r="H360" s="115"/>
      <c r="I360" s="115"/>
      <c r="J360" s="111">
        <v>1191</v>
      </c>
      <c r="K360" s="110">
        <f t="shared" si="25"/>
        <v>45.062429057888764</v>
      </c>
      <c r="L360" s="110">
        <f t="shared" si="25"/>
        <v>47.62095161935226</v>
      </c>
    </row>
    <row r="361" spans="2:12" ht="15" customHeight="1">
      <c r="B361" s="116" t="s">
        <v>492</v>
      </c>
      <c r="C361" s="115"/>
      <c r="D361" s="115"/>
      <c r="E361" s="115"/>
      <c r="F361" s="115"/>
      <c r="G361" s="115"/>
      <c r="H361" s="115"/>
      <c r="I361" s="115"/>
      <c r="J361" s="111">
        <v>9</v>
      </c>
      <c r="K361" s="110">
        <f t="shared" si="25"/>
        <v>0.340522133938706</v>
      </c>
      <c r="L361" s="110">
        <f t="shared" si="25"/>
        <v>0.3598560575769692</v>
      </c>
    </row>
    <row r="362" spans="2:12" ht="15" customHeight="1">
      <c r="B362" s="114" t="s">
        <v>413</v>
      </c>
      <c r="C362" s="113"/>
      <c r="D362" s="113"/>
      <c r="E362" s="113"/>
      <c r="F362" s="113"/>
      <c r="G362" s="113"/>
      <c r="H362" s="113"/>
      <c r="I362" s="112"/>
      <c r="J362" s="111">
        <v>142</v>
      </c>
      <c r="K362" s="110">
        <f>$J362/K$350*100</f>
        <v>5.372682557699584</v>
      </c>
      <c r="L362" s="109" t="s">
        <v>386</v>
      </c>
    </row>
    <row r="363" spans="2:12" ht="15" customHeight="1">
      <c r="B363" s="104" t="s">
        <v>0</v>
      </c>
      <c r="C363" s="103"/>
      <c r="D363" s="103"/>
      <c r="E363" s="103"/>
      <c r="F363" s="103"/>
      <c r="G363" s="103"/>
      <c r="H363" s="103"/>
      <c r="I363" s="103"/>
      <c r="J363" s="108">
        <f>SUM(J351:J362)</f>
        <v>3279</v>
      </c>
      <c r="K363" s="107" t="str">
        <f>IF(SUM(K351:K362)&gt;100,"－",SUM(K351:K362))</f>
        <v>－</v>
      </c>
      <c r="L363" s="107" t="str">
        <f>IF(SUM(L351:L362)&gt;100,"－",SUM(L351:L362))</f>
        <v>－</v>
      </c>
    </row>
    <row r="365" ht="15" customHeight="1">
      <c r="A365" s="100" t="s">
        <v>505</v>
      </c>
    </row>
    <row r="366" spans="2:12" ht="12" customHeight="1">
      <c r="B366" s="127"/>
      <c r="C366" s="126"/>
      <c r="D366" s="126"/>
      <c r="E366" s="126"/>
      <c r="F366" s="126"/>
      <c r="G366" s="126"/>
      <c r="H366" s="126"/>
      <c r="I366" s="126"/>
      <c r="J366" s="133" t="s">
        <v>1</v>
      </c>
      <c r="K366" s="124" t="s">
        <v>2</v>
      </c>
      <c r="L366" s="124" t="s">
        <v>2</v>
      </c>
    </row>
    <row r="367" spans="2:12" ht="12" customHeight="1">
      <c r="B367" s="118"/>
      <c r="I367" s="101"/>
      <c r="J367" s="132"/>
      <c r="K367" s="122"/>
      <c r="L367" s="121" t="s">
        <v>3</v>
      </c>
    </row>
    <row r="368" spans="2:12" ht="12" customHeight="1">
      <c r="B368" s="114"/>
      <c r="C368" s="113"/>
      <c r="D368" s="113"/>
      <c r="E368" s="113"/>
      <c r="F368" s="113"/>
      <c r="G368" s="113"/>
      <c r="H368" s="113"/>
      <c r="I368" s="113"/>
      <c r="J368" s="114"/>
      <c r="K368" s="119">
        <f>$J$9</f>
        <v>2643</v>
      </c>
      <c r="L368" s="119">
        <f>K368-J376</f>
        <v>2534</v>
      </c>
    </row>
    <row r="369" spans="2:12" ht="15" customHeight="1">
      <c r="B369" s="118" t="s">
        <v>504</v>
      </c>
      <c r="I369" s="101"/>
      <c r="J369" s="111">
        <v>1539</v>
      </c>
      <c r="K369" s="117">
        <f aca="true" t="shared" si="26" ref="K369:L375">$J369/K$368*100</f>
        <v>58.22928490351873</v>
      </c>
      <c r="L369" s="117">
        <f t="shared" si="26"/>
        <v>60.73401736385162</v>
      </c>
    </row>
    <row r="370" spans="2:12" ht="15" customHeight="1">
      <c r="B370" s="116" t="s">
        <v>503</v>
      </c>
      <c r="C370" s="115"/>
      <c r="D370" s="115"/>
      <c r="E370" s="115"/>
      <c r="F370" s="115"/>
      <c r="G370" s="115"/>
      <c r="H370" s="115"/>
      <c r="I370" s="115"/>
      <c r="J370" s="111">
        <v>774</v>
      </c>
      <c r="K370" s="110">
        <f t="shared" si="26"/>
        <v>29.284903518728715</v>
      </c>
      <c r="L370" s="110">
        <f t="shared" si="26"/>
        <v>30.544593528018943</v>
      </c>
    </row>
    <row r="371" spans="2:12" ht="15" customHeight="1">
      <c r="B371" s="116" t="s">
        <v>502</v>
      </c>
      <c r="C371" s="115"/>
      <c r="D371" s="115"/>
      <c r="E371" s="115"/>
      <c r="F371" s="115"/>
      <c r="G371" s="115"/>
      <c r="H371" s="115"/>
      <c r="I371" s="115"/>
      <c r="J371" s="111">
        <v>314</v>
      </c>
      <c r="K371" s="110">
        <f t="shared" si="26"/>
        <v>11.880438895194855</v>
      </c>
      <c r="L371" s="110">
        <f t="shared" si="26"/>
        <v>12.39147592738753</v>
      </c>
    </row>
    <row r="372" spans="2:12" ht="15" customHeight="1">
      <c r="B372" s="116" t="s">
        <v>501</v>
      </c>
      <c r="C372" s="115"/>
      <c r="D372" s="115"/>
      <c r="E372" s="115"/>
      <c r="F372" s="115"/>
      <c r="G372" s="115"/>
      <c r="H372" s="115"/>
      <c r="I372" s="115"/>
      <c r="J372" s="111">
        <v>79</v>
      </c>
      <c r="K372" s="110">
        <f t="shared" si="26"/>
        <v>2.989027620128642</v>
      </c>
      <c r="L372" s="110">
        <f t="shared" si="26"/>
        <v>3.117600631412786</v>
      </c>
    </row>
    <row r="373" spans="2:12" ht="15" customHeight="1">
      <c r="B373" s="116" t="s">
        <v>17</v>
      </c>
      <c r="C373" s="115"/>
      <c r="D373" s="115"/>
      <c r="E373" s="115"/>
      <c r="F373" s="115"/>
      <c r="G373" s="115"/>
      <c r="H373" s="115"/>
      <c r="I373" s="115"/>
      <c r="J373" s="111">
        <v>119</v>
      </c>
      <c r="K373" s="110">
        <f t="shared" si="26"/>
        <v>4.502459326522891</v>
      </c>
      <c r="L373" s="110">
        <f t="shared" si="26"/>
        <v>4.696132596685083</v>
      </c>
    </row>
    <row r="374" spans="2:12" ht="15" customHeight="1">
      <c r="B374" s="116" t="s">
        <v>493</v>
      </c>
      <c r="C374" s="115"/>
      <c r="D374" s="115"/>
      <c r="E374" s="115"/>
      <c r="F374" s="115"/>
      <c r="G374" s="115"/>
      <c r="H374" s="115"/>
      <c r="I374" s="115"/>
      <c r="J374" s="111">
        <v>716</v>
      </c>
      <c r="K374" s="110">
        <f t="shared" si="26"/>
        <v>27.090427544457057</v>
      </c>
      <c r="L374" s="110">
        <f t="shared" si="26"/>
        <v>28.25572217837411</v>
      </c>
    </row>
    <row r="375" spans="2:12" ht="15" customHeight="1">
      <c r="B375" s="116" t="s">
        <v>492</v>
      </c>
      <c r="C375" s="115"/>
      <c r="D375" s="115"/>
      <c r="E375" s="115"/>
      <c r="F375" s="115"/>
      <c r="G375" s="115"/>
      <c r="H375" s="115"/>
      <c r="I375" s="115"/>
      <c r="J375" s="111">
        <v>15</v>
      </c>
      <c r="K375" s="110">
        <f t="shared" si="26"/>
        <v>0.5675368898978433</v>
      </c>
      <c r="L375" s="110">
        <f t="shared" si="26"/>
        <v>0.5919494869771112</v>
      </c>
    </row>
    <row r="376" spans="2:12" ht="15" customHeight="1">
      <c r="B376" s="114" t="s">
        <v>413</v>
      </c>
      <c r="C376" s="113"/>
      <c r="D376" s="113"/>
      <c r="E376" s="113"/>
      <c r="F376" s="113"/>
      <c r="G376" s="113"/>
      <c r="H376" s="113"/>
      <c r="I376" s="113"/>
      <c r="J376" s="111">
        <v>109</v>
      </c>
      <c r="K376" s="110">
        <f>$J376/K$368*100</f>
        <v>4.124101399924329</v>
      </c>
      <c r="L376" s="109" t="s">
        <v>386</v>
      </c>
    </row>
    <row r="377" spans="2:12" ht="15" customHeight="1">
      <c r="B377" s="104" t="s">
        <v>0</v>
      </c>
      <c r="C377" s="103"/>
      <c r="D377" s="103"/>
      <c r="E377" s="103"/>
      <c r="F377" s="103"/>
      <c r="G377" s="103"/>
      <c r="H377" s="103"/>
      <c r="I377" s="103"/>
      <c r="J377" s="108">
        <f>SUM(J369:J376)</f>
        <v>3665</v>
      </c>
      <c r="K377" s="107" t="str">
        <f>IF(SUM(K369:K376)&gt;100,"－",SUM(K369:K376))</f>
        <v>－</v>
      </c>
      <c r="L377" s="107" t="str">
        <f>IF(SUM(L369:L376)&gt;100,"－",SUM(L369:L376))</f>
        <v>－</v>
      </c>
    </row>
    <row r="379" ht="15" customHeight="1">
      <c r="A379" s="100" t="s">
        <v>500</v>
      </c>
    </row>
    <row r="380" spans="2:12" ht="12" customHeight="1">
      <c r="B380" s="127"/>
      <c r="C380" s="126"/>
      <c r="D380" s="126"/>
      <c r="E380" s="126"/>
      <c r="F380" s="126"/>
      <c r="G380" s="126"/>
      <c r="H380" s="126"/>
      <c r="I380" s="126"/>
      <c r="J380" s="133" t="s">
        <v>1</v>
      </c>
      <c r="K380" s="124" t="s">
        <v>2</v>
      </c>
      <c r="L380" s="124" t="s">
        <v>2</v>
      </c>
    </row>
    <row r="381" spans="2:12" ht="12" customHeight="1">
      <c r="B381" s="118"/>
      <c r="I381" s="101"/>
      <c r="J381" s="132"/>
      <c r="K381" s="122"/>
      <c r="L381" s="121" t="s">
        <v>3</v>
      </c>
    </row>
    <row r="382" spans="2:12" ht="12" customHeight="1">
      <c r="B382" s="114"/>
      <c r="C382" s="113"/>
      <c r="D382" s="113"/>
      <c r="E382" s="113"/>
      <c r="F382" s="113"/>
      <c r="G382" s="113"/>
      <c r="H382" s="113"/>
      <c r="I382" s="113"/>
      <c r="J382" s="114"/>
      <c r="K382" s="119">
        <f>$J$9</f>
        <v>2643</v>
      </c>
      <c r="L382" s="119">
        <f>K382-J392</f>
        <v>2479</v>
      </c>
    </row>
    <row r="383" spans="2:12" ht="15" customHeight="1">
      <c r="B383" s="118" t="s">
        <v>499</v>
      </c>
      <c r="I383" s="101"/>
      <c r="J383" s="111">
        <v>105</v>
      </c>
      <c r="K383" s="117">
        <f aca="true" t="shared" si="27" ref="K383:L391">$J383/K$382*100</f>
        <v>3.9727582292849033</v>
      </c>
      <c r="L383" s="117">
        <f t="shared" si="27"/>
        <v>4.235578862444534</v>
      </c>
    </row>
    <row r="384" spans="2:12" ht="15" customHeight="1">
      <c r="B384" s="116" t="s">
        <v>498</v>
      </c>
      <c r="C384" s="115"/>
      <c r="D384" s="115"/>
      <c r="E384" s="115"/>
      <c r="F384" s="115"/>
      <c r="G384" s="115"/>
      <c r="H384" s="115"/>
      <c r="I384" s="115"/>
      <c r="J384" s="111">
        <v>651</v>
      </c>
      <c r="K384" s="110">
        <f t="shared" si="27"/>
        <v>24.6311010215664</v>
      </c>
      <c r="L384" s="110">
        <f t="shared" si="27"/>
        <v>26.260588947156112</v>
      </c>
    </row>
    <row r="385" spans="2:12" ht="15" customHeight="1">
      <c r="B385" s="116" t="s">
        <v>497</v>
      </c>
      <c r="C385" s="115"/>
      <c r="D385" s="115"/>
      <c r="E385" s="115"/>
      <c r="F385" s="115"/>
      <c r="G385" s="115"/>
      <c r="H385" s="115"/>
      <c r="I385" s="115"/>
      <c r="J385" s="111">
        <v>490</v>
      </c>
      <c r="K385" s="110">
        <f t="shared" si="27"/>
        <v>18.53953840332955</v>
      </c>
      <c r="L385" s="110">
        <f t="shared" si="27"/>
        <v>19.766034691407825</v>
      </c>
    </row>
    <row r="386" spans="2:12" ht="15" customHeight="1">
      <c r="B386" s="116" t="s">
        <v>496</v>
      </c>
      <c r="C386" s="115"/>
      <c r="D386" s="115"/>
      <c r="E386" s="115"/>
      <c r="F386" s="115"/>
      <c r="G386" s="115"/>
      <c r="H386" s="115"/>
      <c r="I386" s="115"/>
      <c r="J386" s="111">
        <v>185</v>
      </c>
      <c r="K386" s="110">
        <f t="shared" si="27"/>
        <v>6.999621642073402</v>
      </c>
      <c r="L386" s="110">
        <f t="shared" si="27"/>
        <v>7.462686567164178</v>
      </c>
    </row>
    <row r="387" spans="2:12" ht="15" customHeight="1">
      <c r="B387" s="116" t="s">
        <v>495</v>
      </c>
      <c r="C387" s="115"/>
      <c r="D387" s="115"/>
      <c r="E387" s="115"/>
      <c r="F387" s="115"/>
      <c r="G387" s="115"/>
      <c r="H387" s="115"/>
      <c r="I387" s="115"/>
      <c r="J387" s="111">
        <v>125</v>
      </c>
      <c r="K387" s="110">
        <f t="shared" si="27"/>
        <v>4.729474082482028</v>
      </c>
      <c r="L387" s="110">
        <f t="shared" si="27"/>
        <v>5.0423557886244454</v>
      </c>
    </row>
    <row r="388" spans="2:12" ht="15" customHeight="1">
      <c r="B388" s="116" t="s">
        <v>494</v>
      </c>
      <c r="C388" s="115"/>
      <c r="D388" s="115"/>
      <c r="E388" s="115"/>
      <c r="F388" s="115"/>
      <c r="G388" s="115"/>
      <c r="H388" s="115"/>
      <c r="I388" s="115"/>
      <c r="J388" s="111">
        <v>210</v>
      </c>
      <c r="K388" s="110">
        <f t="shared" si="27"/>
        <v>7.945516458569807</v>
      </c>
      <c r="L388" s="110">
        <f t="shared" si="27"/>
        <v>8.471157724889068</v>
      </c>
    </row>
    <row r="389" spans="2:12" ht="15" customHeight="1">
      <c r="B389" s="116" t="s">
        <v>17</v>
      </c>
      <c r="C389" s="115"/>
      <c r="D389" s="115"/>
      <c r="E389" s="115"/>
      <c r="F389" s="115"/>
      <c r="G389" s="115"/>
      <c r="H389" s="115"/>
      <c r="I389" s="115"/>
      <c r="J389" s="111">
        <v>151</v>
      </c>
      <c r="K389" s="110">
        <f t="shared" si="27"/>
        <v>5.71320469163829</v>
      </c>
      <c r="L389" s="110">
        <f t="shared" si="27"/>
        <v>6.091165792658329</v>
      </c>
    </row>
    <row r="390" spans="2:12" ht="15" customHeight="1">
      <c r="B390" s="116" t="s">
        <v>493</v>
      </c>
      <c r="C390" s="115"/>
      <c r="D390" s="115"/>
      <c r="E390" s="115"/>
      <c r="F390" s="115"/>
      <c r="G390" s="115"/>
      <c r="H390" s="115"/>
      <c r="I390" s="115"/>
      <c r="J390" s="111">
        <v>1072</v>
      </c>
      <c r="K390" s="110">
        <f t="shared" si="27"/>
        <v>40.559969731365875</v>
      </c>
      <c r="L390" s="110">
        <f t="shared" si="27"/>
        <v>43.24324324324324</v>
      </c>
    </row>
    <row r="391" spans="2:12" ht="15" customHeight="1">
      <c r="B391" s="116" t="s">
        <v>492</v>
      </c>
      <c r="C391" s="115"/>
      <c r="D391" s="115"/>
      <c r="E391" s="115"/>
      <c r="F391" s="115"/>
      <c r="G391" s="115"/>
      <c r="H391" s="115"/>
      <c r="I391" s="115"/>
      <c r="J391" s="111">
        <v>86</v>
      </c>
      <c r="K391" s="110">
        <f t="shared" si="27"/>
        <v>3.253878168747635</v>
      </c>
      <c r="L391" s="110">
        <f t="shared" si="27"/>
        <v>3.4691407825736182</v>
      </c>
    </row>
    <row r="392" spans="2:12" ht="15" customHeight="1">
      <c r="B392" s="114" t="s">
        <v>413</v>
      </c>
      <c r="C392" s="113"/>
      <c r="D392" s="113"/>
      <c r="E392" s="113"/>
      <c r="F392" s="113"/>
      <c r="G392" s="113"/>
      <c r="H392" s="113"/>
      <c r="I392" s="112"/>
      <c r="J392" s="111">
        <v>164</v>
      </c>
      <c r="K392" s="110">
        <f>$J392/K$382*100</f>
        <v>6.205069996216421</v>
      </c>
      <c r="L392" s="109" t="s">
        <v>386</v>
      </c>
    </row>
    <row r="393" spans="2:12" ht="15" customHeight="1">
      <c r="B393" s="104" t="s">
        <v>0</v>
      </c>
      <c r="C393" s="103"/>
      <c r="D393" s="103"/>
      <c r="E393" s="103"/>
      <c r="F393" s="103"/>
      <c r="G393" s="103"/>
      <c r="H393" s="103"/>
      <c r="I393" s="103"/>
      <c r="J393" s="108">
        <f>SUM(J383:J392)</f>
        <v>3239</v>
      </c>
      <c r="K393" s="107" t="str">
        <f>IF(SUM(K383:K392)&gt;100,"－",SUM(K383:K392))</f>
        <v>－</v>
      </c>
      <c r="L393" s="107" t="str">
        <f>IF(SUM(L383:L392)&gt;100,"－",SUM(L383:L392))</f>
        <v>－</v>
      </c>
    </row>
    <row r="394" ht="15" customHeight="1">
      <c r="I394" s="128"/>
    </row>
    <row r="395" ht="15" customHeight="1">
      <c r="A395" s="100" t="s">
        <v>491</v>
      </c>
    </row>
    <row r="396" spans="2:12" ht="12" customHeight="1">
      <c r="B396" s="127"/>
      <c r="C396" s="126"/>
      <c r="D396" s="126"/>
      <c r="E396" s="126"/>
      <c r="F396" s="126"/>
      <c r="G396" s="126"/>
      <c r="H396" s="126"/>
      <c r="I396" s="126"/>
      <c r="J396" s="133" t="s">
        <v>1</v>
      </c>
      <c r="K396" s="124" t="s">
        <v>2</v>
      </c>
      <c r="L396" s="124" t="s">
        <v>2</v>
      </c>
    </row>
    <row r="397" spans="2:12" ht="12" customHeight="1">
      <c r="B397" s="118"/>
      <c r="I397" s="101"/>
      <c r="J397" s="132"/>
      <c r="K397" s="122"/>
      <c r="L397" s="121" t="s">
        <v>3</v>
      </c>
    </row>
    <row r="398" spans="2:12" ht="12" customHeight="1">
      <c r="B398" s="114"/>
      <c r="C398" s="113"/>
      <c r="D398" s="113"/>
      <c r="E398" s="113"/>
      <c r="F398" s="113"/>
      <c r="G398" s="113"/>
      <c r="H398" s="113"/>
      <c r="I398" s="113"/>
      <c r="J398" s="114"/>
      <c r="K398" s="119">
        <f>$J$9</f>
        <v>2643</v>
      </c>
      <c r="L398" s="119">
        <f>K398-J402</f>
        <v>2476</v>
      </c>
    </row>
    <row r="399" spans="2:14" ht="15" customHeight="1">
      <c r="B399" s="118" t="s">
        <v>490</v>
      </c>
      <c r="I399" s="101"/>
      <c r="J399" s="111">
        <v>219</v>
      </c>
      <c r="K399" s="117">
        <f aca="true" t="shared" si="28" ref="K399:L401">$J399/K$398*100</f>
        <v>8.286038592508513</v>
      </c>
      <c r="L399" s="117">
        <f t="shared" si="28"/>
        <v>8.844911147011308</v>
      </c>
      <c r="N399" s="128"/>
    </row>
    <row r="400" spans="2:14" ht="15" customHeight="1">
      <c r="B400" s="116" t="s">
        <v>489</v>
      </c>
      <c r="C400" s="115"/>
      <c r="D400" s="115"/>
      <c r="E400" s="115"/>
      <c r="F400" s="115"/>
      <c r="G400" s="115"/>
      <c r="H400" s="115"/>
      <c r="I400" s="115"/>
      <c r="J400" s="111">
        <v>2214</v>
      </c>
      <c r="K400" s="110">
        <f t="shared" si="28"/>
        <v>83.76844494892168</v>
      </c>
      <c r="L400" s="110">
        <f t="shared" si="28"/>
        <v>89.41841680129241</v>
      </c>
      <c r="N400" s="128"/>
    </row>
    <row r="401" spans="2:14" ht="15" customHeight="1">
      <c r="B401" s="116" t="s">
        <v>488</v>
      </c>
      <c r="C401" s="115"/>
      <c r="D401" s="115"/>
      <c r="E401" s="115"/>
      <c r="F401" s="115"/>
      <c r="G401" s="115"/>
      <c r="H401" s="115"/>
      <c r="I401" s="115"/>
      <c r="J401" s="111">
        <v>43</v>
      </c>
      <c r="K401" s="110">
        <f t="shared" si="28"/>
        <v>1.6269390843738174</v>
      </c>
      <c r="L401" s="110">
        <f t="shared" si="28"/>
        <v>1.7366720516962844</v>
      </c>
      <c r="N401" s="128"/>
    </row>
    <row r="402" spans="2:14" ht="15" customHeight="1">
      <c r="B402" s="114" t="s">
        <v>413</v>
      </c>
      <c r="C402" s="113"/>
      <c r="D402" s="113"/>
      <c r="E402" s="113"/>
      <c r="F402" s="113"/>
      <c r="G402" s="113"/>
      <c r="H402" s="113"/>
      <c r="I402" s="112"/>
      <c r="J402" s="111">
        <v>167</v>
      </c>
      <c r="K402" s="110">
        <f>$J402/K$398*100</f>
        <v>6.31857737419599</v>
      </c>
      <c r="L402" s="109" t="s">
        <v>386</v>
      </c>
      <c r="N402" s="128"/>
    </row>
    <row r="403" spans="2:12" ht="15" customHeight="1">
      <c r="B403" s="104" t="s">
        <v>0</v>
      </c>
      <c r="C403" s="103"/>
      <c r="D403" s="103"/>
      <c r="E403" s="103"/>
      <c r="F403" s="103"/>
      <c r="G403" s="103"/>
      <c r="H403" s="103"/>
      <c r="I403" s="103"/>
      <c r="J403" s="108">
        <f>SUM(J399:J402)</f>
        <v>2643</v>
      </c>
      <c r="K403" s="107">
        <f>IF(SUM(K399:K402)&gt;100,"－",SUM(K399:K402))</f>
        <v>100.00000000000001</v>
      </c>
      <c r="L403" s="107">
        <f>IF(SUM(L399:L402)&gt;100,"－",SUM(L399:L402))</f>
        <v>100</v>
      </c>
    </row>
    <row r="404" ht="15" customHeight="1">
      <c r="I404" s="128"/>
    </row>
    <row r="405" ht="15" customHeight="1">
      <c r="A405" s="134" t="s">
        <v>487</v>
      </c>
    </row>
    <row r="406" spans="2:12" ht="33.75">
      <c r="B406" s="127"/>
      <c r="C406" s="126"/>
      <c r="D406" s="126"/>
      <c r="E406" s="126"/>
      <c r="F406" s="126"/>
      <c r="G406" s="169" t="s">
        <v>486</v>
      </c>
      <c r="H406" s="169" t="s">
        <v>485</v>
      </c>
      <c r="I406" s="169" t="s">
        <v>484</v>
      </c>
      <c r="J406" s="169" t="s">
        <v>483</v>
      </c>
      <c r="K406" s="152" t="s">
        <v>4</v>
      </c>
      <c r="L406" s="152" t="s">
        <v>11</v>
      </c>
    </row>
    <row r="407" spans="2:12" ht="14.25" customHeight="1">
      <c r="B407" s="124" t="s">
        <v>12</v>
      </c>
      <c r="C407" s="146" t="s">
        <v>25</v>
      </c>
      <c r="D407" s="145"/>
      <c r="E407" s="145"/>
      <c r="F407" s="126"/>
      <c r="G407" s="151">
        <v>48</v>
      </c>
      <c r="H407" s="151">
        <v>243</v>
      </c>
      <c r="I407" s="151">
        <v>534</v>
      </c>
      <c r="J407" s="151">
        <v>1738</v>
      </c>
      <c r="K407" s="151">
        <v>80</v>
      </c>
      <c r="L407" s="151">
        <f aca="true" t="shared" si="29" ref="L407:L448">SUM(G407:K407)</f>
        <v>2643</v>
      </c>
    </row>
    <row r="408" spans="2:12" ht="14.25" customHeight="1">
      <c r="B408" s="122"/>
      <c r="C408" s="131" t="s">
        <v>26</v>
      </c>
      <c r="D408" s="142"/>
      <c r="E408" s="142"/>
      <c r="G408" s="150">
        <v>24</v>
      </c>
      <c r="H408" s="150">
        <v>195</v>
      </c>
      <c r="I408" s="150">
        <v>642</v>
      </c>
      <c r="J408" s="150">
        <v>1701</v>
      </c>
      <c r="K408" s="150">
        <v>81</v>
      </c>
      <c r="L408" s="150">
        <f t="shared" si="29"/>
        <v>2643</v>
      </c>
    </row>
    <row r="409" spans="2:12" ht="14.25" customHeight="1">
      <c r="B409" s="122"/>
      <c r="C409" s="131" t="s">
        <v>27</v>
      </c>
      <c r="D409" s="142"/>
      <c r="E409" s="142"/>
      <c r="G409" s="150">
        <v>35</v>
      </c>
      <c r="H409" s="150">
        <v>237</v>
      </c>
      <c r="I409" s="150">
        <v>574</v>
      </c>
      <c r="J409" s="150">
        <v>1716</v>
      </c>
      <c r="K409" s="150">
        <v>81</v>
      </c>
      <c r="L409" s="150">
        <f t="shared" si="29"/>
        <v>2643</v>
      </c>
    </row>
    <row r="410" spans="2:12" ht="14.25" customHeight="1">
      <c r="B410" s="122"/>
      <c r="C410" s="131" t="s">
        <v>28</v>
      </c>
      <c r="D410" s="142"/>
      <c r="E410" s="142"/>
      <c r="G410" s="150">
        <v>19</v>
      </c>
      <c r="H410" s="150">
        <v>46</v>
      </c>
      <c r="I410" s="150">
        <v>237</v>
      </c>
      <c r="J410" s="150">
        <v>2263</v>
      </c>
      <c r="K410" s="150">
        <v>78</v>
      </c>
      <c r="L410" s="150">
        <f t="shared" si="29"/>
        <v>2643</v>
      </c>
    </row>
    <row r="411" spans="2:12" ht="14.25" customHeight="1">
      <c r="B411" s="122"/>
      <c r="C411" s="131" t="s">
        <v>29</v>
      </c>
      <c r="D411" s="142"/>
      <c r="E411" s="142"/>
      <c r="G411" s="150">
        <v>136</v>
      </c>
      <c r="H411" s="150">
        <v>179</v>
      </c>
      <c r="I411" s="150">
        <v>478</v>
      </c>
      <c r="J411" s="150">
        <v>1772</v>
      </c>
      <c r="K411" s="150">
        <v>78</v>
      </c>
      <c r="L411" s="150">
        <f t="shared" si="29"/>
        <v>2643</v>
      </c>
    </row>
    <row r="412" spans="2:12" ht="14.25" customHeight="1">
      <c r="B412" s="122"/>
      <c r="C412" s="131" t="s">
        <v>30</v>
      </c>
      <c r="D412" s="142"/>
      <c r="E412" s="142"/>
      <c r="G412" s="150">
        <v>56</v>
      </c>
      <c r="H412" s="150">
        <v>149</v>
      </c>
      <c r="I412" s="150">
        <v>429</v>
      </c>
      <c r="J412" s="150">
        <v>1929</v>
      </c>
      <c r="K412" s="150">
        <v>80</v>
      </c>
      <c r="L412" s="150">
        <f t="shared" si="29"/>
        <v>2643</v>
      </c>
    </row>
    <row r="413" spans="2:12" ht="14.25" customHeight="1">
      <c r="B413" s="122"/>
      <c r="C413" s="131" t="s">
        <v>31</v>
      </c>
      <c r="D413" s="142"/>
      <c r="E413" s="142"/>
      <c r="G413" s="150">
        <v>22</v>
      </c>
      <c r="H413" s="150">
        <v>289</v>
      </c>
      <c r="I413" s="150">
        <v>975</v>
      </c>
      <c r="J413" s="150">
        <v>1274</v>
      </c>
      <c r="K413" s="150">
        <v>83</v>
      </c>
      <c r="L413" s="150">
        <f t="shared" si="29"/>
        <v>2643</v>
      </c>
    </row>
    <row r="414" spans="2:12" ht="14.25" customHeight="1">
      <c r="B414" s="122"/>
      <c r="C414" s="131" t="s">
        <v>32</v>
      </c>
      <c r="D414" s="142"/>
      <c r="E414" s="142"/>
      <c r="G414" s="150">
        <v>984</v>
      </c>
      <c r="H414" s="150">
        <v>753</v>
      </c>
      <c r="I414" s="150">
        <v>407</v>
      </c>
      <c r="J414" s="150">
        <v>430</v>
      </c>
      <c r="K414" s="150">
        <v>69</v>
      </c>
      <c r="L414" s="150">
        <f t="shared" si="29"/>
        <v>2643</v>
      </c>
    </row>
    <row r="415" spans="2:12" ht="14.25" customHeight="1">
      <c r="B415" s="122"/>
      <c r="C415" s="131" t="s">
        <v>33</v>
      </c>
      <c r="D415" s="142"/>
      <c r="E415" s="142"/>
      <c r="G415" s="150">
        <v>350</v>
      </c>
      <c r="H415" s="150">
        <v>740</v>
      </c>
      <c r="I415" s="150">
        <v>745</v>
      </c>
      <c r="J415" s="150">
        <v>739</v>
      </c>
      <c r="K415" s="150">
        <v>69</v>
      </c>
      <c r="L415" s="150">
        <f t="shared" si="29"/>
        <v>2643</v>
      </c>
    </row>
    <row r="416" spans="2:12" ht="14.25" customHeight="1">
      <c r="B416" s="122"/>
      <c r="C416" s="131" t="s">
        <v>34</v>
      </c>
      <c r="D416" s="142"/>
      <c r="E416" s="142"/>
      <c r="G416" s="150">
        <v>361</v>
      </c>
      <c r="H416" s="150">
        <v>753</v>
      </c>
      <c r="I416" s="150">
        <v>932</v>
      </c>
      <c r="J416" s="150">
        <v>528</v>
      </c>
      <c r="K416" s="150">
        <v>69</v>
      </c>
      <c r="L416" s="150">
        <f t="shared" si="29"/>
        <v>2643</v>
      </c>
    </row>
    <row r="417" spans="2:12" ht="14.25" customHeight="1">
      <c r="B417" s="122"/>
      <c r="C417" s="131" t="s">
        <v>35</v>
      </c>
      <c r="D417" s="142"/>
      <c r="E417" s="142"/>
      <c r="G417" s="150">
        <v>339</v>
      </c>
      <c r="H417" s="150">
        <v>803</v>
      </c>
      <c r="I417" s="150">
        <v>831</v>
      </c>
      <c r="J417" s="150">
        <v>599</v>
      </c>
      <c r="K417" s="150">
        <v>71</v>
      </c>
      <c r="L417" s="150">
        <f t="shared" si="29"/>
        <v>2643</v>
      </c>
    </row>
    <row r="418" spans="2:12" ht="14.25" customHeight="1">
      <c r="B418" s="122"/>
      <c r="C418" s="131" t="s">
        <v>36</v>
      </c>
      <c r="D418" s="142"/>
      <c r="E418" s="142"/>
      <c r="G418" s="150">
        <v>741</v>
      </c>
      <c r="H418" s="150">
        <v>560</v>
      </c>
      <c r="I418" s="150">
        <v>761</v>
      </c>
      <c r="J418" s="150">
        <v>510</v>
      </c>
      <c r="K418" s="150">
        <v>71</v>
      </c>
      <c r="L418" s="150">
        <f t="shared" si="29"/>
        <v>2643</v>
      </c>
    </row>
    <row r="419" spans="2:12" ht="14.25" customHeight="1">
      <c r="B419" s="122"/>
      <c r="C419" s="131" t="s">
        <v>37</v>
      </c>
      <c r="D419" s="142"/>
      <c r="E419" s="142"/>
      <c r="G419" s="150">
        <v>174</v>
      </c>
      <c r="H419" s="150">
        <v>434</v>
      </c>
      <c r="I419" s="150">
        <v>1175</v>
      </c>
      <c r="J419" s="150">
        <v>790</v>
      </c>
      <c r="K419" s="150">
        <v>70</v>
      </c>
      <c r="L419" s="150">
        <f t="shared" si="29"/>
        <v>2643</v>
      </c>
    </row>
    <row r="420" spans="2:12" ht="14.25" customHeight="1">
      <c r="B420" s="148"/>
      <c r="C420" s="131" t="s">
        <v>38</v>
      </c>
      <c r="D420" s="142"/>
      <c r="E420" s="142"/>
      <c r="G420" s="149">
        <v>1089</v>
      </c>
      <c r="H420" s="149">
        <v>899</v>
      </c>
      <c r="I420" s="149">
        <v>363</v>
      </c>
      <c r="J420" s="149">
        <v>225</v>
      </c>
      <c r="K420" s="149">
        <v>67</v>
      </c>
      <c r="L420" s="149">
        <f t="shared" si="29"/>
        <v>2643</v>
      </c>
    </row>
    <row r="421" spans="2:12" ht="14.25" customHeight="1">
      <c r="B421" s="124" t="s">
        <v>13</v>
      </c>
      <c r="C421" s="146" t="s">
        <v>25</v>
      </c>
      <c r="D421" s="145"/>
      <c r="E421" s="145"/>
      <c r="F421" s="144">
        <f aca="true" t="shared" si="30" ref="F421:F434">$J$9</f>
        <v>2643</v>
      </c>
      <c r="G421" s="88">
        <f aca="true" t="shared" si="31" ref="G421:K434">G407/$F421*100</f>
        <v>1.8161180476730987</v>
      </c>
      <c r="H421" s="88">
        <f t="shared" si="31"/>
        <v>9.194097616345061</v>
      </c>
      <c r="I421" s="88">
        <f t="shared" si="31"/>
        <v>20.204313280363223</v>
      </c>
      <c r="J421" s="88">
        <f t="shared" si="31"/>
        <v>65.75860764283011</v>
      </c>
      <c r="K421" s="88">
        <f t="shared" si="31"/>
        <v>3.026863412788498</v>
      </c>
      <c r="L421" s="88">
        <f t="shared" si="29"/>
        <v>100</v>
      </c>
    </row>
    <row r="422" spans="2:12" ht="14.25" customHeight="1">
      <c r="B422" s="122"/>
      <c r="C422" s="131" t="s">
        <v>26</v>
      </c>
      <c r="D422" s="142"/>
      <c r="E422" s="142"/>
      <c r="F422" s="141">
        <f t="shared" si="30"/>
        <v>2643</v>
      </c>
      <c r="G422" s="140">
        <f t="shared" si="31"/>
        <v>0.9080590238365494</v>
      </c>
      <c r="H422" s="140">
        <f t="shared" si="31"/>
        <v>7.377979568671964</v>
      </c>
      <c r="I422" s="140">
        <f t="shared" si="31"/>
        <v>24.290578887627696</v>
      </c>
      <c r="J422" s="140">
        <f t="shared" si="31"/>
        <v>64.35868331441543</v>
      </c>
      <c r="K422" s="140">
        <f t="shared" si="31"/>
        <v>3.064699205448354</v>
      </c>
      <c r="L422" s="140">
        <f t="shared" si="29"/>
        <v>99.99999999999999</v>
      </c>
    </row>
    <row r="423" spans="2:12" ht="14.25" customHeight="1">
      <c r="B423" s="122"/>
      <c r="C423" s="131" t="s">
        <v>27</v>
      </c>
      <c r="D423" s="142"/>
      <c r="E423" s="142"/>
      <c r="F423" s="141">
        <f t="shared" si="30"/>
        <v>2643</v>
      </c>
      <c r="G423" s="140">
        <f t="shared" si="31"/>
        <v>1.324252743094968</v>
      </c>
      <c r="H423" s="140">
        <f t="shared" si="31"/>
        <v>8.967082860385926</v>
      </c>
      <c r="I423" s="140">
        <f t="shared" si="31"/>
        <v>21.717744986757474</v>
      </c>
      <c r="J423" s="140">
        <f t="shared" si="31"/>
        <v>64.92622020431328</v>
      </c>
      <c r="K423" s="140">
        <f t="shared" si="31"/>
        <v>3.064699205448354</v>
      </c>
      <c r="L423" s="140">
        <f t="shared" si="29"/>
        <v>100</v>
      </c>
    </row>
    <row r="424" spans="2:12" ht="14.25" customHeight="1">
      <c r="B424" s="122"/>
      <c r="C424" s="131" t="s">
        <v>28</v>
      </c>
      <c r="D424" s="142"/>
      <c r="E424" s="142"/>
      <c r="F424" s="141">
        <f t="shared" si="30"/>
        <v>2643</v>
      </c>
      <c r="G424" s="140">
        <f t="shared" si="31"/>
        <v>0.7188800605372683</v>
      </c>
      <c r="H424" s="140">
        <f t="shared" si="31"/>
        <v>1.7404464623533862</v>
      </c>
      <c r="I424" s="140">
        <f t="shared" si="31"/>
        <v>8.967082860385926</v>
      </c>
      <c r="J424" s="140">
        <f t="shared" si="31"/>
        <v>85.62239878925465</v>
      </c>
      <c r="K424" s="140">
        <f t="shared" si="31"/>
        <v>2.9511918274687856</v>
      </c>
      <c r="L424" s="140">
        <f t="shared" si="29"/>
        <v>100.00000000000001</v>
      </c>
    </row>
    <row r="425" spans="2:12" ht="14.25" customHeight="1">
      <c r="B425" s="122"/>
      <c r="C425" s="131" t="s">
        <v>29</v>
      </c>
      <c r="D425" s="142"/>
      <c r="E425" s="142"/>
      <c r="F425" s="141">
        <f t="shared" si="30"/>
        <v>2643</v>
      </c>
      <c r="G425" s="140">
        <f t="shared" si="31"/>
        <v>5.145667801740447</v>
      </c>
      <c r="H425" s="140">
        <f t="shared" si="31"/>
        <v>6.772606886114264</v>
      </c>
      <c r="I425" s="140">
        <f t="shared" si="31"/>
        <v>18.085508891411276</v>
      </c>
      <c r="J425" s="140">
        <f t="shared" si="31"/>
        <v>67.04502459326524</v>
      </c>
      <c r="K425" s="140">
        <f t="shared" si="31"/>
        <v>2.9511918274687856</v>
      </c>
      <c r="L425" s="140">
        <f t="shared" si="29"/>
        <v>100.00000000000001</v>
      </c>
    </row>
    <row r="426" spans="2:12" ht="14.25" customHeight="1">
      <c r="B426" s="122"/>
      <c r="C426" s="131" t="s">
        <v>30</v>
      </c>
      <c r="D426" s="142"/>
      <c r="E426" s="142"/>
      <c r="F426" s="141">
        <f t="shared" si="30"/>
        <v>2643</v>
      </c>
      <c r="G426" s="140">
        <f t="shared" si="31"/>
        <v>2.118804388951949</v>
      </c>
      <c r="H426" s="140">
        <f t="shared" si="31"/>
        <v>5.637533106318577</v>
      </c>
      <c r="I426" s="140">
        <f t="shared" si="31"/>
        <v>16.23155505107832</v>
      </c>
      <c r="J426" s="140">
        <f t="shared" si="31"/>
        <v>72.98524404086265</v>
      </c>
      <c r="K426" s="140">
        <f t="shared" si="31"/>
        <v>3.026863412788498</v>
      </c>
      <c r="L426" s="140">
        <f t="shared" si="29"/>
        <v>100</v>
      </c>
    </row>
    <row r="427" spans="2:12" ht="14.25" customHeight="1">
      <c r="B427" s="122"/>
      <c r="C427" s="131" t="s">
        <v>31</v>
      </c>
      <c r="D427" s="142"/>
      <c r="E427" s="142"/>
      <c r="F427" s="141">
        <f t="shared" si="30"/>
        <v>2643</v>
      </c>
      <c r="G427" s="140">
        <f t="shared" si="31"/>
        <v>0.8323874385168369</v>
      </c>
      <c r="H427" s="140">
        <f t="shared" si="31"/>
        <v>10.93454407869845</v>
      </c>
      <c r="I427" s="140">
        <f t="shared" si="31"/>
        <v>36.88989784335982</v>
      </c>
      <c r="J427" s="140">
        <f t="shared" si="31"/>
        <v>48.20279984865683</v>
      </c>
      <c r="K427" s="140">
        <f t="shared" si="31"/>
        <v>3.1403707907680665</v>
      </c>
      <c r="L427" s="140">
        <f t="shared" si="29"/>
        <v>100</v>
      </c>
    </row>
    <row r="428" spans="2:12" ht="14.25" customHeight="1">
      <c r="B428" s="122"/>
      <c r="C428" s="131" t="s">
        <v>32</v>
      </c>
      <c r="D428" s="142"/>
      <c r="E428" s="142"/>
      <c r="F428" s="141">
        <f t="shared" si="30"/>
        <v>2643</v>
      </c>
      <c r="G428" s="140">
        <f t="shared" si="31"/>
        <v>37.230419977298524</v>
      </c>
      <c r="H428" s="140">
        <f t="shared" si="31"/>
        <v>28.490351872871738</v>
      </c>
      <c r="I428" s="140">
        <f t="shared" si="31"/>
        <v>15.399167612561481</v>
      </c>
      <c r="J428" s="140">
        <f t="shared" si="31"/>
        <v>16.269390843738176</v>
      </c>
      <c r="K428" s="140">
        <f t="shared" si="31"/>
        <v>2.6106696935300793</v>
      </c>
      <c r="L428" s="140">
        <f t="shared" si="29"/>
        <v>100.00000000000001</v>
      </c>
    </row>
    <row r="429" spans="2:12" ht="14.25" customHeight="1">
      <c r="B429" s="122"/>
      <c r="C429" s="131" t="s">
        <v>33</v>
      </c>
      <c r="D429" s="142"/>
      <c r="E429" s="142"/>
      <c r="F429" s="141">
        <f t="shared" si="30"/>
        <v>2643</v>
      </c>
      <c r="G429" s="140">
        <f t="shared" si="31"/>
        <v>13.242527430949677</v>
      </c>
      <c r="H429" s="140">
        <f t="shared" si="31"/>
        <v>27.998486568293607</v>
      </c>
      <c r="I429" s="140">
        <f t="shared" si="31"/>
        <v>28.187665531592888</v>
      </c>
      <c r="J429" s="140">
        <f t="shared" si="31"/>
        <v>27.96065077563375</v>
      </c>
      <c r="K429" s="140">
        <f t="shared" si="31"/>
        <v>2.6106696935300793</v>
      </c>
      <c r="L429" s="140">
        <f t="shared" si="29"/>
        <v>100.00000000000001</v>
      </c>
    </row>
    <row r="430" spans="2:12" ht="14.25" customHeight="1">
      <c r="B430" s="122"/>
      <c r="C430" s="131" t="s">
        <v>34</v>
      </c>
      <c r="D430" s="142"/>
      <c r="E430" s="142"/>
      <c r="F430" s="141">
        <f t="shared" si="30"/>
        <v>2643</v>
      </c>
      <c r="G430" s="140">
        <f t="shared" si="31"/>
        <v>13.658721150208098</v>
      </c>
      <c r="H430" s="140">
        <f t="shared" si="31"/>
        <v>28.490351872871738</v>
      </c>
      <c r="I430" s="140">
        <f t="shared" si="31"/>
        <v>35.262958758986</v>
      </c>
      <c r="J430" s="140">
        <f t="shared" si="31"/>
        <v>19.977298524404084</v>
      </c>
      <c r="K430" s="140">
        <f t="shared" si="31"/>
        <v>2.6106696935300793</v>
      </c>
      <c r="L430" s="140">
        <f t="shared" si="29"/>
        <v>100.00000000000001</v>
      </c>
    </row>
    <row r="431" spans="2:12" ht="14.25" customHeight="1">
      <c r="B431" s="122"/>
      <c r="C431" s="131" t="s">
        <v>35</v>
      </c>
      <c r="D431" s="142"/>
      <c r="E431" s="142"/>
      <c r="F431" s="141">
        <f t="shared" si="30"/>
        <v>2643</v>
      </c>
      <c r="G431" s="140">
        <f t="shared" si="31"/>
        <v>12.826333711691259</v>
      </c>
      <c r="H431" s="140">
        <f t="shared" si="31"/>
        <v>30.382141505864546</v>
      </c>
      <c r="I431" s="140">
        <f t="shared" si="31"/>
        <v>31.441543700340524</v>
      </c>
      <c r="J431" s="140">
        <f t="shared" si="31"/>
        <v>22.66363980325388</v>
      </c>
      <c r="K431" s="140">
        <f t="shared" si="31"/>
        <v>2.686341278849792</v>
      </c>
      <c r="L431" s="140">
        <f t="shared" si="29"/>
        <v>100</v>
      </c>
    </row>
    <row r="432" spans="2:12" ht="14.25" customHeight="1">
      <c r="B432" s="122"/>
      <c r="C432" s="131" t="s">
        <v>36</v>
      </c>
      <c r="D432" s="142"/>
      <c r="E432" s="142"/>
      <c r="F432" s="141">
        <f t="shared" si="30"/>
        <v>2643</v>
      </c>
      <c r="G432" s="140">
        <f t="shared" si="31"/>
        <v>28.036322360953463</v>
      </c>
      <c r="H432" s="140">
        <f t="shared" si="31"/>
        <v>21.188043889519488</v>
      </c>
      <c r="I432" s="140">
        <f t="shared" si="31"/>
        <v>28.793038214150585</v>
      </c>
      <c r="J432" s="140">
        <f t="shared" si="31"/>
        <v>19.296254256526673</v>
      </c>
      <c r="K432" s="140">
        <f t="shared" si="31"/>
        <v>2.686341278849792</v>
      </c>
      <c r="L432" s="140">
        <f t="shared" si="29"/>
        <v>100</v>
      </c>
    </row>
    <row r="433" spans="2:12" ht="14.25" customHeight="1">
      <c r="B433" s="122"/>
      <c r="C433" s="131" t="s">
        <v>37</v>
      </c>
      <c r="D433" s="142"/>
      <c r="E433" s="142"/>
      <c r="F433" s="141">
        <f t="shared" si="30"/>
        <v>2643</v>
      </c>
      <c r="G433" s="140">
        <f t="shared" si="31"/>
        <v>6.583427922814983</v>
      </c>
      <c r="H433" s="140">
        <f t="shared" si="31"/>
        <v>16.4207340143776</v>
      </c>
      <c r="I433" s="140">
        <f t="shared" si="31"/>
        <v>44.457056375331064</v>
      </c>
      <c r="J433" s="140">
        <f t="shared" si="31"/>
        <v>29.890276201286415</v>
      </c>
      <c r="K433" s="140">
        <f t="shared" si="31"/>
        <v>2.648505486189936</v>
      </c>
      <c r="L433" s="140">
        <f t="shared" si="29"/>
        <v>99.99999999999999</v>
      </c>
    </row>
    <row r="434" spans="2:12" ht="14.25" customHeight="1">
      <c r="B434" s="148"/>
      <c r="C434" s="130" t="s">
        <v>38</v>
      </c>
      <c r="D434" s="138"/>
      <c r="E434" s="138"/>
      <c r="F434" s="137">
        <f t="shared" si="30"/>
        <v>2643</v>
      </c>
      <c r="G434" s="135">
        <f t="shared" si="31"/>
        <v>41.20317820658343</v>
      </c>
      <c r="H434" s="135">
        <f t="shared" si="31"/>
        <v>34.01437760121075</v>
      </c>
      <c r="I434" s="135">
        <f t="shared" si="31"/>
        <v>13.734392735527809</v>
      </c>
      <c r="J434" s="135">
        <f t="shared" si="31"/>
        <v>8.51305334846765</v>
      </c>
      <c r="K434" s="135">
        <f t="shared" si="31"/>
        <v>2.534998108210367</v>
      </c>
      <c r="L434" s="135">
        <f t="shared" si="29"/>
        <v>100.00000000000001</v>
      </c>
    </row>
    <row r="435" spans="2:12" ht="14.25" customHeight="1">
      <c r="B435" s="124" t="s">
        <v>13</v>
      </c>
      <c r="C435" s="146" t="s">
        <v>25</v>
      </c>
      <c r="D435" s="145"/>
      <c r="E435" s="145"/>
      <c r="F435" s="144">
        <f aca="true" t="shared" si="32" ref="F435:F448">F421-K407</f>
        <v>2563</v>
      </c>
      <c r="G435" s="88">
        <f aca="true" t="shared" si="33" ref="G435:J448">G407/$F435*100</f>
        <v>1.872805306281701</v>
      </c>
      <c r="H435" s="88">
        <f t="shared" si="33"/>
        <v>9.481076863051111</v>
      </c>
      <c r="I435" s="88">
        <f t="shared" si="33"/>
        <v>20.834959032383928</v>
      </c>
      <c r="J435" s="88">
        <f t="shared" si="33"/>
        <v>67.81115879828327</v>
      </c>
      <c r="K435" s="143" t="s">
        <v>386</v>
      </c>
      <c r="L435" s="117">
        <f t="shared" si="29"/>
        <v>100.00000000000001</v>
      </c>
    </row>
    <row r="436" spans="2:12" ht="14.25" customHeight="1">
      <c r="B436" s="121" t="s">
        <v>14</v>
      </c>
      <c r="C436" s="131" t="s">
        <v>26</v>
      </c>
      <c r="D436" s="142"/>
      <c r="E436" s="142"/>
      <c r="F436" s="141">
        <f t="shared" si="32"/>
        <v>2562</v>
      </c>
      <c r="G436" s="140">
        <f t="shared" si="33"/>
        <v>0.936768149882904</v>
      </c>
      <c r="H436" s="140">
        <f t="shared" si="33"/>
        <v>7.611241217798595</v>
      </c>
      <c r="I436" s="140">
        <f t="shared" si="33"/>
        <v>25.05854800936768</v>
      </c>
      <c r="J436" s="140">
        <f t="shared" si="33"/>
        <v>66.39344262295081</v>
      </c>
      <c r="K436" s="109" t="s">
        <v>15</v>
      </c>
      <c r="L436" s="110">
        <f t="shared" si="29"/>
        <v>100</v>
      </c>
    </row>
    <row r="437" spans="2:12" ht="14.25" customHeight="1">
      <c r="B437" s="122"/>
      <c r="C437" s="131" t="s">
        <v>27</v>
      </c>
      <c r="D437" s="142"/>
      <c r="E437" s="142"/>
      <c r="F437" s="141">
        <f t="shared" si="32"/>
        <v>2562</v>
      </c>
      <c r="G437" s="140">
        <f t="shared" si="33"/>
        <v>1.366120218579235</v>
      </c>
      <c r="H437" s="140">
        <f t="shared" si="33"/>
        <v>9.250585480093678</v>
      </c>
      <c r="I437" s="140">
        <f t="shared" si="33"/>
        <v>22.404371584699454</v>
      </c>
      <c r="J437" s="140">
        <f t="shared" si="33"/>
        <v>66.97892271662764</v>
      </c>
      <c r="K437" s="109" t="s">
        <v>15</v>
      </c>
      <c r="L437" s="110">
        <f t="shared" si="29"/>
        <v>100</v>
      </c>
    </row>
    <row r="438" spans="2:12" ht="14.25" customHeight="1">
      <c r="B438" s="122"/>
      <c r="C438" s="131" t="s">
        <v>28</v>
      </c>
      <c r="D438" s="142"/>
      <c r="E438" s="142"/>
      <c r="F438" s="141">
        <f t="shared" si="32"/>
        <v>2565</v>
      </c>
      <c r="G438" s="140">
        <f t="shared" si="33"/>
        <v>0.7407407407407408</v>
      </c>
      <c r="H438" s="140">
        <f t="shared" si="33"/>
        <v>1.793372319688109</v>
      </c>
      <c r="I438" s="140">
        <f t="shared" si="33"/>
        <v>9.239766081871345</v>
      </c>
      <c r="J438" s="140">
        <f t="shared" si="33"/>
        <v>88.22612085769981</v>
      </c>
      <c r="K438" s="109" t="s">
        <v>15</v>
      </c>
      <c r="L438" s="110">
        <f t="shared" si="29"/>
        <v>100</v>
      </c>
    </row>
    <row r="439" spans="2:12" ht="14.25" customHeight="1">
      <c r="B439" s="122"/>
      <c r="C439" s="131" t="s">
        <v>29</v>
      </c>
      <c r="D439" s="142"/>
      <c r="E439" s="142"/>
      <c r="F439" s="141">
        <f t="shared" si="32"/>
        <v>2565</v>
      </c>
      <c r="G439" s="140">
        <f t="shared" si="33"/>
        <v>5.30214424951267</v>
      </c>
      <c r="H439" s="140">
        <f t="shared" si="33"/>
        <v>6.978557504873294</v>
      </c>
      <c r="I439" s="140">
        <f t="shared" si="33"/>
        <v>18.635477582846004</v>
      </c>
      <c r="J439" s="140">
        <f t="shared" si="33"/>
        <v>69.08382066276803</v>
      </c>
      <c r="K439" s="109" t="s">
        <v>15</v>
      </c>
      <c r="L439" s="110">
        <f t="shared" si="29"/>
        <v>100</v>
      </c>
    </row>
    <row r="440" spans="2:12" ht="14.25" customHeight="1">
      <c r="B440" s="122"/>
      <c r="C440" s="131" t="s">
        <v>30</v>
      </c>
      <c r="D440" s="142"/>
      <c r="E440" s="142"/>
      <c r="F440" s="141">
        <f t="shared" si="32"/>
        <v>2563</v>
      </c>
      <c r="G440" s="140">
        <f t="shared" si="33"/>
        <v>2.1849395239953178</v>
      </c>
      <c r="H440" s="140">
        <f t="shared" si="33"/>
        <v>5.813499804916114</v>
      </c>
      <c r="I440" s="140">
        <f t="shared" si="33"/>
        <v>16.738197424892704</v>
      </c>
      <c r="J440" s="140">
        <f t="shared" si="33"/>
        <v>75.26336324619587</v>
      </c>
      <c r="K440" s="109" t="s">
        <v>15</v>
      </c>
      <c r="L440" s="110">
        <f t="shared" si="29"/>
        <v>100</v>
      </c>
    </row>
    <row r="441" spans="2:12" ht="14.25" customHeight="1">
      <c r="B441" s="122"/>
      <c r="C441" s="131" t="s">
        <v>31</v>
      </c>
      <c r="D441" s="142"/>
      <c r="E441" s="142"/>
      <c r="F441" s="141">
        <f t="shared" si="32"/>
        <v>2560</v>
      </c>
      <c r="G441" s="140">
        <f t="shared" si="33"/>
        <v>0.8593750000000001</v>
      </c>
      <c r="H441" s="140">
        <f t="shared" si="33"/>
        <v>11.2890625</v>
      </c>
      <c r="I441" s="140">
        <f t="shared" si="33"/>
        <v>38.0859375</v>
      </c>
      <c r="J441" s="140">
        <f t="shared" si="33"/>
        <v>49.765625</v>
      </c>
      <c r="K441" s="109" t="s">
        <v>15</v>
      </c>
      <c r="L441" s="110">
        <f t="shared" si="29"/>
        <v>100</v>
      </c>
    </row>
    <row r="442" spans="2:12" ht="14.25" customHeight="1">
      <c r="B442" s="122"/>
      <c r="C442" s="131" t="s">
        <v>32</v>
      </c>
      <c r="D442" s="142"/>
      <c r="E442" s="142"/>
      <c r="F442" s="141">
        <f t="shared" si="32"/>
        <v>2574</v>
      </c>
      <c r="G442" s="140">
        <f t="shared" si="33"/>
        <v>38.22843822843823</v>
      </c>
      <c r="H442" s="140">
        <f t="shared" si="33"/>
        <v>29.25407925407925</v>
      </c>
      <c r="I442" s="140">
        <f t="shared" si="33"/>
        <v>15.81196581196581</v>
      </c>
      <c r="J442" s="140">
        <f t="shared" si="33"/>
        <v>16.705516705516704</v>
      </c>
      <c r="K442" s="109" t="s">
        <v>15</v>
      </c>
      <c r="L442" s="110">
        <f t="shared" si="29"/>
        <v>99.99999999999999</v>
      </c>
    </row>
    <row r="443" spans="2:12" ht="14.25" customHeight="1">
      <c r="B443" s="122"/>
      <c r="C443" s="131" t="s">
        <v>33</v>
      </c>
      <c r="D443" s="142"/>
      <c r="E443" s="142"/>
      <c r="F443" s="141">
        <f t="shared" si="32"/>
        <v>2574</v>
      </c>
      <c r="G443" s="140">
        <f t="shared" si="33"/>
        <v>13.597513597513597</v>
      </c>
      <c r="H443" s="140">
        <f t="shared" si="33"/>
        <v>28.74902874902875</v>
      </c>
      <c r="I443" s="140">
        <f t="shared" si="33"/>
        <v>28.943278943278944</v>
      </c>
      <c r="J443" s="140">
        <f t="shared" si="33"/>
        <v>28.710178710178706</v>
      </c>
      <c r="K443" s="109" t="s">
        <v>15</v>
      </c>
      <c r="L443" s="110">
        <f t="shared" si="29"/>
        <v>100</v>
      </c>
    </row>
    <row r="444" spans="2:12" ht="14.25" customHeight="1">
      <c r="B444" s="122"/>
      <c r="C444" s="131" t="s">
        <v>34</v>
      </c>
      <c r="D444" s="142"/>
      <c r="E444" s="142"/>
      <c r="F444" s="141">
        <f t="shared" si="32"/>
        <v>2574</v>
      </c>
      <c r="G444" s="140">
        <f t="shared" si="33"/>
        <v>14.024864024864026</v>
      </c>
      <c r="H444" s="140">
        <f t="shared" si="33"/>
        <v>29.25407925407925</v>
      </c>
      <c r="I444" s="140">
        <f t="shared" si="33"/>
        <v>36.20823620823621</v>
      </c>
      <c r="J444" s="140">
        <f t="shared" si="33"/>
        <v>20.51282051282051</v>
      </c>
      <c r="K444" s="109" t="s">
        <v>15</v>
      </c>
      <c r="L444" s="110">
        <f t="shared" si="29"/>
        <v>99.99999999999999</v>
      </c>
    </row>
    <row r="445" spans="2:12" ht="14.25" customHeight="1">
      <c r="B445" s="122"/>
      <c r="C445" s="131" t="s">
        <v>35</v>
      </c>
      <c r="D445" s="142"/>
      <c r="E445" s="142"/>
      <c r="F445" s="141">
        <f t="shared" si="32"/>
        <v>2572</v>
      </c>
      <c r="G445" s="140">
        <f t="shared" si="33"/>
        <v>13.180404354587868</v>
      </c>
      <c r="H445" s="140">
        <f t="shared" si="33"/>
        <v>31.220839813374806</v>
      </c>
      <c r="I445" s="140">
        <f t="shared" si="33"/>
        <v>32.309486780715396</v>
      </c>
      <c r="J445" s="140">
        <f t="shared" si="33"/>
        <v>23.289269051321927</v>
      </c>
      <c r="K445" s="109" t="s">
        <v>15</v>
      </c>
      <c r="L445" s="110">
        <f t="shared" si="29"/>
        <v>100</v>
      </c>
    </row>
    <row r="446" spans="2:12" ht="14.25" customHeight="1">
      <c r="B446" s="122"/>
      <c r="C446" s="131" t="s">
        <v>36</v>
      </c>
      <c r="D446" s="142"/>
      <c r="E446" s="142"/>
      <c r="F446" s="141">
        <f t="shared" si="32"/>
        <v>2572</v>
      </c>
      <c r="G446" s="140">
        <f t="shared" si="33"/>
        <v>28.81026438569207</v>
      </c>
      <c r="H446" s="140">
        <f t="shared" si="33"/>
        <v>21.77293934681182</v>
      </c>
      <c r="I446" s="140">
        <f t="shared" si="33"/>
        <v>29.587869362363918</v>
      </c>
      <c r="J446" s="140">
        <f t="shared" si="33"/>
        <v>19.828926905132192</v>
      </c>
      <c r="K446" s="109" t="s">
        <v>15</v>
      </c>
      <c r="L446" s="110">
        <f t="shared" si="29"/>
        <v>100</v>
      </c>
    </row>
    <row r="447" spans="2:12" ht="14.25" customHeight="1">
      <c r="B447" s="122"/>
      <c r="C447" s="131" t="s">
        <v>37</v>
      </c>
      <c r="D447" s="142"/>
      <c r="E447" s="142"/>
      <c r="F447" s="141">
        <f t="shared" si="32"/>
        <v>2573</v>
      </c>
      <c r="G447" s="140">
        <f t="shared" si="33"/>
        <v>6.762534006995725</v>
      </c>
      <c r="H447" s="140">
        <f t="shared" si="33"/>
        <v>16.867469879518072</v>
      </c>
      <c r="I447" s="140">
        <f t="shared" si="33"/>
        <v>45.66653711620676</v>
      </c>
      <c r="J447" s="140">
        <f t="shared" si="33"/>
        <v>30.70345899727944</v>
      </c>
      <c r="K447" s="109" t="s">
        <v>15</v>
      </c>
      <c r="L447" s="110">
        <f t="shared" si="29"/>
        <v>100</v>
      </c>
    </row>
    <row r="448" spans="2:12" ht="14.25" customHeight="1">
      <c r="B448" s="139"/>
      <c r="C448" s="130" t="s">
        <v>38</v>
      </c>
      <c r="D448" s="138"/>
      <c r="E448" s="138"/>
      <c r="F448" s="137">
        <f t="shared" si="32"/>
        <v>2576</v>
      </c>
      <c r="G448" s="135">
        <f t="shared" si="33"/>
        <v>42.274844720496894</v>
      </c>
      <c r="H448" s="135">
        <f t="shared" si="33"/>
        <v>34.89906832298137</v>
      </c>
      <c r="I448" s="135">
        <f t="shared" si="33"/>
        <v>14.091614906832298</v>
      </c>
      <c r="J448" s="135">
        <f t="shared" si="33"/>
        <v>8.734472049689442</v>
      </c>
      <c r="K448" s="136" t="s">
        <v>15</v>
      </c>
      <c r="L448" s="135">
        <f t="shared" si="29"/>
        <v>100.00000000000001</v>
      </c>
    </row>
    <row r="449" spans="2:12" ht="9.75" customHeight="1">
      <c r="B449" s="142"/>
      <c r="C449" s="142"/>
      <c r="D449" s="142"/>
      <c r="E449" s="142"/>
      <c r="F449" s="158"/>
      <c r="G449" s="168"/>
      <c r="H449" s="168"/>
      <c r="I449" s="168"/>
      <c r="J449" s="168"/>
      <c r="K449" s="163"/>
      <c r="L449" s="168"/>
    </row>
    <row r="450" ht="15" customHeight="1">
      <c r="A450" s="134" t="s">
        <v>482</v>
      </c>
    </row>
    <row r="451" spans="2:14" ht="15" customHeight="1">
      <c r="B451" s="127"/>
      <c r="C451" s="126"/>
      <c r="D451" s="126"/>
      <c r="E451" s="126"/>
      <c r="F451" s="126"/>
      <c r="G451" s="152" t="s">
        <v>481</v>
      </c>
      <c r="H451" s="152" t="s">
        <v>480</v>
      </c>
      <c r="I451" s="152" t="s">
        <v>479</v>
      </c>
      <c r="J451" s="152" t="s">
        <v>478</v>
      </c>
      <c r="K451" s="152" t="s">
        <v>477</v>
      </c>
      <c r="L451" s="152" t="s">
        <v>368</v>
      </c>
      <c r="M451" s="152" t="s">
        <v>4</v>
      </c>
      <c r="N451" s="152" t="s">
        <v>11</v>
      </c>
    </row>
    <row r="452" spans="2:14" ht="15" customHeight="1">
      <c r="B452" s="124" t="s">
        <v>12</v>
      </c>
      <c r="C452" s="146" t="s">
        <v>476</v>
      </c>
      <c r="D452" s="145"/>
      <c r="E452" s="145"/>
      <c r="F452" s="126"/>
      <c r="G452" s="151">
        <v>1300</v>
      </c>
      <c r="H452" s="151">
        <v>299</v>
      </c>
      <c r="I452" s="151">
        <v>446</v>
      </c>
      <c r="J452" s="151">
        <v>239</v>
      </c>
      <c r="K452" s="151">
        <v>145</v>
      </c>
      <c r="L452" s="151">
        <v>124</v>
      </c>
      <c r="M452" s="151">
        <v>90</v>
      </c>
      <c r="N452" s="151">
        <f aca="true" t="shared" si="34" ref="N452:N466">SUM(G452:M452)</f>
        <v>2643</v>
      </c>
    </row>
    <row r="453" spans="2:14" ht="15" customHeight="1">
      <c r="B453" s="122"/>
      <c r="C453" s="131" t="s">
        <v>475</v>
      </c>
      <c r="D453" s="142"/>
      <c r="E453" s="142"/>
      <c r="G453" s="150">
        <v>572</v>
      </c>
      <c r="H453" s="150">
        <v>1148</v>
      </c>
      <c r="I453" s="150">
        <v>195</v>
      </c>
      <c r="J453" s="150">
        <v>79</v>
      </c>
      <c r="K453" s="150">
        <v>271</v>
      </c>
      <c r="L453" s="150">
        <v>296</v>
      </c>
      <c r="M453" s="150">
        <v>82</v>
      </c>
      <c r="N453" s="150">
        <f t="shared" si="34"/>
        <v>2643</v>
      </c>
    </row>
    <row r="454" spans="2:14" ht="15" customHeight="1">
      <c r="B454" s="122"/>
      <c r="C454" s="131" t="s">
        <v>474</v>
      </c>
      <c r="D454" s="142"/>
      <c r="E454" s="142"/>
      <c r="G454" s="150">
        <v>1509</v>
      </c>
      <c r="H454" s="150">
        <v>423</v>
      </c>
      <c r="I454" s="150">
        <v>226</v>
      </c>
      <c r="J454" s="150">
        <v>125</v>
      </c>
      <c r="K454" s="150">
        <v>52</v>
      </c>
      <c r="L454" s="150">
        <v>232</v>
      </c>
      <c r="M454" s="150">
        <v>76</v>
      </c>
      <c r="N454" s="150">
        <f t="shared" si="34"/>
        <v>2643</v>
      </c>
    </row>
    <row r="455" spans="2:14" ht="15" customHeight="1">
      <c r="B455" s="122"/>
      <c r="C455" s="131" t="s">
        <v>473</v>
      </c>
      <c r="D455" s="142"/>
      <c r="E455" s="142"/>
      <c r="G455" s="150">
        <v>1473</v>
      </c>
      <c r="H455" s="150">
        <v>613</v>
      </c>
      <c r="I455" s="150">
        <v>161</v>
      </c>
      <c r="J455" s="150">
        <v>61</v>
      </c>
      <c r="K455" s="150">
        <v>54</v>
      </c>
      <c r="L455" s="150">
        <v>211</v>
      </c>
      <c r="M455" s="150">
        <v>70</v>
      </c>
      <c r="N455" s="150">
        <f t="shared" si="34"/>
        <v>2643</v>
      </c>
    </row>
    <row r="456" spans="2:14" ht="15" customHeight="1">
      <c r="B456" s="148"/>
      <c r="C456" s="131" t="s">
        <v>472</v>
      </c>
      <c r="D456" s="142"/>
      <c r="E456" s="142"/>
      <c r="G456" s="149">
        <v>909</v>
      </c>
      <c r="H456" s="149">
        <v>687</v>
      </c>
      <c r="I456" s="149">
        <v>398</v>
      </c>
      <c r="J456" s="149">
        <v>309</v>
      </c>
      <c r="K456" s="149">
        <v>201</v>
      </c>
      <c r="L456" s="149">
        <v>69</v>
      </c>
      <c r="M456" s="149">
        <v>70</v>
      </c>
      <c r="N456" s="149">
        <f t="shared" si="34"/>
        <v>2643</v>
      </c>
    </row>
    <row r="457" spans="2:14" ht="15" customHeight="1">
      <c r="B457" s="124" t="s">
        <v>13</v>
      </c>
      <c r="C457" s="146" t="s">
        <v>476</v>
      </c>
      <c r="D457" s="145"/>
      <c r="E457" s="145"/>
      <c r="F457" s="144">
        <f>$J$9</f>
        <v>2643</v>
      </c>
      <c r="G457" s="88">
        <f aca="true" t="shared" si="35" ref="G457:M461">G452/$F457*100</f>
        <v>49.18653045781309</v>
      </c>
      <c r="H457" s="88">
        <f t="shared" si="35"/>
        <v>11.312902005297012</v>
      </c>
      <c r="I457" s="88">
        <f t="shared" si="35"/>
        <v>16.874763526295876</v>
      </c>
      <c r="J457" s="88">
        <f t="shared" si="35"/>
        <v>9.042754445705638</v>
      </c>
      <c r="K457" s="88">
        <f t="shared" si="35"/>
        <v>5.486189935679152</v>
      </c>
      <c r="L457" s="88">
        <f t="shared" si="35"/>
        <v>4.691638289822172</v>
      </c>
      <c r="M457" s="88">
        <f t="shared" si="35"/>
        <v>3.40522133938706</v>
      </c>
      <c r="N457" s="88">
        <f t="shared" si="34"/>
        <v>99.99999999999999</v>
      </c>
    </row>
    <row r="458" spans="2:14" ht="15" customHeight="1">
      <c r="B458" s="122"/>
      <c r="C458" s="131" t="s">
        <v>475</v>
      </c>
      <c r="D458" s="142"/>
      <c r="E458" s="142"/>
      <c r="F458" s="141">
        <f>$J$9</f>
        <v>2643</v>
      </c>
      <c r="G458" s="140">
        <f t="shared" si="35"/>
        <v>21.642073401437763</v>
      </c>
      <c r="H458" s="140">
        <f t="shared" si="35"/>
        <v>43.43548997351495</v>
      </c>
      <c r="I458" s="140">
        <f t="shared" si="35"/>
        <v>7.377979568671964</v>
      </c>
      <c r="J458" s="140">
        <f t="shared" si="35"/>
        <v>2.989027620128642</v>
      </c>
      <c r="K458" s="140">
        <f t="shared" si="35"/>
        <v>10.253499810821037</v>
      </c>
      <c r="L458" s="140">
        <f t="shared" si="35"/>
        <v>11.199394627317442</v>
      </c>
      <c r="M458" s="140">
        <f t="shared" si="35"/>
        <v>3.1025349981082107</v>
      </c>
      <c r="N458" s="140">
        <f t="shared" si="34"/>
        <v>100.00000000000001</v>
      </c>
    </row>
    <row r="459" spans="2:14" ht="15" customHeight="1">
      <c r="B459" s="122"/>
      <c r="C459" s="131" t="s">
        <v>474</v>
      </c>
      <c r="D459" s="142"/>
      <c r="E459" s="142"/>
      <c r="F459" s="141">
        <f>$J$9</f>
        <v>2643</v>
      </c>
      <c r="G459" s="140">
        <f t="shared" si="35"/>
        <v>57.094211123723035</v>
      </c>
      <c r="H459" s="140">
        <f t="shared" si="35"/>
        <v>16.00454029511918</v>
      </c>
      <c r="I459" s="140">
        <f t="shared" si="35"/>
        <v>8.550889141127508</v>
      </c>
      <c r="J459" s="140">
        <f t="shared" si="35"/>
        <v>4.729474082482028</v>
      </c>
      <c r="K459" s="140">
        <f t="shared" si="35"/>
        <v>1.9674612183125235</v>
      </c>
      <c r="L459" s="140">
        <f t="shared" si="35"/>
        <v>8.777903897086645</v>
      </c>
      <c r="M459" s="140">
        <f t="shared" si="35"/>
        <v>2.875520242149073</v>
      </c>
      <c r="N459" s="140">
        <f t="shared" si="34"/>
        <v>100</v>
      </c>
    </row>
    <row r="460" spans="2:14" ht="15" customHeight="1">
      <c r="B460" s="122"/>
      <c r="C460" s="131" t="s">
        <v>473</v>
      </c>
      <c r="D460" s="142"/>
      <c r="E460" s="142"/>
      <c r="F460" s="141">
        <f>$J$9</f>
        <v>2643</v>
      </c>
      <c r="G460" s="140">
        <f t="shared" si="35"/>
        <v>55.73212258796821</v>
      </c>
      <c r="H460" s="140">
        <f t="shared" si="35"/>
        <v>23.193340900491865</v>
      </c>
      <c r="I460" s="140">
        <f t="shared" si="35"/>
        <v>6.0915626182368525</v>
      </c>
      <c r="J460" s="140">
        <f t="shared" si="35"/>
        <v>2.3079833522512296</v>
      </c>
      <c r="K460" s="140">
        <f t="shared" si="35"/>
        <v>2.0431328036322363</v>
      </c>
      <c r="L460" s="140">
        <f t="shared" si="35"/>
        <v>7.983352251229663</v>
      </c>
      <c r="M460" s="140">
        <f t="shared" si="35"/>
        <v>2.648505486189936</v>
      </c>
      <c r="N460" s="140">
        <f t="shared" si="34"/>
        <v>99.99999999999999</v>
      </c>
    </row>
    <row r="461" spans="2:14" ht="15" customHeight="1">
      <c r="B461" s="148"/>
      <c r="C461" s="130" t="s">
        <v>472</v>
      </c>
      <c r="D461" s="138"/>
      <c r="E461" s="138"/>
      <c r="F461" s="137">
        <f>$J$9</f>
        <v>2643</v>
      </c>
      <c r="G461" s="135">
        <f t="shared" si="35"/>
        <v>34.39273552780931</v>
      </c>
      <c r="H461" s="135">
        <f t="shared" si="35"/>
        <v>25.993189557321227</v>
      </c>
      <c r="I461" s="135">
        <f t="shared" si="35"/>
        <v>15.058645478622775</v>
      </c>
      <c r="J461" s="135">
        <f t="shared" si="35"/>
        <v>11.691259931895573</v>
      </c>
      <c r="K461" s="135">
        <f t="shared" si="35"/>
        <v>7.604994324631101</v>
      </c>
      <c r="L461" s="135">
        <f t="shared" si="35"/>
        <v>2.6106696935300793</v>
      </c>
      <c r="M461" s="135">
        <f t="shared" si="35"/>
        <v>2.648505486189936</v>
      </c>
      <c r="N461" s="135">
        <f t="shared" si="34"/>
        <v>100.00000000000001</v>
      </c>
    </row>
    <row r="462" spans="2:14" ht="15" customHeight="1">
      <c r="B462" s="124" t="s">
        <v>13</v>
      </c>
      <c r="C462" s="146" t="s">
        <v>476</v>
      </c>
      <c r="D462" s="145"/>
      <c r="E462" s="145"/>
      <c r="F462" s="144">
        <f>F457-M452</f>
        <v>2553</v>
      </c>
      <c r="G462" s="88">
        <f aca="true" t="shared" si="36" ref="G462:L466">G452/$F462*100</f>
        <v>50.9204857030944</v>
      </c>
      <c r="H462" s="88">
        <f t="shared" si="36"/>
        <v>11.711711711711711</v>
      </c>
      <c r="I462" s="88">
        <f t="shared" si="36"/>
        <v>17.46964355660008</v>
      </c>
      <c r="J462" s="88">
        <f t="shared" si="36"/>
        <v>9.36153544849197</v>
      </c>
      <c r="K462" s="88">
        <f t="shared" si="36"/>
        <v>5.679592636114375</v>
      </c>
      <c r="L462" s="88">
        <f t="shared" si="36"/>
        <v>4.857030943987466</v>
      </c>
      <c r="M462" s="143" t="s">
        <v>386</v>
      </c>
      <c r="N462" s="117">
        <f t="shared" si="34"/>
        <v>100.00000000000001</v>
      </c>
    </row>
    <row r="463" spans="2:14" ht="15" customHeight="1">
      <c r="B463" s="121" t="s">
        <v>14</v>
      </c>
      <c r="C463" s="131" t="s">
        <v>475</v>
      </c>
      <c r="D463" s="142"/>
      <c r="E463" s="142"/>
      <c r="F463" s="141">
        <f>F458-M453</f>
        <v>2561</v>
      </c>
      <c r="G463" s="140">
        <f t="shared" si="36"/>
        <v>22.33502538071066</v>
      </c>
      <c r="H463" s="140">
        <f t="shared" si="36"/>
        <v>44.82623975009762</v>
      </c>
      <c r="I463" s="140">
        <f t="shared" si="36"/>
        <v>7.614213197969544</v>
      </c>
      <c r="J463" s="140">
        <f t="shared" si="36"/>
        <v>3.0847325263568917</v>
      </c>
      <c r="K463" s="140">
        <f t="shared" si="36"/>
        <v>10.581803982819212</v>
      </c>
      <c r="L463" s="140">
        <f t="shared" si="36"/>
        <v>11.557985162046077</v>
      </c>
      <c r="M463" s="109" t="s">
        <v>15</v>
      </c>
      <c r="N463" s="110">
        <f t="shared" si="34"/>
        <v>100.00000000000001</v>
      </c>
    </row>
    <row r="464" spans="2:14" ht="15" customHeight="1">
      <c r="B464" s="122"/>
      <c r="C464" s="131" t="s">
        <v>474</v>
      </c>
      <c r="D464" s="142"/>
      <c r="E464" s="142"/>
      <c r="F464" s="141">
        <f>F459-M454</f>
        <v>2567</v>
      </c>
      <c r="G464" s="140">
        <f t="shared" si="36"/>
        <v>58.784573432021816</v>
      </c>
      <c r="H464" s="140">
        <f t="shared" si="36"/>
        <v>16.478379431242697</v>
      </c>
      <c r="I464" s="140">
        <f t="shared" si="36"/>
        <v>8.804051421893261</v>
      </c>
      <c r="J464" s="140">
        <f t="shared" si="36"/>
        <v>4.869497467861317</v>
      </c>
      <c r="K464" s="140">
        <f t="shared" si="36"/>
        <v>2.025710946630308</v>
      </c>
      <c r="L464" s="140">
        <f t="shared" si="36"/>
        <v>9.037787300350605</v>
      </c>
      <c r="M464" s="109" t="s">
        <v>15</v>
      </c>
      <c r="N464" s="110">
        <f t="shared" si="34"/>
        <v>100.00000000000001</v>
      </c>
    </row>
    <row r="465" spans="2:14" ht="15" customHeight="1">
      <c r="B465" s="122"/>
      <c r="C465" s="131" t="s">
        <v>473</v>
      </c>
      <c r="D465" s="142"/>
      <c r="E465" s="142"/>
      <c r="F465" s="141">
        <f>F460-M455</f>
        <v>2573</v>
      </c>
      <c r="G465" s="140">
        <f t="shared" si="36"/>
        <v>57.24834823163623</v>
      </c>
      <c r="H465" s="140">
        <f t="shared" si="36"/>
        <v>23.824329576369998</v>
      </c>
      <c r="I465" s="140">
        <f t="shared" si="36"/>
        <v>6.257287213369607</v>
      </c>
      <c r="J465" s="140">
        <f t="shared" si="36"/>
        <v>2.3707734162456275</v>
      </c>
      <c r="K465" s="140">
        <f t="shared" si="36"/>
        <v>2.0987174504469492</v>
      </c>
      <c r="L465" s="140">
        <f t="shared" si="36"/>
        <v>8.200544111931597</v>
      </c>
      <c r="M465" s="109" t="s">
        <v>15</v>
      </c>
      <c r="N465" s="110">
        <f t="shared" si="34"/>
        <v>100.00000000000001</v>
      </c>
    </row>
    <row r="466" spans="2:14" ht="15" customHeight="1">
      <c r="B466" s="139"/>
      <c r="C466" s="130" t="s">
        <v>472</v>
      </c>
      <c r="D466" s="138"/>
      <c r="E466" s="138"/>
      <c r="F466" s="137">
        <f>F461-M456</f>
        <v>2573</v>
      </c>
      <c r="G466" s="135">
        <f t="shared" si="36"/>
        <v>35.32841041585698</v>
      </c>
      <c r="H466" s="135">
        <f t="shared" si="36"/>
        <v>26.700349786241738</v>
      </c>
      <c r="I466" s="135">
        <f t="shared" si="36"/>
        <v>15.468324912553438</v>
      </c>
      <c r="J466" s="135">
        <f t="shared" si="36"/>
        <v>12.009327633113097</v>
      </c>
      <c r="K466" s="135">
        <f t="shared" si="36"/>
        <v>7.8118927322192</v>
      </c>
      <c r="L466" s="135">
        <f t="shared" si="36"/>
        <v>2.681694520015546</v>
      </c>
      <c r="M466" s="136" t="s">
        <v>15</v>
      </c>
      <c r="N466" s="135">
        <f t="shared" si="34"/>
        <v>100</v>
      </c>
    </row>
    <row r="468" ht="15" customHeight="1">
      <c r="A468" s="134" t="s">
        <v>471</v>
      </c>
    </row>
    <row r="469" ht="15" customHeight="1">
      <c r="A469" s="100" t="s">
        <v>470</v>
      </c>
    </row>
    <row r="470" spans="2:12" ht="12" customHeight="1">
      <c r="B470" s="127"/>
      <c r="C470" s="126"/>
      <c r="D470" s="126"/>
      <c r="E470" s="126"/>
      <c r="F470" s="126"/>
      <c r="G470" s="126"/>
      <c r="H470" s="126"/>
      <c r="I470" s="126"/>
      <c r="J470" s="125" t="s">
        <v>1</v>
      </c>
      <c r="K470" s="124" t="s">
        <v>2</v>
      </c>
      <c r="L470" s="124" t="s">
        <v>2</v>
      </c>
    </row>
    <row r="471" spans="2:12" ht="12" customHeight="1">
      <c r="B471" s="118"/>
      <c r="I471" s="101"/>
      <c r="J471" s="123"/>
      <c r="K471" s="122"/>
      <c r="L471" s="121" t="s">
        <v>3</v>
      </c>
    </row>
    <row r="472" spans="2:12" ht="12" customHeight="1">
      <c r="B472" s="114"/>
      <c r="C472" s="113"/>
      <c r="D472" s="113"/>
      <c r="E472" s="113"/>
      <c r="F472" s="113"/>
      <c r="G472" s="113"/>
      <c r="H472" s="113"/>
      <c r="I472" s="113"/>
      <c r="J472" s="120"/>
      <c r="K472" s="119">
        <f>$J$9</f>
        <v>2643</v>
      </c>
      <c r="L472" s="119">
        <f>K472-J486</f>
        <v>2561</v>
      </c>
    </row>
    <row r="473" spans="2:12" ht="15" customHeight="1">
      <c r="B473" s="118" t="s">
        <v>469</v>
      </c>
      <c r="I473" s="101"/>
      <c r="J473" s="111">
        <v>476</v>
      </c>
      <c r="K473" s="117">
        <f aca="true" t="shared" si="37" ref="K473:L485">$J473/K$472*100</f>
        <v>18.009837306091566</v>
      </c>
      <c r="L473" s="117">
        <f t="shared" si="37"/>
        <v>18.5864896524795</v>
      </c>
    </row>
    <row r="474" spans="2:12" ht="15" customHeight="1">
      <c r="B474" s="116" t="s">
        <v>468</v>
      </c>
      <c r="C474" s="115"/>
      <c r="D474" s="115"/>
      <c r="E474" s="115"/>
      <c r="F474" s="115"/>
      <c r="G474" s="115"/>
      <c r="H474" s="115"/>
      <c r="I474" s="115"/>
      <c r="J474" s="111">
        <v>83</v>
      </c>
      <c r="K474" s="110">
        <f t="shared" si="37"/>
        <v>3.1403707907680665</v>
      </c>
      <c r="L474" s="110">
        <f t="shared" si="37"/>
        <v>3.2409215150331905</v>
      </c>
    </row>
    <row r="475" spans="2:12" ht="15" customHeight="1">
      <c r="B475" s="116" t="s">
        <v>467</v>
      </c>
      <c r="C475" s="115"/>
      <c r="D475" s="115"/>
      <c r="E475" s="115"/>
      <c r="F475" s="115"/>
      <c r="G475" s="115"/>
      <c r="H475" s="115"/>
      <c r="I475" s="115"/>
      <c r="J475" s="111">
        <v>283</v>
      </c>
      <c r="K475" s="110">
        <f t="shared" si="37"/>
        <v>10.707529322739312</v>
      </c>
      <c r="L475" s="110">
        <f t="shared" si="37"/>
        <v>11.050370948848107</v>
      </c>
    </row>
    <row r="476" spans="2:12" ht="15" customHeight="1">
      <c r="B476" s="116" t="s">
        <v>466</v>
      </c>
      <c r="C476" s="115"/>
      <c r="D476" s="115"/>
      <c r="E476" s="115"/>
      <c r="F476" s="115"/>
      <c r="G476" s="115"/>
      <c r="H476" s="115"/>
      <c r="I476" s="115"/>
      <c r="J476" s="111">
        <v>82</v>
      </c>
      <c r="K476" s="110">
        <f t="shared" si="37"/>
        <v>3.1025349981082107</v>
      </c>
      <c r="L476" s="110">
        <f t="shared" si="37"/>
        <v>3.2018742678641154</v>
      </c>
    </row>
    <row r="477" spans="2:12" ht="15" customHeight="1">
      <c r="B477" s="116" t="s">
        <v>465</v>
      </c>
      <c r="C477" s="115"/>
      <c r="D477" s="115"/>
      <c r="E477" s="115"/>
      <c r="F477" s="115"/>
      <c r="G477" s="115"/>
      <c r="H477" s="115"/>
      <c r="I477" s="115"/>
      <c r="J477" s="111">
        <v>1870</v>
      </c>
      <c r="K477" s="110">
        <f t="shared" si="37"/>
        <v>70.75293227393114</v>
      </c>
      <c r="L477" s="110">
        <f t="shared" si="37"/>
        <v>73.01835220616947</v>
      </c>
    </row>
    <row r="478" spans="2:12" ht="15" customHeight="1">
      <c r="B478" s="116" t="s">
        <v>464</v>
      </c>
      <c r="C478" s="115"/>
      <c r="D478" s="115"/>
      <c r="E478" s="115"/>
      <c r="F478" s="115"/>
      <c r="G478" s="115"/>
      <c r="H478" s="115"/>
      <c r="I478" s="115"/>
      <c r="J478" s="111">
        <v>266</v>
      </c>
      <c r="K478" s="110">
        <f t="shared" si="37"/>
        <v>10.064320847521756</v>
      </c>
      <c r="L478" s="110">
        <f t="shared" si="37"/>
        <v>10.386567746973837</v>
      </c>
    </row>
    <row r="479" spans="2:12" ht="15" customHeight="1">
      <c r="B479" s="116" t="s">
        <v>463</v>
      </c>
      <c r="C479" s="115"/>
      <c r="D479" s="115"/>
      <c r="E479" s="115"/>
      <c r="F479" s="115"/>
      <c r="G479" s="115"/>
      <c r="H479" s="115"/>
      <c r="I479" s="115"/>
      <c r="J479" s="111">
        <v>268</v>
      </c>
      <c r="K479" s="110">
        <f t="shared" si="37"/>
        <v>10.139992432841469</v>
      </c>
      <c r="L479" s="110">
        <f t="shared" si="37"/>
        <v>10.464662241311988</v>
      </c>
    </row>
    <row r="480" spans="2:12" ht="15" customHeight="1">
      <c r="B480" s="116" t="s">
        <v>462</v>
      </c>
      <c r="C480" s="115"/>
      <c r="D480" s="115"/>
      <c r="E480" s="115"/>
      <c r="F480" s="115"/>
      <c r="G480" s="115"/>
      <c r="H480" s="115"/>
      <c r="I480" s="115"/>
      <c r="J480" s="111">
        <v>937</v>
      </c>
      <c r="K480" s="110">
        <f t="shared" si="37"/>
        <v>35.45213772228528</v>
      </c>
      <c r="L480" s="110">
        <f t="shared" si="37"/>
        <v>36.58727059742289</v>
      </c>
    </row>
    <row r="481" spans="2:12" ht="15" customHeight="1">
      <c r="B481" s="116" t="s">
        <v>461</v>
      </c>
      <c r="C481" s="115"/>
      <c r="D481" s="115"/>
      <c r="E481" s="115"/>
      <c r="F481" s="115"/>
      <c r="G481" s="115"/>
      <c r="H481" s="115"/>
      <c r="I481" s="115"/>
      <c r="J481" s="111">
        <v>68</v>
      </c>
      <c r="K481" s="110">
        <f t="shared" si="37"/>
        <v>2.5728339008702235</v>
      </c>
      <c r="L481" s="110">
        <f t="shared" si="37"/>
        <v>2.6552128074970716</v>
      </c>
    </row>
    <row r="482" spans="2:12" ht="15" customHeight="1">
      <c r="B482" s="116" t="s">
        <v>460</v>
      </c>
      <c r="C482" s="115"/>
      <c r="D482" s="115"/>
      <c r="E482" s="115"/>
      <c r="F482" s="115"/>
      <c r="G482" s="115"/>
      <c r="H482" s="115"/>
      <c r="I482" s="115"/>
      <c r="J482" s="111">
        <v>0</v>
      </c>
      <c r="K482" s="110">
        <f t="shared" si="37"/>
        <v>0</v>
      </c>
      <c r="L482" s="110">
        <f t="shared" si="37"/>
        <v>0</v>
      </c>
    </row>
    <row r="483" spans="2:12" ht="15" customHeight="1">
      <c r="B483" s="116" t="s">
        <v>459</v>
      </c>
      <c r="C483" s="115"/>
      <c r="D483" s="115"/>
      <c r="E483" s="115"/>
      <c r="F483" s="115"/>
      <c r="G483" s="115"/>
      <c r="H483" s="115"/>
      <c r="I483" s="115"/>
      <c r="J483" s="111">
        <v>99</v>
      </c>
      <c r="K483" s="110">
        <f t="shared" si="37"/>
        <v>3.745743473325766</v>
      </c>
      <c r="L483" s="110">
        <f t="shared" si="37"/>
        <v>3.8656774697383836</v>
      </c>
    </row>
    <row r="484" spans="2:12" ht="15" customHeight="1">
      <c r="B484" s="116" t="s">
        <v>458</v>
      </c>
      <c r="C484" s="115"/>
      <c r="D484" s="115"/>
      <c r="E484" s="115"/>
      <c r="F484" s="115"/>
      <c r="G484" s="115"/>
      <c r="H484" s="115"/>
      <c r="I484" s="115"/>
      <c r="J484" s="111">
        <v>996</v>
      </c>
      <c r="K484" s="110">
        <f t="shared" si="37"/>
        <v>37.684449489216796</v>
      </c>
      <c r="L484" s="110">
        <f t="shared" si="37"/>
        <v>38.89105818039828</v>
      </c>
    </row>
    <row r="485" spans="2:12" ht="15" customHeight="1">
      <c r="B485" s="116" t="s">
        <v>17</v>
      </c>
      <c r="C485" s="115"/>
      <c r="D485" s="115"/>
      <c r="E485" s="115"/>
      <c r="F485" s="115"/>
      <c r="G485" s="115"/>
      <c r="H485" s="115"/>
      <c r="I485" s="115"/>
      <c r="J485" s="111">
        <v>29</v>
      </c>
      <c r="K485" s="110">
        <f t="shared" si="37"/>
        <v>1.0972379871358307</v>
      </c>
      <c r="L485" s="110">
        <f t="shared" si="37"/>
        <v>1.1323701679031628</v>
      </c>
    </row>
    <row r="486" spans="2:12" ht="15" customHeight="1">
      <c r="B486" s="114" t="s">
        <v>413</v>
      </c>
      <c r="C486" s="113"/>
      <c r="D486" s="113"/>
      <c r="E486" s="113"/>
      <c r="F486" s="113"/>
      <c r="G486" s="113"/>
      <c r="H486" s="113"/>
      <c r="I486" s="112"/>
      <c r="J486" s="111">
        <v>82</v>
      </c>
      <c r="K486" s="110">
        <f>$J486/K$472*100</f>
        <v>3.1025349981082107</v>
      </c>
      <c r="L486" s="109" t="s">
        <v>386</v>
      </c>
    </row>
    <row r="487" spans="2:12" ht="15" customHeight="1">
      <c r="B487" s="104" t="s">
        <v>0</v>
      </c>
      <c r="C487" s="103"/>
      <c r="D487" s="103"/>
      <c r="E487" s="103"/>
      <c r="F487" s="103"/>
      <c r="G487" s="103"/>
      <c r="H487" s="103"/>
      <c r="I487" s="103"/>
      <c r="J487" s="108">
        <f>SUM(J473:J486)</f>
        <v>5539</v>
      </c>
      <c r="K487" s="107" t="str">
        <f>IF(SUM(K473:K486)&gt;100,"－",SUM(K473:K486))</f>
        <v>－</v>
      </c>
      <c r="L487" s="107" t="str">
        <f>IF(SUM(L473:L486)&gt;100,"－",SUM(L473:L486))</f>
        <v>－</v>
      </c>
    </row>
    <row r="488" spans="9:10" ht="15" customHeight="1">
      <c r="I488" s="101"/>
      <c r="J488" s="128"/>
    </row>
    <row r="489" ht="15" customHeight="1">
      <c r="A489" s="100" t="s">
        <v>457</v>
      </c>
    </row>
    <row r="490" spans="2:12" ht="12" customHeight="1">
      <c r="B490" s="127"/>
      <c r="C490" s="126"/>
      <c r="D490" s="126"/>
      <c r="E490" s="126"/>
      <c r="F490" s="126"/>
      <c r="G490" s="126"/>
      <c r="H490" s="126"/>
      <c r="I490" s="126"/>
      <c r="J490" s="125" t="s">
        <v>1</v>
      </c>
      <c r="K490" s="124" t="s">
        <v>2</v>
      </c>
      <c r="L490" s="124" t="s">
        <v>2</v>
      </c>
    </row>
    <row r="491" spans="2:12" ht="12" customHeight="1">
      <c r="B491" s="118"/>
      <c r="I491" s="101"/>
      <c r="J491" s="123"/>
      <c r="K491" s="122"/>
      <c r="L491" s="121" t="s">
        <v>3</v>
      </c>
    </row>
    <row r="492" spans="2:12" ht="12" customHeight="1">
      <c r="B492" s="114"/>
      <c r="C492" s="113"/>
      <c r="D492" s="113"/>
      <c r="E492" s="113"/>
      <c r="F492" s="113"/>
      <c r="G492" s="113"/>
      <c r="H492" s="113"/>
      <c r="I492" s="113"/>
      <c r="J492" s="120"/>
      <c r="K492" s="119">
        <f>$J$9</f>
        <v>2643</v>
      </c>
      <c r="L492" s="119">
        <f>K492-J503</f>
        <v>2445</v>
      </c>
    </row>
    <row r="493" spans="2:12" ht="15" customHeight="1">
      <c r="B493" s="166" t="s">
        <v>456</v>
      </c>
      <c r="I493" s="101"/>
      <c r="J493" s="111">
        <v>55</v>
      </c>
      <c r="K493" s="117">
        <f aca="true" t="shared" si="38" ref="K493:L502">$J493/K$492*100</f>
        <v>2.0809685962920925</v>
      </c>
      <c r="L493" s="117">
        <f t="shared" si="38"/>
        <v>2.2494887525562373</v>
      </c>
    </row>
    <row r="494" spans="2:12" ht="15" customHeight="1">
      <c r="B494" s="166" t="s">
        <v>455</v>
      </c>
      <c r="I494" s="101"/>
      <c r="J494" s="111">
        <v>148</v>
      </c>
      <c r="K494" s="110">
        <f t="shared" si="38"/>
        <v>5.599697313658721</v>
      </c>
      <c r="L494" s="110">
        <f t="shared" si="38"/>
        <v>6.0531697341513295</v>
      </c>
    </row>
    <row r="495" spans="2:12" ht="15" customHeight="1">
      <c r="B495" s="166" t="s">
        <v>454</v>
      </c>
      <c r="I495" s="101"/>
      <c r="J495" s="111">
        <v>228</v>
      </c>
      <c r="K495" s="110">
        <f t="shared" si="38"/>
        <v>8.626560726447218</v>
      </c>
      <c r="L495" s="110">
        <f t="shared" si="38"/>
        <v>9.325153374233128</v>
      </c>
    </row>
    <row r="496" spans="2:12" ht="15" customHeight="1">
      <c r="B496" s="166" t="s">
        <v>453</v>
      </c>
      <c r="I496" s="101"/>
      <c r="J496" s="111">
        <v>388</v>
      </c>
      <c r="K496" s="110">
        <f t="shared" si="38"/>
        <v>14.680287552024215</v>
      </c>
      <c r="L496" s="110">
        <f t="shared" si="38"/>
        <v>15.86912065439673</v>
      </c>
    </row>
    <row r="497" spans="2:12" ht="15" customHeight="1">
      <c r="B497" s="166" t="s">
        <v>452</v>
      </c>
      <c r="I497" s="101"/>
      <c r="J497" s="111">
        <v>402</v>
      </c>
      <c r="K497" s="110">
        <f t="shared" si="38"/>
        <v>15.209988649262202</v>
      </c>
      <c r="L497" s="110">
        <f t="shared" si="38"/>
        <v>16.441717791411044</v>
      </c>
    </row>
    <row r="498" spans="2:12" ht="15" customHeight="1">
      <c r="B498" s="166" t="s">
        <v>451</v>
      </c>
      <c r="I498" s="101"/>
      <c r="J498" s="111">
        <v>436</v>
      </c>
      <c r="K498" s="110">
        <f t="shared" si="38"/>
        <v>16.496405599697315</v>
      </c>
      <c r="L498" s="110">
        <f t="shared" si="38"/>
        <v>17.832310838445807</v>
      </c>
    </row>
    <row r="499" spans="2:12" ht="15" customHeight="1">
      <c r="B499" s="166" t="s">
        <v>450</v>
      </c>
      <c r="I499" s="101"/>
      <c r="J499" s="111">
        <v>293</v>
      </c>
      <c r="K499" s="110">
        <f t="shared" si="38"/>
        <v>11.085887249337874</v>
      </c>
      <c r="L499" s="110">
        <f t="shared" si="38"/>
        <v>11.983640081799592</v>
      </c>
    </row>
    <row r="500" spans="2:12" ht="15" customHeight="1">
      <c r="B500" s="166" t="s">
        <v>449</v>
      </c>
      <c r="I500" s="101"/>
      <c r="J500" s="111">
        <v>294</v>
      </c>
      <c r="K500" s="110">
        <f t="shared" si="38"/>
        <v>11.12372304199773</v>
      </c>
      <c r="L500" s="110">
        <f t="shared" si="38"/>
        <v>12.024539877300613</v>
      </c>
    </row>
    <row r="501" spans="2:12" ht="15" customHeight="1">
      <c r="B501" s="166" t="s">
        <v>448</v>
      </c>
      <c r="I501" s="101"/>
      <c r="J501" s="111">
        <v>138</v>
      </c>
      <c r="K501" s="110">
        <f t="shared" si="38"/>
        <v>5.2213393870601585</v>
      </c>
      <c r="L501" s="110">
        <f t="shared" si="38"/>
        <v>5.644171779141105</v>
      </c>
    </row>
    <row r="502" spans="2:12" ht="15" customHeight="1">
      <c r="B502" s="166" t="s">
        <v>447</v>
      </c>
      <c r="I502" s="101"/>
      <c r="J502" s="111">
        <v>63</v>
      </c>
      <c r="K502" s="110">
        <f t="shared" si="38"/>
        <v>2.383654937570942</v>
      </c>
      <c r="L502" s="110">
        <f t="shared" si="38"/>
        <v>2.5766871165644174</v>
      </c>
    </row>
    <row r="503" spans="2:12" ht="15" customHeight="1">
      <c r="B503" s="114" t="s">
        <v>413</v>
      </c>
      <c r="C503" s="113"/>
      <c r="D503" s="113"/>
      <c r="E503" s="113"/>
      <c r="F503" s="113"/>
      <c r="G503" s="113"/>
      <c r="H503" s="113"/>
      <c r="I503" s="112"/>
      <c r="J503" s="111">
        <v>198</v>
      </c>
      <c r="K503" s="110">
        <f>$J503/K$492*100</f>
        <v>7.491486946651532</v>
      </c>
      <c r="L503" s="109" t="s">
        <v>386</v>
      </c>
    </row>
    <row r="504" spans="2:12" ht="15" customHeight="1">
      <c r="B504" s="104" t="s">
        <v>0</v>
      </c>
      <c r="C504" s="103"/>
      <c r="D504" s="103"/>
      <c r="E504" s="103"/>
      <c r="F504" s="103"/>
      <c r="G504" s="103"/>
      <c r="H504" s="103"/>
      <c r="I504" s="103"/>
      <c r="J504" s="108">
        <f>SUM(J493:J503)</f>
        <v>2643</v>
      </c>
      <c r="K504" s="107">
        <f>IF(SUM(K493:K503)&gt;100,"－",SUM(K493:K503))</f>
        <v>100</v>
      </c>
      <c r="L504" s="107">
        <f>IF(SUM(L493:L503)&gt;100,"－",SUM(L493:L503))</f>
        <v>100</v>
      </c>
    </row>
    <row r="505" spans="2:12" ht="15" customHeight="1">
      <c r="B505" s="104" t="s">
        <v>183</v>
      </c>
      <c r="C505" s="103"/>
      <c r="D505" s="103"/>
      <c r="E505" s="103"/>
      <c r="F505" s="103"/>
      <c r="G505" s="103"/>
      <c r="H505" s="103"/>
      <c r="I505" s="103"/>
      <c r="J505" s="129">
        <f>L492</f>
        <v>2445</v>
      </c>
      <c r="K505" s="209">
        <v>16702.01472392638</v>
      </c>
      <c r="L505" s="210"/>
    </row>
    <row r="506" spans="2:12" ht="15" customHeight="1">
      <c r="B506" s="104" t="s">
        <v>311</v>
      </c>
      <c r="C506" s="103"/>
      <c r="D506" s="103"/>
      <c r="E506" s="103"/>
      <c r="F506" s="103"/>
      <c r="G506" s="103"/>
      <c r="H506" s="103"/>
      <c r="I506" s="103"/>
      <c r="J506" s="105"/>
      <c r="K506" s="209">
        <v>81371</v>
      </c>
      <c r="L506" s="210"/>
    </row>
    <row r="507" spans="2:12" ht="15" customHeight="1">
      <c r="B507" s="104" t="s">
        <v>312</v>
      </c>
      <c r="C507" s="103"/>
      <c r="D507" s="103"/>
      <c r="E507" s="103"/>
      <c r="F507" s="103"/>
      <c r="G507" s="103"/>
      <c r="H507" s="103"/>
      <c r="I507" s="103"/>
      <c r="J507" s="102"/>
      <c r="K507" s="209">
        <v>200</v>
      </c>
      <c r="L507" s="210"/>
    </row>
    <row r="508" spans="9:10" ht="15" customHeight="1">
      <c r="I508" s="101"/>
      <c r="J508" s="128"/>
    </row>
    <row r="509" ht="15" customHeight="1">
      <c r="A509" s="100" t="s">
        <v>446</v>
      </c>
    </row>
    <row r="510" spans="2:12" ht="12" customHeight="1">
      <c r="B510" s="127"/>
      <c r="C510" s="126"/>
      <c r="D510" s="126"/>
      <c r="E510" s="126"/>
      <c r="F510" s="126"/>
      <c r="G510" s="126"/>
      <c r="H510" s="126"/>
      <c r="I510" s="126"/>
      <c r="J510" s="125" t="s">
        <v>1</v>
      </c>
      <c r="K510" s="124" t="s">
        <v>2</v>
      </c>
      <c r="L510" s="124" t="s">
        <v>2</v>
      </c>
    </row>
    <row r="511" spans="2:12" ht="12" customHeight="1">
      <c r="B511" s="118"/>
      <c r="I511" s="101"/>
      <c r="J511" s="123"/>
      <c r="K511" s="122"/>
      <c r="L511" s="121" t="s">
        <v>3</v>
      </c>
    </row>
    <row r="512" spans="2:12" ht="12" customHeight="1">
      <c r="B512" s="114"/>
      <c r="C512" s="113"/>
      <c r="D512" s="113"/>
      <c r="E512" s="113"/>
      <c r="F512" s="113"/>
      <c r="G512" s="113"/>
      <c r="H512" s="113"/>
      <c r="I512" s="113"/>
      <c r="J512" s="120"/>
      <c r="K512" s="119">
        <f>J518</f>
        <v>2430</v>
      </c>
      <c r="L512" s="119">
        <f>K512-J517</f>
        <v>2195</v>
      </c>
    </row>
    <row r="513" spans="2:12" ht="14.25" customHeight="1">
      <c r="B513" s="167" t="s">
        <v>445</v>
      </c>
      <c r="I513" s="101"/>
      <c r="J513" s="111">
        <v>651</v>
      </c>
      <c r="K513" s="117">
        <f aca="true" t="shared" si="39" ref="K513:L516">$J513/K$512*100</f>
        <v>26.79012345679012</v>
      </c>
      <c r="L513" s="117">
        <f t="shared" si="39"/>
        <v>29.658314350797266</v>
      </c>
    </row>
    <row r="514" spans="2:12" ht="14.25" customHeight="1">
      <c r="B514" s="166" t="s">
        <v>444</v>
      </c>
      <c r="I514" s="101"/>
      <c r="J514" s="111">
        <v>525</v>
      </c>
      <c r="K514" s="110">
        <f t="shared" si="39"/>
        <v>21.604938271604937</v>
      </c>
      <c r="L514" s="110">
        <f t="shared" si="39"/>
        <v>23.917995444191344</v>
      </c>
    </row>
    <row r="515" spans="2:12" ht="14.25" customHeight="1">
      <c r="B515" s="166" t="s">
        <v>443</v>
      </c>
      <c r="I515" s="101"/>
      <c r="J515" s="111">
        <v>582</v>
      </c>
      <c r="K515" s="110">
        <f t="shared" si="39"/>
        <v>23.950617283950617</v>
      </c>
      <c r="L515" s="110">
        <f t="shared" si="39"/>
        <v>26.514806378132118</v>
      </c>
    </row>
    <row r="516" spans="2:12" ht="14.25" customHeight="1">
      <c r="B516" s="166" t="s">
        <v>442</v>
      </c>
      <c r="I516" s="101"/>
      <c r="J516" s="111">
        <v>437</v>
      </c>
      <c r="K516" s="110">
        <f t="shared" si="39"/>
        <v>17.983539094650205</v>
      </c>
      <c r="L516" s="110">
        <f t="shared" si="39"/>
        <v>19.90888382687927</v>
      </c>
    </row>
    <row r="517" spans="2:12" ht="14.25" customHeight="1">
      <c r="B517" s="114" t="s">
        <v>441</v>
      </c>
      <c r="C517" s="113"/>
      <c r="D517" s="113"/>
      <c r="E517" s="113"/>
      <c r="F517" s="113"/>
      <c r="G517" s="113"/>
      <c r="H517" s="113"/>
      <c r="I517" s="112"/>
      <c r="J517" s="111">
        <v>235</v>
      </c>
      <c r="K517" s="110">
        <f>$J517/K$512*100</f>
        <v>9.670781893004115</v>
      </c>
      <c r="L517" s="109" t="s">
        <v>386</v>
      </c>
    </row>
    <row r="518" spans="2:12" ht="15" customHeight="1">
      <c r="B518" s="104" t="s">
        <v>0</v>
      </c>
      <c r="C518" s="103"/>
      <c r="D518" s="103"/>
      <c r="E518" s="103"/>
      <c r="F518" s="103"/>
      <c r="G518" s="103"/>
      <c r="H518" s="103"/>
      <c r="I518" s="103"/>
      <c r="J518" s="108">
        <f>SUM(J513:J517)</f>
        <v>2430</v>
      </c>
      <c r="K518" s="107">
        <f>IF(SUM(K513:K517)&gt;100,"－",SUM(K513:K517))</f>
        <v>100</v>
      </c>
      <c r="L518" s="107">
        <f>IF(SUM(L513:L517)&gt;100,"－",SUM(L513:L517))</f>
        <v>100</v>
      </c>
    </row>
    <row r="519" spans="2:12" ht="15" customHeight="1">
      <c r="B519" s="104" t="s">
        <v>183</v>
      </c>
      <c r="C519" s="103"/>
      <c r="D519" s="103"/>
      <c r="E519" s="103"/>
      <c r="F519" s="103"/>
      <c r="G519" s="103"/>
      <c r="H519" s="103"/>
      <c r="I519" s="103"/>
      <c r="J519" s="129">
        <f>L512</f>
        <v>2195</v>
      </c>
      <c r="K519" s="211">
        <v>68.4686724624187</v>
      </c>
      <c r="L519" s="212"/>
    </row>
    <row r="520" spans="2:12" ht="15" customHeight="1">
      <c r="B520" s="104" t="s">
        <v>311</v>
      </c>
      <c r="C520" s="103"/>
      <c r="D520" s="103"/>
      <c r="E520" s="103"/>
      <c r="F520" s="103"/>
      <c r="G520" s="103"/>
      <c r="H520" s="103"/>
      <c r="I520" s="103"/>
      <c r="J520" s="105"/>
      <c r="K520" s="211">
        <v>417.71560574948666</v>
      </c>
      <c r="L520" s="212"/>
    </row>
    <row r="521" spans="2:12" ht="15" customHeight="1">
      <c r="B521" s="104" t="s">
        <v>312</v>
      </c>
      <c r="C521" s="103"/>
      <c r="D521" s="103"/>
      <c r="E521" s="103"/>
      <c r="F521" s="103"/>
      <c r="G521" s="103"/>
      <c r="H521" s="103"/>
      <c r="I521" s="103"/>
      <c r="J521" s="102"/>
      <c r="K521" s="211">
        <v>1.1214953271028036</v>
      </c>
      <c r="L521" s="212"/>
    </row>
    <row r="522" spans="2:12" s="179" customFormat="1" ht="12.75" customHeight="1">
      <c r="B522" s="160" t="s">
        <v>663</v>
      </c>
      <c r="C522" s="180"/>
      <c r="D522" s="180"/>
      <c r="E522" s="180"/>
      <c r="F522" s="180"/>
      <c r="G522" s="180"/>
      <c r="H522" s="180"/>
      <c r="I522" s="180"/>
      <c r="J522" s="181"/>
      <c r="K522" s="182"/>
      <c r="L522" s="182"/>
    </row>
    <row r="523" spans="2:12" ht="12.75" customHeight="1" hidden="1">
      <c r="B523" s="155" t="s">
        <v>440</v>
      </c>
      <c r="C523" s="159"/>
      <c r="D523" s="159"/>
      <c r="E523" s="159"/>
      <c r="F523" s="159"/>
      <c r="G523" s="159"/>
      <c r="H523" s="165"/>
      <c r="I523" s="159"/>
      <c r="J523" s="164"/>
      <c r="K523" s="163"/>
      <c r="L523" s="163"/>
    </row>
    <row r="524" spans="9:10" ht="12" customHeight="1">
      <c r="I524" s="101"/>
      <c r="J524" s="128"/>
    </row>
    <row r="525" spans="2:10" ht="15" customHeight="1">
      <c r="B525" s="100" t="s">
        <v>439</v>
      </c>
      <c r="I525" s="101"/>
      <c r="J525" s="128"/>
    </row>
    <row r="526" spans="2:14" ht="24.75" customHeight="1">
      <c r="B526" s="215"/>
      <c r="C526" s="216"/>
      <c r="D526" s="215" t="s">
        <v>438</v>
      </c>
      <c r="E526" s="216"/>
      <c r="F526" s="219" t="s">
        <v>437</v>
      </c>
      <c r="G526" s="220"/>
      <c r="H526" s="219" t="s">
        <v>436</v>
      </c>
      <c r="I526" s="220"/>
      <c r="J526" s="219" t="s">
        <v>435</v>
      </c>
      <c r="K526" s="220"/>
      <c r="L526" s="101"/>
      <c r="M526" s="101"/>
      <c r="N526" s="101"/>
    </row>
    <row r="527" spans="2:14" ht="15" customHeight="1">
      <c r="B527" s="221" t="s">
        <v>434</v>
      </c>
      <c r="C527" s="222"/>
      <c r="D527" s="217">
        <v>16580</v>
      </c>
      <c r="E527" s="218"/>
      <c r="F527" s="217">
        <v>9633.299823633157</v>
      </c>
      <c r="G527" s="218"/>
      <c r="H527" s="207">
        <v>58.1019289724557</v>
      </c>
      <c r="I527" s="208"/>
      <c r="J527" s="207">
        <f>38/567*100</f>
        <v>6.701940035273369</v>
      </c>
      <c r="K527" s="208"/>
      <c r="L527" s="101"/>
      <c r="M527" s="101"/>
      <c r="N527" s="101"/>
    </row>
    <row r="528" spans="2:14" ht="15" customHeight="1">
      <c r="B528" s="221" t="s">
        <v>433</v>
      </c>
      <c r="C528" s="222"/>
      <c r="D528" s="217">
        <v>19480</v>
      </c>
      <c r="E528" s="218"/>
      <c r="F528" s="217">
        <v>13614.564814814816</v>
      </c>
      <c r="G528" s="218"/>
      <c r="H528" s="207">
        <v>69.88996311506577</v>
      </c>
      <c r="I528" s="208"/>
      <c r="J528" s="207">
        <f>62/648*100</f>
        <v>9.5679012345679</v>
      </c>
      <c r="K528" s="208"/>
      <c r="L528" s="101"/>
      <c r="M528" s="101"/>
      <c r="N528" s="101"/>
    </row>
    <row r="529" spans="2:14" ht="15" customHeight="1">
      <c r="B529" s="221" t="s">
        <v>432</v>
      </c>
      <c r="C529" s="222"/>
      <c r="D529" s="217">
        <v>26750</v>
      </c>
      <c r="E529" s="218"/>
      <c r="F529" s="217">
        <v>18760.513687600644</v>
      </c>
      <c r="G529" s="218"/>
      <c r="H529" s="207">
        <v>70.1327614489744</v>
      </c>
      <c r="I529" s="208"/>
      <c r="J529" s="207">
        <f>62/621*100</f>
        <v>9.98389694041868</v>
      </c>
      <c r="K529" s="208"/>
      <c r="L529" s="101"/>
      <c r="M529" s="101"/>
      <c r="N529" s="101"/>
    </row>
    <row r="530" spans="2:14" ht="15" customHeight="1">
      <c r="B530" s="221" t="s">
        <v>431</v>
      </c>
      <c r="C530" s="222"/>
      <c r="D530" s="217">
        <v>30600</v>
      </c>
      <c r="E530" s="218"/>
      <c r="F530" s="217">
        <v>22500.954545454544</v>
      </c>
      <c r="G530" s="218"/>
      <c r="H530" s="207">
        <v>73.53253119429593</v>
      </c>
      <c r="I530" s="208"/>
      <c r="J530" s="207">
        <f>43/352*100</f>
        <v>12.215909090909092</v>
      </c>
      <c r="K530" s="208"/>
      <c r="L530" s="101"/>
      <c r="M530" s="101"/>
      <c r="N530" s="101"/>
    </row>
    <row r="531" spans="2:14" ht="15" customHeight="1">
      <c r="B531" s="221" t="s">
        <v>430</v>
      </c>
      <c r="C531" s="222"/>
      <c r="D531" s="217">
        <v>35830</v>
      </c>
      <c r="E531" s="218"/>
      <c r="F531" s="217">
        <v>27702.347107438018</v>
      </c>
      <c r="G531" s="218"/>
      <c r="H531" s="207">
        <v>77.31606784102152</v>
      </c>
      <c r="I531" s="208"/>
      <c r="J531" s="207">
        <f>30/242*100</f>
        <v>12.396694214876034</v>
      </c>
      <c r="K531" s="208"/>
      <c r="L531" s="101"/>
      <c r="M531" s="101"/>
      <c r="N531" s="101"/>
    </row>
    <row r="532" spans="9:10" ht="12" customHeight="1">
      <c r="I532" s="101"/>
      <c r="J532" s="128"/>
    </row>
    <row r="533" ht="15" customHeight="1">
      <c r="A533" s="100" t="s">
        <v>429</v>
      </c>
    </row>
    <row r="534" spans="2:12" ht="12" customHeight="1">
      <c r="B534" s="127"/>
      <c r="C534" s="126"/>
      <c r="D534" s="126"/>
      <c r="E534" s="126"/>
      <c r="F534" s="126"/>
      <c r="G534" s="126"/>
      <c r="H534" s="126"/>
      <c r="I534" s="126"/>
      <c r="J534" s="125" t="s">
        <v>1</v>
      </c>
      <c r="K534" s="124" t="s">
        <v>2</v>
      </c>
      <c r="L534" s="124" t="s">
        <v>2</v>
      </c>
    </row>
    <row r="535" spans="2:12" ht="21">
      <c r="B535" s="118"/>
      <c r="I535" s="101"/>
      <c r="J535" s="123"/>
      <c r="K535" s="122"/>
      <c r="L535" s="183" t="s">
        <v>428</v>
      </c>
    </row>
    <row r="536" spans="2:12" ht="12" customHeight="1">
      <c r="B536" s="114"/>
      <c r="C536" s="113"/>
      <c r="D536" s="113"/>
      <c r="E536" s="113"/>
      <c r="F536" s="113"/>
      <c r="G536" s="113"/>
      <c r="H536" s="113"/>
      <c r="I536" s="113"/>
      <c r="J536" s="120"/>
      <c r="K536" s="119">
        <f>$J$9</f>
        <v>2643</v>
      </c>
      <c r="L536" s="119">
        <f>K536-SUM(J542:J543)</f>
        <v>443</v>
      </c>
    </row>
    <row r="537" spans="2:12" ht="14.25" customHeight="1">
      <c r="B537" s="118" t="s">
        <v>410</v>
      </c>
      <c r="I537" s="101"/>
      <c r="J537" s="111">
        <v>113</v>
      </c>
      <c r="K537" s="117">
        <f aca="true" t="shared" si="40" ref="K537:L541">$J537/K$536*100</f>
        <v>4.275444570563754</v>
      </c>
      <c r="L537" s="117">
        <f t="shared" si="40"/>
        <v>25.5079006772009</v>
      </c>
    </row>
    <row r="538" spans="2:12" ht="14.25" customHeight="1">
      <c r="B538" s="118" t="s">
        <v>409</v>
      </c>
      <c r="I538" s="101"/>
      <c r="J538" s="111">
        <v>76</v>
      </c>
      <c r="K538" s="110">
        <f t="shared" si="40"/>
        <v>2.875520242149073</v>
      </c>
      <c r="L538" s="110">
        <f t="shared" si="40"/>
        <v>17.155756207674944</v>
      </c>
    </row>
    <row r="539" spans="2:12" ht="14.25" customHeight="1">
      <c r="B539" s="118" t="s">
        <v>408</v>
      </c>
      <c r="I539" s="101"/>
      <c r="J539" s="111">
        <v>60</v>
      </c>
      <c r="K539" s="110">
        <f t="shared" si="40"/>
        <v>2.2701475595913734</v>
      </c>
      <c r="L539" s="110">
        <f t="shared" si="40"/>
        <v>13.544018058690746</v>
      </c>
    </row>
    <row r="540" spans="2:12" ht="14.25" customHeight="1">
      <c r="B540" s="118" t="s">
        <v>407</v>
      </c>
      <c r="I540" s="101"/>
      <c r="J540" s="111">
        <v>34</v>
      </c>
      <c r="K540" s="110">
        <f t="shared" si="40"/>
        <v>1.2864169504351117</v>
      </c>
      <c r="L540" s="110">
        <f t="shared" si="40"/>
        <v>7.674943566591422</v>
      </c>
    </row>
    <row r="541" spans="2:12" ht="14.25" customHeight="1">
      <c r="B541" s="118" t="s">
        <v>406</v>
      </c>
      <c r="I541" s="101"/>
      <c r="J541" s="111">
        <v>160</v>
      </c>
      <c r="K541" s="110">
        <f t="shared" si="40"/>
        <v>6.053726825576996</v>
      </c>
      <c r="L541" s="110">
        <f t="shared" si="40"/>
        <v>36.11738148984199</v>
      </c>
    </row>
    <row r="542" spans="2:12" ht="14.25" customHeight="1">
      <c r="B542" s="116" t="s">
        <v>405</v>
      </c>
      <c r="C542" s="115"/>
      <c r="D542" s="115"/>
      <c r="E542" s="115"/>
      <c r="F542" s="115"/>
      <c r="G542" s="115"/>
      <c r="H542" s="115"/>
      <c r="I542" s="115"/>
      <c r="J542" s="111">
        <v>33</v>
      </c>
      <c r="K542" s="110">
        <f>$J542/K$536*100</f>
        <v>1.2485811577752552</v>
      </c>
      <c r="L542" s="109" t="s">
        <v>386</v>
      </c>
    </row>
    <row r="543" spans="2:12" ht="14.25" customHeight="1">
      <c r="B543" s="114" t="s">
        <v>404</v>
      </c>
      <c r="C543" s="113"/>
      <c r="D543" s="113"/>
      <c r="E543" s="113"/>
      <c r="F543" s="113"/>
      <c r="G543" s="113"/>
      <c r="H543" s="113"/>
      <c r="I543" s="112"/>
      <c r="J543" s="111">
        <v>2167</v>
      </c>
      <c r="K543" s="110">
        <f>$J543/K$536*100</f>
        <v>81.99016269390845</v>
      </c>
      <c r="L543" s="109" t="s">
        <v>386</v>
      </c>
    </row>
    <row r="544" spans="2:12" ht="15" customHeight="1">
      <c r="B544" s="104" t="s">
        <v>0</v>
      </c>
      <c r="C544" s="103"/>
      <c r="D544" s="103"/>
      <c r="E544" s="103"/>
      <c r="F544" s="103"/>
      <c r="G544" s="103"/>
      <c r="H544" s="103"/>
      <c r="I544" s="103"/>
      <c r="J544" s="108">
        <f>SUM(J537:J543)</f>
        <v>2643</v>
      </c>
      <c r="K544" s="107">
        <f>IF(SUM(K537:K543)&gt;100,"－",SUM(K537:K543))</f>
        <v>100</v>
      </c>
      <c r="L544" s="107">
        <f>IF(SUM(L537:L543)&gt;100,"－",SUM(L537:L543))</f>
        <v>100</v>
      </c>
    </row>
    <row r="545" spans="2:12" ht="15" customHeight="1">
      <c r="B545" s="104" t="s">
        <v>183</v>
      </c>
      <c r="C545" s="103"/>
      <c r="D545" s="103"/>
      <c r="E545" s="103"/>
      <c r="F545" s="103"/>
      <c r="G545" s="103"/>
      <c r="H545" s="103"/>
      <c r="I545" s="103"/>
      <c r="J545" s="129">
        <f>L536</f>
        <v>443</v>
      </c>
      <c r="K545" s="213">
        <v>15.72234762979684</v>
      </c>
      <c r="L545" s="214"/>
    </row>
    <row r="546" spans="2:12" ht="15" customHeight="1">
      <c r="B546" s="104" t="s">
        <v>311</v>
      </c>
      <c r="C546" s="103"/>
      <c r="D546" s="103"/>
      <c r="E546" s="103"/>
      <c r="F546" s="103"/>
      <c r="G546" s="103"/>
      <c r="H546" s="103"/>
      <c r="I546" s="103"/>
      <c r="J546" s="105"/>
      <c r="K546" s="213">
        <v>86</v>
      </c>
      <c r="L546" s="214"/>
    </row>
    <row r="547" spans="2:12" ht="15" customHeight="1">
      <c r="B547" s="104" t="s">
        <v>312</v>
      </c>
      <c r="C547" s="103"/>
      <c r="D547" s="103"/>
      <c r="E547" s="103"/>
      <c r="F547" s="103"/>
      <c r="G547" s="103"/>
      <c r="H547" s="103"/>
      <c r="I547" s="103"/>
      <c r="J547" s="102"/>
      <c r="K547" s="213">
        <v>1</v>
      </c>
      <c r="L547" s="214"/>
    </row>
    <row r="548" spans="2:12" ht="15" customHeight="1">
      <c r="B548" s="160" t="s">
        <v>664</v>
      </c>
      <c r="C548" s="159"/>
      <c r="D548" s="159"/>
      <c r="E548" s="159"/>
      <c r="F548" s="159"/>
      <c r="G548" s="159"/>
      <c r="H548" s="159"/>
      <c r="I548" s="159"/>
      <c r="J548" s="158"/>
      <c r="K548" s="157"/>
      <c r="L548" s="156"/>
    </row>
    <row r="549" spans="9:10" ht="12" customHeight="1">
      <c r="I549" s="101"/>
      <c r="J549" s="128"/>
    </row>
    <row r="550" spans="1:9" ht="15" customHeight="1">
      <c r="A550" s="154" t="s">
        <v>427</v>
      </c>
      <c r="I550" s="101"/>
    </row>
    <row r="551" ht="15" customHeight="1">
      <c r="A551" s="100" t="s">
        <v>426</v>
      </c>
    </row>
    <row r="552" spans="2:12" ht="12" customHeight="1">
      <c r="B552" s="127"/>
      <c r="C552" s="126"/>
      <c r="D552" s="126"/>
      <c r="E552" s="126"/>
      <c r="F552" s="126"/>
      <c r="G552" s="126"/>
      <c r="H552" s="126"/>
      <c r="I552" s="126"/>
      <c r="J552" s="125" t="s">
        <v>1</v>
      </c>
      <c r="K552" s="124" t="s">
        <v>2</v>
      </c>
      <c r="L552" s="124" t="s">
        <v>2</v>
      </c>
    </row>
    <row r="553" spans="2:12" ht="12" customHeight="1">
      <c r="B553" s="118"/>
      <c r="I553" s="101"/>
      <c r="J553" s="123"/>
      <c r="K553" s="122"/>
      <c r="L553" s="121" t="s">
        <v>3</v>
      </c>
    </row>
    <row r="554" spans="2:12" ht="12" customHeight="1">
      <c r="B554" s="114"/>
      <c r="C554" s="113"/>
      <c r="D554" s="113"/>
      <c r="E554" s="113"/>
      <c r="F554" s="113"/>
      <c r="G554" s="113"/>
      <c r="H554" s="113"/>
      <c r="I554" s="113"/>
      <c r="J554" s="120"/>
      <c r="K554" s="119">
        <f>J473</f>
        <v>476</v>
      </c>
      <c r="L554" s="119">
        <f>K554-J568</f>
        <v>438</v>
      </c>
    </row>
    <row r="555" spans="2:12" ht="14.25" customHeight="1">
      <c r="B555" s="118" t="s">
        <v>425</v>
      </c>
      <c r="I555" s="101"/>
      <c r="J555" s="111">
        <v>45</v>
      </c>
      <c r="K555" s="117">
        <f aca="true" t="shared" si="41" ref="K555:L567">$J555/K$554*100</f>
        <v>9.453781512605042</v>
      </c>
      <c r="L555" s="117">
        <f t="shared" si="41"/>
        <v>10.273972602739725</v>
      </c>
    </row>
    <row r="556" spans="2:12" ht="14.25" customHeight="1">
      <c r="B556" s="118" t="s">
        <v>424</v>
      </c>
      <c r="I556" s="101"/>
      <c r="J556" s="111">
        <v>119</v>
      </c>
      <c r="K556" s="110">
        <f t="shared" si="41"/>
        <v>25</v>
      </c>
      <c r="L556" s="110">
        <f t="shared" si="41"/>
        <v>27.168949771689498</v>
      </c>
    </row>
    <row r="557" spans="2:12" ht="14.25" customHeight="1">
      <c r="B557" s="118" t="s">
        <v>423</v>
      </c>
      <c r="I557" s="101"/>
      <c r="J557" s="111">
        <v>126</v>
      </c>
      <c r="K557" s="110">
        <f t="shared" si="41"/>
        <v>26.47058823529412</v>
      </c>
      <c r="L557" s="110">
        <f t="shared" si="41"/>
        <v>28.767123287671232</v>
      </c>
    </row>
    <row r="558" spans="2:12" ht="14.25" customHeight="1">
      <c r="B558" s="118" t="s">
        <v>422</v>
      </c>
      <c r="I558" s="101"/>
      <c r="J558" s="111">
        <v>120</v>
      </c>
      <c r="K558" s="110">
        <f t="shared" si="41"/>
        <v>25.210084033613445</v>
      </c>
      <c r="L558" s="110">
        <f t="shared" si="41"/>
        <v>27.397260273972602</v>
      </c>
    </row>
    <row r="559" spans="2:12" ht="14.25" customHeight="1">
      <c r="B559" s="118" t="s">
        <v>421</v>
      </c>
      <c r="I559" s="101"/>
      <c r="J559" s="111">
        <v>75</v>
      </c>
      <c r="K559" s="110">
        <f t="shared" si="41"/>
        <v>15.756302521008402</v>
      </c>
      <c r="L559" s="110">
        <f t="shared" si="41"/>
        <v>17.123287671232877</v>
      </c>
    </row>
    <row r="560" spans="2:12" ht="14.25" customHeight="1">
      <c r="B560" s="118" t="s">
        <v>420</v>
      </c>
      <c r="I560" s="101"/>
      <c r="J560" s="111">
        <v>62</v>
      </c>
      <c r="K560" s="110">
        <f t="shared" si="41"/>
        <v>13.025210084033615</v>
      </c>
      <c r="L560" s="110">
        <f t="shared" si="41"/>
        <v>14.15525114155251</v>
      </c>
    </row>
    <row r="561" spans="2:12" ht="14.25" customHeight="1">
      <c r="B561" s="118" t="s">
        <v>419</v>
      </c>
      <c r="I561" s="101"/>
      <c r="J561" s="111">
        <v>205</v>
      </c>
      <c r="K561" s="110">
        <f t="shared" si="41"/>
        <v>43.0672268907563</v>
      </c>
      <c r="L561" s="110">
        <f t="shared" si="41"/>
        <v>46.80365296803653</v>
      </c>
    </row>
    <row r="562" spans="2:12" ht="14.25" customHeight="1">
      <c r="B562" s="118" t="s">
        <v>418</v>
      </c>
      <c r="I562" s="101"/>
      <c r="J562" s="111">
        <v>48</v>
      </c>
      <c r="K562" s="110">
        <f t="shared" si="41"/>
        <v>10.084033613445378</v>
      </c>
      <c r="L562" s="110">
        <f t="shared" si="41"/>
        <v>10.95890410958904</v>
      </c>
    </row>
    <row r="563" spans="2:12" ht="14.25" customHeight="1">
      <c r="B563" s="118" t="s">
        <v>417</v>
      </c>
      <c r="I563" s="101"/>
      <c r="J563" s="111">
        <v>100</v>
      </c>
      <c r="K563" s="110">
        <f t="shared" si="41"/>
        <v>21.008403361344538</v>
      </c>
      <c r="L563" s="110">
        <f t="shared" si="41"/>
        <v>22.831050228310502</v>
      </c>
    </row>
    <row r="564" spans="2:12" ht="14.25" customHeight="1">
      <c r="B564" s="118" t="s">
        <v>416</v>
      </c>
      <c r="I564" s="101"/>
      <c r="J564" s="111">
        <v>46</v>
      </c>
      <c r="K564" s="110">
        <f t="shared" si="41"/>
        <v>9.663865546218489</v>
      </c>
      <c r="L564" s="110">
        <f t="shared" si="41"/>
        <v>10.50228310502283</v>
      </c>
    </row>
    <row r="565" spans="2:12" ht="14.25" customHeight="1">
      <c r="B565" s="118" t="s">
        <v>415</v>
      </c>
      <c r="I565" s="101"/>
      <c r="J565" s="111">
        <v>86</v>
      </c>
      <c r="K565" s="110">
        <f t="shared" si="41"/>
        <v>18.067226890756302</v>
      </c>
      <c r="L565" s="110">
        <f t="shared" si="41"/>
        <v>19.63470319634703</v>
      </c>
    </row>
    <row r="566" spans="2:12" ht="14.25" customHeight="1">
      <c r="B566" s="118" t="s">
        <v>414</v>
      </c>
      <c r="I566" s="101"/>
      <c r="J566" s="111">
        <v>61</v>
      </c>
      <c r="K566" s="110">
        <f t="shared" si="41"/>
        <v>12.815126050420167</v>
      </c>
      <c r="L566" s="110">
        <f t="shared" si="41"/>
        <v>13.926940639269406</v>
      </c>
    </row>
    <row r="567" spans="2:12" ht="14.25" customHeight="1">
      <c r="B567" s="118" t="s">
        <v>17</v>
      </c>
      <c r="I567" s="101"/>
      <c r="J567" s="111">
        <v>51</v>
      </c>
      <c r="K567" s="110">
        <f t="shared" si="41"/>
        <v>10.714285714285714</v>
      </c>
      <c r="L567" s="110">
        <f t="shared" si="41"/>
        <v>11.643835616438356</v>
      </c>
    </row>
    <row r="568" spans="2:12" ht="14.25" customHeight="1">
      <c r="B568" s="114" t="s">
        <v>413</v>
      </c>
      <c r="C568" s="113"/>
      <c r="D568" s="113"/>
      <c r="E568" s="113"/>
      <c r="F568" s="113"/>
      <c r="G568" s="113"/>
      <c r="H568" s="113"/>
      <c r="I568" s="112"/>
      <c r="J568" s="111">
        <v>38</v>
      </c>
      <c r="K568" s="110">
        <f>$J568/K$554*100</f>
        <v>7.9831932773109235</v>
      </c>
      <c r="L568" s="109" t="s">
        <v>386</v>
      </c>
    </row>
    <row r="569" spans="2:12" ht="15" customHeight="1">
      <c r="B569" s="104" t="s">
        <v>0</v>
      </c>
      <c r="C569" s="103"/>
      <c r="D569" s="103"/>
      <c r="E569" s="103"/>
      <c r="F569" s="103"/>
      <c r="G569" s="103"/>
      <c r="H569" s="103"/>
      <c r="I569" s="103"/>
      <c r="J569" s="108">
        <f>SUM(J555:J568)</f>
        <v>1182</v>
      </c>
      <c r="K569" s="107" t="str">
        <f>IF(SUM(K555:K568)&gt;100,"－",SUM(K555:K568))</f>
        <v>－</v>
      </c>
      <c r="L569" s="107" t="str">
        <f>IF(SUM(L555:L568)&gt;100,"－",SUM(L555:L568))</f>
        <v>－</v>
      </c>
    </row>
    <row r="570" spans="9:10" ht="9.75" customHeight="1">
      <c r="I570" s="101"/>
      <c r="J570" s="128"/>
    </row>
    <row r="571" ht="15" customHeight="1">
      <c r="A571" s="100" t="s">
        <v>412</v>
      </c>
    </row>
    <row r="572" spans="2:12" ht="12" customHeight="1">
      <c r="B572" s="127"/>
      <c r="C572" s="126"/>
      <c r="D572" s="126"/>
      <c r="E572" s="126"/>
      <c r="F572" s="126"/>
      <c r="G572" s="126"/>
      <c r="H572" s="126"/>
      <c r="I572" s="126"/>
      <c r="J572" s="125" t="s">
        <v>1</v>
      </c>
      <c r="K572" s="124" t="s">
        <v>2</v>
      </c>
      <c r="L572" s="124" t="s">
        <v>2</v>
      </c>
    </row>
    <row r="573" spans="2:12" ht="21">
      <c r="B573" s="118"/>
      <c r="I573" s="101"/>
      <c r="J573" s="123"/>
      <c r="K573" s="122"/>
      <c r="L573" s="161" t="s">
        <v>411</v>
      </c>
    </row>
    <row r="574" spans="2:12" ht="12" customHeight="1">
      <c r="B574" s="114"/>
      <c r="C574" s="113"/>
      <c r="D574" s="113"/>
      <c r="E574" s="113"/>
      <c r="F574" s="113"/>
      <c r="G574" s="113"/>
      <c r="H574" s="113"/>
      <c r="I574" s="113"/>
      <c r="J574" s="120"/>
      <c r="K574" s="119">
        <f>$J$9</f>
        <v>2643</v>
      </c>
      <c r="L574" s="119">
        <f>K574-SUM(J580:J582)</f>
        <v>2162</v>
      </c>
    </row>
    <row r="575" spans="2:12" ht="15" customHeight="1">
      <c r="B575" s="118" t="s">
        <v>410</v>
      </c>
      <c r="I575" s="101"/>
      <c r="J575" s="111">
        <v>189</v>
      </c>
      <c r="K575" s="117">
        <f aca="true" t="shared" si="42" ref="K575:L579">$J575/K$574*100</f>
        <v>7.150964812712826</v>
      </c>
      <c r="L575" s="117">
        <f t="shared" si="42"/>
        <v>8.741905642923218</v>
      </c>
    </row>
    <row r="576" spans="2:12" ht="15" customHeight="1">
      <c r="B576" s="118" t="s">
        <v>409</v>
      </c>
      <c r="I576" s="101"/>
      <c r="J576" s="111">
        <v>407</v>
      </c>
      <c r="K576" s="110">
        <f t="shared" si="42"/>
        <v>15.399167612561481</v>
      </c>
      <c r="L576" s="110">
        <f t="shared" si="42"/>
        <v>18.825161887141537</v>
      </c>
    </row>
    <row r="577" spans="2:12" ht="15" customHeight="1">
      <c r="B577" s="118" t="s">
        <v>408</v>
      </c>
      <c r="I577" s="101"/>
      <c r="J577" s="111">
        <v>586</v>
      </c>
      <c r="K577" s="110">
        <f t="shared" si="42"/>
        <v>22.17177449867575</v>
      </c>
      <c r="L577" s="110">
        <f t="shared" si="42"/>
        <v>27.104532839962996</v>
      </c>
    </row>
    <row r="578" spans="2:12" ht="15" customHeight="1">
      <c r="B578" s="118" t="s">
        <v>407</v>
      </c>
      <c r="I578" s="101"/>
      <c r="J578" s="111">
        <v>386</v>
      </c>
      <c r="K578" s="110">
        <f t="shared" si="42"/>
        <v>14.6046159667045</v>
      </c>
      <c r="L578" s="110">
        <f t="shared" si="42"/>
        <v>17.853839037927845</v>
      </c>
    </row>
    <row r="579" spans="2:12" ht="15" customHeight="1">
      <c r="B579" s="166" t="s">
        <v>406</v>
      </c>
      <c r="I579" s="101"/>
      <c r="J579" s="111">
        <v>594</v>
      </c>
      <c r="K579" s="110">
        <f t="shared" si="42"/>
        <v>22.474460839954595</v>
      </c>
      <c r="L579" s="110">
        <f t="shared" si="42"/>
        <v>27.474560592044405</v>
      </c>
    </row>
    <row r="580" spans="2:12" ht="15" customHeight="1">
      <c r="B580" s="166" t="s">
        <v>666</v>
      </c>
      <c r="I580" s="101"/>
      <c r="J580" s="111">
        <v>2</v>
      </c>
      <c r="K580" s="110">
        <f>$J580/K$574*100</f>
        <v>0.07567158531971245</v>
      </c>
      <c r="L580" s="109" t="s">
        <v>15</v>
      </c>
    </row>
    <row r="581" spans="2:12" ht="15" customHeight="1">
      <c r="B581" s="116" t="s">
        <v>405</v>
      </c>
      <c r="C581" s="115"/>
      <c r="D581" s="115"/>
      <c r="E581" s="115"/>
      <c r="F581" s="115"/>
      <c r="G581" s="115"/>
      <c r="H581" s="115"/>
      <c r="I581" s="115"/>
      <c r="J581" s="111">
        <v>89</v>
      </c>
      <c r="K581" s="110">
        <f>$J581/K$574*100</f>
        <v>3.3673855467272036</v>
      </c>
      <c r="L581" s="109" t="s">
        <v>15</v>
      </c>
    </row>
    <row r="582" spans="2:12" ht="15" customHeight="1">
      <c r="B582" s="114" t="s">
        <v>404</v>
      </c>
      <c r="C582" s="113"/>
      <c r="D582" s="113"/>
      <c r="E582" s="113"/>
      <c r="F582" s="113"/>
      <c r="G582" s="113"/>
      <c r="H582" s="113"/>
      <c r="I582" s="112"/>
      <c r="J582" s="111">
        <v>390</v>
      </c>
      <c r="K582" s="110">
        <f>$J582/K$574*100</f>
        <v>14.755959137343927</v>
      </c>
      <c r="L582" s="109" t="s">
        <v>386</v>
      </c>
    </row>
    <row r="583" spans="2:12" ht="15" customHeight="1">
      <c r="B583" s="104" t="s">
        <v>0</v>
      </c>
      <c r="C583" s="103"/>
      <c r="D583" s="103"/>
      <c r="E583" s="103"/>
      <c r="F583" s="103"/>
      <c r="G583" s="103"/>
      <c r="H583" s="103"/>
      <c r="I583" s="103"/>
      <c r="J583" s="108">
        <f>SUM(J575:J582)</f>
        <v>2643</v>
      </c>
      <c r="K583" s="107">
        <f>IF(SUM(K575:K582)&gt;100,"－",SUM(K575:K582))</f>
        <v>99.99999999999999</v>
      </c>
      <c r="L583" s="107">
        <f>IF(SUM(L575:L582)&gt;100,"－",SUM(L575:L582))</f>
        <v>100</v>
      </c>
    </row>
    <row r="584" spans="2:12" ht="15" customHeight="1">
      <c r="B584" s="104" t="s">
        <v>183</v>
      </c>
      <c r="C584" s="103"/>
      <c r="D584" s="103"/>
      <c r="E584" s="103"/>
      <c r="F584" s="103"/>
      <c r="G584" s="103"/>
      <c r="H584" s="103"/>
      <c r="I584" s="103"/>
      <c r="J584" s="129">
        <f>L574</f>
        <v>2162</v>
      </c>
      <c r="K584" s="213">
        <v>12.403792784458835</v>
      </c>
      <c r="L584" s="214"/>
    </row>
    <row r="585" spans="2:12" ht="15" customHeight="1">
      <c r="B585" s="104" t="s">
        <v>311</v>
      </c>
      <c r="C585" s="103"/>
      <c r="D585" s="103"/>
      <c r="E585" s="103"/>
      <c r="F585" s="103"/>
      <c r="G585" s="103"/>
      <c r="H585" s="103"/>
      <c r="I585" s="103"/>
      <c r="J585" s="105"/>
      <c r="K585" s="213">
        <v>31</v>
      </c>
      <c r="L585" s="214"/>
    </row>
    <row r="586" spans="2:12" ht="15" customHeight="1">
      <c r="B586" s="104" t="s">
        <v>312</v>
      </c>
      <c r="C586" s="103"/>
      <c r="D586" s="103"/>
      <c r="E586" s="103"/>
      <c r="F586" s="103"/>
      <c r="G586" s="103"/>
      <c r="H586" s="103"/>
      <c r="I586" s="103"/>
      <c r="J586" s="102"/>
      <c r="K586" s="213">
        <v>1</v>
      </c>
      <c r="L586" s="214"/>
    </row>
    <row r="587" spans="2:12" ht="15" customHeight="1">
      <c r="B587" s="160" t="s">
        <v>403</v>
      </c>
      <c r="C587" s="159"/>
      <c r="D587" s="159"/>
      <c r="E587" s="159"/>
      <c r="F587" s="159"/>
      <c r="G587" s="159"/>
      <c r="H587" s="159"/>
      <c r="I587" s="159"/>
      <c r="J587" s="158"/>
      <c r="K587" s="157"/>
      <c r="L587" s="156"/>
    </row>
    <row r="588" spans="2:12" ht="15" customHeight="1">
      <c r="B588" s="160" t="s">
        <v>665</v>
      </c>
      <c r="C588" s="159"/>
      <c r="D588" s="159"/>
      <c r="E588" s="159"/>
      <c r="F588" s="159"/>
      <c r="G588" s="159"/>
      <c r="H588" s="159"/>
      <c r="I588" s="159"/>
      <c r="J588" s="158"/>
      <c r="K588" s="157"/>
      <c r="L588" s="156"/>
    </row>
    <row r="589" spans="2:10" ht="15" customHeight="1">
      <c r="B589" s="155"/>
      <c r="I589" s="101"/>
      <c r="J589" s="128"/>
    </row>
    <row r="590" spans="1:9" ht="15" customHeight="1">
      <c r="A590" s="154" t="s">
        <v>402</v>
      </c>
      <c r="I590" s="101"/>
    </row>
    <row r="591" ht="15" customHeight="1">
      <c r="A591" s="100" t="s">
        <v>401</v>
      </c>
    </row>
    <row r="592" spans="2:12" ht="12" customHeight="1">
      <c r="B592" s="127"/>
      <c r="C592" s="126"/>
      <c r="D592" s="126"/>
      <c r="E592" s="126"/>
      <c r="F592" s="126"/>
      <c r="G592" s="126"/>
      <c r="H592" s="126"/>
      <c r="I592" s="126"/>
      <c r="J592" s="133" t="s">
        <v>1</v>
      </c>
      <c r="K592" s="124" t="s">
        <v>2</v>
      </c>
      <c r="L592" s="124" t="s">
        <v>2</v>
      </c>
    </row>
    <row r="593" spans="2:12" ht="12" customHeight="1">
      <c r="B593" s="118"/>
      <c r="I593" s="101"/>
      <c r="J593" s="132"/>
      <c r="K593" s="122"/>
      <c r="L593" s="121" t="s">
        <v>3</v>
      </c>
    </row>
    <row r="594" spans="2:12" ht="12" customHeight="1">
      <c r="B594" s="114"/>
      <c r="C594" s="113"/>
      <c r="D594" s="113"/>
      <c r="E594" s="113"/>
      <c r="F594" s="113"/>
      <c r="G594" s="113"/>
      <c r="H594" s="113"/>
      <c r="I594" s="113"/>
      <c r="J594" s="114"/>
      <c r="K594" s="119">
        <v>2250</v>
      </c>
      <c r="L594" s="119">
        <f>K594-J610</f>
        <v>2202</v>
      </c>
    </row>
    <row r="595" spans="2:12" ht="15" customHeight="1">
      <c r="B595" s="131" t="s">
        <v>400</v>
      </c>
      <c r="C595" s="126"/>
      <c r="I595" s="101"/>
      <c r="J595" s="111">
        <v>1877</v>
      </c>
      <c r="K595" s="117">
        <f aca="true" t="shared" si="43" ref="K595:L609">$J595/K$594*100</f>
        <v>83.42222222222222</v>
      </c>
      <c r="L595" s="117">
        <f t="shared" si="43"/>
        <v>85.24069028156221</v>
      </c>
    </row>
    <row r="596" spans="2:12" ht="15" customHeight="1">
      <c r="B596" s="131" t="s">
        <v>399</v>
      </c>
      <c r="I596" s="101"/>
      <c r="J596" s="111">
        <v>469</v>
      </c>
      <c r="K596" s="110">
        <f t="shared" si="43"/>
        <v>20.84444444444444</v>
      </c>
      <c r="L596" s="110">
        <f t="shared" si="43"/>
        <v>21.298819255222526</v>
      </c>
    </row>
    <row r="597" spans="2:12" ht="15" customHeight="1">
      <c r="B597" s="131" t="s">
        <v>398</v>
      </c>
      <c r="I597" s="101"/>
      <c r="J597" s="111">
        <v>546</v>
      </c>
      <c r="K597" s="110">
        <f t="shared" si="43"/>
        <v>24.266666666666666</v>
      </c>
      <c r="L597" s="110">
        <f t="shared" si="43"/>
        <v>24.795640326975477</v>
      </c>
    </row>
    <row r="598" spans="2:12" ht="15" customHeight="1">
      <c r="B598" s="131" t="s">
        <v>397</v>
      </c>
      <c r="I598" s="101"/>
      <c r="J598" s="111">
        <v>277</v>
      </c>
      <c r="K598" s="110">
        <f t="shared" si="43"/>
        <v>12.311111111111112</v>
      </c>
      <c r="L598" s="110">
        <f t="shared" si="43"/>
        <v>12.579473206176203</v>
      </c>
    </row>
    <row r="599" spans="2:12" ht="15" customHeight="1">
      <c r="B599" s="131" t="s">
        <v>396</v>
      </c>
      <c r="I599" s="101"/>
      <c r="J599" s="111">
        <v>756</v>
      </c>
      <c r="K599" s="110">
        <f t="shared" si="43"/>
        <v>33.6</v>
      </c>
      <c r="L599" s="110">
        <f t="shared" si="43"/>
        <v>34.332425068119896</v>
      </c>
    </row>
    <row r="600" spans="2:12" ht="15" customHeight="1">
      <c r="B600" s="131" t="s">
        <v>395</v>
      </c>
      <c r="I600" s="101"/>
      <c r="J600" s="111">
        <v>368</v>
      </c>
      <c r="K600" s="110">
        <f t="shared" si="43"/>
        <v>16.355555555555558</v>
      </c>
      <c r="L600" s="110">
        <f t="shared" si="43"/>
        <v>16.71207992733878</v>
      </c>
    </row>
    <row r="601" spans="2:12" ht="15" customHeight="1">
      <c r="B601" s="131" t="s">
        <v>394</v>
      </c>
      <c r="I601" s="101"/>
      <c r="J601" s="111">
        <v>315</v>
      </c>
      <c r="K601" s="110">
        <f t="shared" si="43"/>
        <v>14.000000000000002</v>
      </c>
      <c r="L601" s="110">
        <f t="shared" si="43"/>
        <v>14.305177111716622</v>
      </c>
    </row>
    <row r="602" spans="2:12" ht="15" customHeight="1">
      <c r="B602" s="131" t="s">
        <v>393</v>
      </c>
      <c r="I602" s="101"/>
      <c r="J602" s="111">
        <v>431</v>
      </c>
      <c r="K602" s="110">
        <f t="shared" si="43"/>
        <v>19.155555555555555</v>
      </c>
      <c r="L602" s="110">
        <f t="shared" si="43"/>
        <v>19.57311534968211</v>
      </c>
    </row>
    <row r="603" spans="2:12" ht="15" customHeight="1">
      <c r="B603" s="131" t="s">
        <v>392</v>
      </c>
      <c r="I603" s="101"/>
      <c r="J603" s="111">
        <v>135</v>
      </c>
      <c r="K603" s="110">
        <f t="shared" si="43"/>
        <v>6</v>
      </c>
      <c r="L603" s="110">
        <f t="shared" si="43"/>
        <v>6.130790190735695</v>
      </c>
    </row>
    <row r="604" spans="2:12" ht="15" customHeight="1">
      <c r="B604" s="131" t="s">
        <v>391</v>
      </c>
      <c r="I604" s="101"/>
      <c r="J604" s="111">
        <v>427</v>
      </c>
      <c r="K604" s="110">
        <f t="shared" si="43"/>
        <v>18.977777777777778</v>
      </c>
      <c r="L604" s="110">
        <f t="shared" si="43"/>
        <v>19.391462306993642</v>
      </c>
    </row>
    <row r="605" spans="2:12" ht="15" customHeight="1">
      <c r="B605" s="131" t="s">
        <v>390</v>
      </c>
      <c r="I605" s="101"/>
      <c r="J605" s="111">
        <v>276</v>
      </c>
      <c r="K605" s="110">
        <f t="shared" si="43"/>
        <v>12.266666666666666</v>
      </c>
      <c r="L605" s="110">
        <f t="shared" si="43"/>
        <v>12.534059945504087</v>
      </c>
    </row>
    <row r="606" spans="2:12" ht="15" customHeight="1">
      <c r="B606" s="131" t="s">
        <v>389</v>
      </c>
      <c r="I606" s="101"/>
      <c r="J606" s="111">
        <v>1013</v>
      </c>
      <c r="K606" s="110">
        <f t="shared" si="43"/>
        <v>45.022222222222226</v>
      </c>
      <c r="L606" s="110">
        <f t="shared" si="43"/>
        <v>46.00363306085377</v>
      </c>
    </row>
    <row r="607" spans="2:12" ht="15" customHeight="1">
      <c r="B607" s="131" t="s">
        <v>388</v>
      </c>
      <c r="I607" s="101"/>
      <c r="J607" s="111">
        <v>1751</v>
      </c>
      <c r="K607" s="110">
        <f t="shared" si="43"/>
        <v>77.82222222222222</v>
      </c>
      <c r="L607" s="110">
        <f t="shared" si="43"/>
        <v>79.51861943687557</v>
      </c>
    </row>
    <row r="608" spans="2:12" ht="15" customHeight="1">
      <c r="B608" s="131" t="s">
        <v>387</v>
      </c>
      <c r="I608" s="101"/>
      <c r="J608" s="111">
        <v>4</v>
      </c>
      <c r="K608" s="110">
        <f t="shared" si="43"/>
        <v>0.17777777777777778</v>
      </c>
      <c r="L608" s="110">
        <f t="shared" si="43"/>
        <v>0.18165304268846502</v>
      </c>
    </row>
    <row r="609" spans="2:12" ht="15" customHeight="1">
      <c r="B609" s="131" t="s">
        <v>17</v>
      </c>
      <c r="I609" s="101"/>
      <c r="J609" s="111">
        <v>112</v>
      </c>
      <c r="K609" s="110">
        <f t="shared" si="43"/>
        <v>4.977777777777778</v>
      </c>
      <c r="L609" s="110">
        <f t="shared" si="43"/>
        <v>5.086285195277021</v>
      </c>
    </row>
    <row r="610" spans="2:12" ht="15" customHeight="1">
      <c r="B610" s="130" t="s">
        <v>4</v>
      </c>
      <c r="C610" s="113"/>
      <c r="D610" s="113"/>
      <c r="E610" s="113"/>
      <c r="F610" s="113"/>
      <c r="G610" s="113"/>
      <c r="H610" s="113"/>
      <c r="I610" s="112"/>
      <c r="J610" s="111">
        <v>48</v>
      </c>
      <c r="K610" s="110">
        <f>$J610/K$594*100</f>
        <v>2.1333333333333333</v>
      </c>
      <c r="L610" s="109" t="s">
        <v>386</v>
      </c>
    </row>
    <row r="611" spans="2:12" ht="15" customHeight="1">
      <c r="B611" s="104" t="s">
        <v>0</v>
      </c>
      <c r="C611" s="103"/>
      <c r="D611" s="103"/>
      <c r="E611" s="103"/>
      <c r="F611" s="103"/>
      <c r="G611" s="103"/>
      <c r="H611" s="103"/>
      <c r="I611" s="103"/>
      <c r="J611" s="108">
        <f>SUM(J595:J610)</f>
        <v>8805</v>
      </c>
      <c r="K611" s="107" t="str">
        <f>IF(SUM(K595:K610)&gt;100,"－",SUM(K595:K610))</f>
        <v>－</v>
      </c>
      <c r="L611" s="107" t="str">
        <f>IF(SUM(L595:L610)&gt;100,"－",SUM(L595:L610))</f>
        <v>－</v>
      </c>
    </row>
    <row r="612" ht="15" customHeight="1">
      <c r="I612" s="101"/>
    </row>
    <row r="613" ht="15" customHeight="1">
      <c r="A613" s="100" t="s">
        <v>385</v>
      </c>
    </row>
    <row r="614" spans="2:12" ht="12" customHeight="1">
      <c r="B614" s="127"/>
      <c r="C614" s="126"/>
      <c r="D614" s="126"/>
      <c r="E614" s="126"/>
      <c r="F614" s="126"/>
      <c r="G614" s="126"/>
      <c r="H614" s="126"/>
      <c r="I614" s="126"/>
      <c r="J614" s="133" t="s">
        <v>1</v>
      </c>
      <c r="K614" s="124" t="s">
        <v>2</v>
      </c>
      <c r="L614" s="124" t="s">
        <v>2</v>
      </c>
    </row>
    <row r="615" spans="2:12" ht="12" customHeight="1">
      <c r="B615" s="118"/>
      <c r="I615" s="101"/>
      <c r="J615" s="132"/>
      <c r="K615" s="122"/>
      <c r="L615" s="121" t="s">
        <v>3</v>
      </c>
    </row>
    <row r="616" spans="2:12" ht="12" customHeight="1">
      <c r="B616" s="114"/>
      <c r="C616" s="113"/>
      <c r="D616" s="113"/>
      <c r="E616" s="113"/>
      <c r="F616" s="113"/>
      <c r="G616" s="113"/>
      <c r="H616" s="113"/>
      <c r="I616" s="113"/>
      <c r="J616" s="114"/>
      <c r="K616" s="119">
        <f>$J$9</f>
        <v>2643</v>
      </c>
      <c r="L616" s="119">
        <f>K616-J629</f>
        <v>2064</v>
      </c>
    </row>
    <row r="617" spans="2:14" ht="15" customHeight="1">
      <c r="B617" s="131" t="s">
        <v>384</v>
      </c>
      <c r="C617" s="126"/>
      <c r="I617" s="101"/>
      <c r="J617" s="111">
        <v>148</v>
      </c>
      <c r="K617" s="117">
        <f aca="true" t="shared" si="44" ref="K617:L628">$J617/K$616*100</f>
        <v>5.599697313658721</v>
      </c>
      <c r="L617" s="117">
        <f t="shared" si="44"/>
        <v>7.170542635658915</v>
      </c>
      <c r="N617" s="128"/>
    </row>
    <row r="618" spans="2:14" ht="15" customHeight="1">
      <c r="B618" s="131" t="s">
        <v>383</v>
      </c>
      <c r="I618" s="101"/>
      <c r="J618" s="111">
        <v>53</v>
      </c>
      <c r="K618" s="110">
        <f t="shared" si="44"/>
        <v>2.00529701097238</v>
      </c>
      <c r="L618" s="110">
        <f t="shared" si="44"/>
        <v>2.567829457364341</v>
      </c>
      <c r="N618" s="128"/>
    </row>
    <row r="619" spans="2:14" ht="15" customHeight="1">
      <c r="B619" s="131" t="s">
        <v>382</v>
      </c>
      <c r="I619" s="101"/>
      <c r="J619" s="111">
        <v>127</v>
      </c>
      <c r="K619" s="110">
        <f t="shared" si="44"/>
        <v>4.805145667801741</v>
      </c>
      <c r="L619" s="110">
        <f t="shared" si="44"/>
        <v>6.153100775193798</v>
      </c>
      <c r="N619" s="128"/>
    </row>
    <row r="620" spans="2:14" ht="15" customHeight="1">
      <c r="B620" s="131" t="s">
        <v>381</v>
      </c>
      <c r="I620" s="101"/>
      <c r="J620" s="111">
        <v>98</v>
      </c>
      <c r="K620" s="110">
        <f t="shared" si="44"/>
        <v>3.7079076806659095</v>
      </c>
      <c r="L620" s="110">
        <f t="shared" si="44"/>
        <v>4.748062015503876</v>
      </c>
      <c r="N620" s="128"/>
    </row>
    <row r="621" spans="2:14" ht="15" customHeight="1">
      <c r="B621" s="131" t="s">
        <v>380</v>
      </c>
      <c r="I621" s="101"/>
      <c r="J621" s="111">
        <v>19</v>
      </c>
      <c r="K621" s="110">
        <f t="shared" si="44"/>
        <v>0.7188800605372683</v>
      </c>
      <c r="L621" s="110">
        <f t="shared" si="44"/>
        <v>0.9205426356589148</v>
      </c>
      <c r="N621" s="128"/>
    </row>
    <row r="622" spans="2:14" ht="15" customHeight="1">
      <c r="B622" s="131" t="s">
        <v>379</v>
      </c>
      <c r="I622" s="101"/>
      <c r="J622" s="111">
        <v>102</v>
      </c>
      <c r="K622" s="110">
        <f t="shared" si="44"/>
        <v>3.859250851305335</v>
      </c>
      <c r="L622" s="110">
        <f t="shared" si="44"/>
        <v>4.941860465116279</v>
      </c>
      <c r="N622" s="128"/>
    </row>
    <row r="623" spans="2:14" ht="15" customHeight="1">
      <c r="B623" s="131" t="s">
        <v>378</v>
      </c>
      <c r="I623" s="101"/>
      <c r="J623" s="111">
        <v>705</v>
      </c>
      <c r="K623" s="110">
        <f t="shared" si="44"/>
        <v>26.67423382519864</v>
      </c>
      <c r="L623" s="110">
        <f t="shared" si="44"/>
        <v>34.156976744186046</v>
      </c>
      <c r="N623" s="128"/>
    </row>
    <row r="624" spans="2:14" ht="15" customHeight="1">
      <c r="B624" s="131" t="s">
        <v>377</v>
      </c>
      <c r="I624" s="101"/>
      <c r="J624" s="111">
        <v>163</v>
      </c>
      <c r="K624" s="110">
        <f t="shared" si="44"/>
        <v>6.167234203556564</v>
      </c>
      <c r="L624" s="110">
        <f t="shared" si="44"/>
        <v>7.897286821705427</v>
      </c>
      <c r="N624" s="128"/>
    </row>
    <row r="625" spans="2:14" ht="15" customHeight="1">
      <c r="B625" s="131" t="s">
        <v>376</v>
      </c>
      <c r="I625" s="101"/>
      <c r="J625" s="111">
        <v>82</v>
      </c>
      <c r="K625" s="110">
        <f t="shared" si="44"/>
        <v>3.1025349981082107</v>
      </c>
      <c r="L625" s="110">
        <f t="shared" si="44"/>
        <v>3.9728682170542635</v>
      </c>
      <c r="N625" s="128"/>
    </row>
    <row r="626" spans="2:14" ht="15" customHeight="1">
      <c r="B626" s="131" t="s">
        <v>39</v>
      </c>
      <c r="I626" s="101"/>
      <c r="J626" s="111">
        <v>20</v>
      </c>
      <c r="K626" s="110">
        <f t="shared" si="44"/>
        <v>0.7567158531971245</v>
      </c>
      <c r="L626" s="110">
        <f t="shared" si="44"/>
        <v>0.9689922480620154</v>
      </c>
      <c r="N626" s="128"/>
    </row>
    <row r="627" spans="2:14" ht="15" customHeight="1">
      <c r="B627" s="131" t="s">
        <v>17</v>
      </c>
      <c r="I627" s="101"/>
      <c r="J627" s="111">
        <v>78</v>
      </c>
      <c r="K627" s="110">
        <f t="shared" si="44"/>
        <v>2.9511918274687856</v>
      </c>
      <c r="L627" s="110">
        <f t="shared" si="44"/>
        <v>3.77906976744186</v>
      </c>
      <c r="N627" s="128"/>
    </row>
    <row r="628" spans="2:14" ht="15" customHeight="1">
      <c r="B628" s="131" t="s">
        <v>375</v>
      </c>
      <c r="I628" s="101"/>
      <c r="J628" s="111">
        <v>887</v>
      </c>
      <c r="K628" s="110">
        <f t="shared" si="44"/>
        <v>33.56034808929247</v>
      </c>
      <c r="L628" s="110">
        <f t="shared" si="44"/>
        <v>42.974806201550386</v>
      </c>
      <c r="N628" s="128"/>
    </row>
    <row r="629" spans="2:14" ht="15" customHeight="1">
      <c r="B629" s="130" t="s">
        <v>4</v>
      </c>
      <c r="C629" s="113"/>
      <c r="D629" s="113"/>
      <c r="E629" s="113"/>
      <c r="F629" s="113"/>
      <c r="G629" s="113"/>
      <c r="H629" s="113"/>
      <c r="I629" s="112"/>
      <c r="J629" s="111">
        <v>579</v>
      </c>
      <c r="K629" s="110">
        <f>$J629/K$616*100</f>
        <v>21.906923950056754</v>
      </c>
      <c r="L629" s="109" t="s">
        <v>366</v>
      </c>
      <c r="N629" s="128"/>
    </row>
    <row r="630" spans="2:12" ht="15" customHeight="1">
      <c r="B630" s="104" t="s">
        <v>0</v>
      </c>
      <c r="C630" s="103"/>
      <c r="D630" s="103"/>
      <c r="E630" s="103"/>
      <c r="F630" s="103"/>
      <c r="G630" s="103"/>
      <c r="H630" s="103"/>
      <c r="I630" s="103"/>
      <c r="J630" s="108">
        <f>SUM(J617:J629)</f>
        <v>3061</v>
      </c>
      <c r="K630" s="107" t="str">
        <f>IF(SUM(K617:K629)&gt;100,"－",SUM(K617:K629))</f>
        <v>－</v>
      </c>
      <c r="L630" s="107" t="str">
        <f>IF(SUM(L617:L629)&gt;100,"－",SUM(L617:L629))</f>
        <v>－</v>
      </c>
    </row>
    <row r="631" ht="7.5" customHeight="1">
      <c r="I631" s="101"/>
    </row>
    <row r="632" ht="15" customHeight="1">
      <c r="A632" s="134" t="s">
        <v>374</v>
      </c>
    </row>
    <row r="633" spans="2:14" ht="22.5">
      <c r="B633" s="127"/>
      <c r="C633" s="126"/>
      <c r="D633" s="126"/>
      <c r="E633" s="126"/>
      <c r="F633" s="126"/>
      <c r="G633" s="152" t="s">
        <v>373</v>
      </c>
      <c r="H633" s="152" t="s">
        <v>372</v>
      </c>
      <c r="I633" s="153" t="s">
        <v>371</v>
      </c>
      <c r="J633" s="153" t="s">
        <v>370</v>
      </c>
      <c r="K633" s="152" t="s">
        <v>369</v>
      </c>
      <c r="L633" s="152" t="s">
        <v>368</v>
      </c>
      <c r="M633" s="152" t="s">
        <v>4</v>
      </c>
      <c r="N633" s="152" t="s">
        <v>11</v>
      </c>
    </row>
    <row r="634" spans="2:14" ht="15" customHeight="1">
      <c r="B634" s="124" t="s">
        <v>12</v>
      </c>
      <c r="C634" s="146" t="s">
        <v>367</v>
      </c>
      <c r="D634" s="145"/>
      <c r="E634" s="145"/>
      <c r="F634" s="126"/>
      <c r="G634" s="151">
        <v>443</v>
      </c>
      <c r="H634" s="151">
        <v>1381</v>
      </c>
      <c r="I634" s="151">
        <v>187</v>
      </c>
      <c r="J634" s="151">
        <v>29</v>
      </c>
      <c r="K634" s="151">
        <v>166</v>
      </c>
      <c r="L634" s="151">
        <v>230</v>
      </c>
      <c r="M634" s="151">
        <v>207</v>
      </c>
      <c r="N634" s="151">
        <f aca="true" t="shared" si="45" ref="N634:N645">SUM(G634:M634)</f>
        <v>2643</v>
      </c>
    </row>
    <row r="635" spans="2:14" ht="15" customHeight="1">
      <c r="B635" s="122"/>
      <c r="C635" s="131" t="s">
        <v>365</v>
      </c>
      <c r="D635" s="142"/>
      <c r="E635" s="142"/>
      <c r="G635" s="150">
        <v>298</v>
      </c>
      <c r="H635" s="150">
        <v>1216</v>
      </c>
      <c r="I635" s="150">
        <v>211</v>
      </c>
      <c r="J635" s="150">
        <v>28</v>
      </c>
      <c r="K635" s="150">
        <v>315</v>
      </c>
      <c r="L635" s="150">
        <v>325</v>
      </c>
      <c r="M635" s="150">
        <v>250</v>
      </c>
      <c r="N635" s="150">
        <f t="shared" si="45"/>
        <v>2643</v>
      </c>
    </row>
    <row r="636" spans="2:14" ht="15" customHeight="1">
      <c r="B636" s="122"/>
      <c r="C636" s="131" t="s">
        <v>364</v>
      </c>
      <c r="D636" s="142"/>
      <c r="E636" s="142"/>
      <c r="G636" s="150">
        <v>284</v>
      </c>
      <c r="H636" s="150">
        <v>1165</v>
      </c>
      <c r="I636" s="150">
        <v>250</v>
      </c>
      <c r="J636" s="150">
        <v>38</v>
      </c>
      <c r="K636" s="150">
        <v>330</v>
      </c>
      <c r="L636" s="150">
        <v>324</v>
      </c>
      <c r="M636" s="150">
        <v>252</v>
      </c>
      <c r="N636" s="150">
        <f t="shared" si="45"/>
        <v>2643</v>
      </c>
    </row>
    <row r="637" spans="2:14" ht="15" customHeight="1">
      <c r="B637" s="148"/>
      <c r="C637" s="131" t="s">
        <v>363</v>
      </c>
      <c r="D637" s="142"/>
      <c r="E637" s="142"/>
      <c r="G637" s="149">
        <v>598</v>
      </c>
      <c r="H637" s="149">
        <v>1467</v>
      </c>
      <c r="I637" s="149">
        <v>133</v>
      </c>
      <c r="J637" s="149">
        <v>21</v>
      </c>
      <c r="K637" s="149">
        <v>73</v>
      </c>
      <c r="L637" s="149">
        <v>134</v>
      </c>
      <c r="M637" s="149">
        <v>217</v>
      </c>
      <c r="N637" s="149">
        <f t="shared" si="45"/>
        <v>2643</v>
      </c>
    </row>
    <row r="638" spans="2:14" ht="15" customHeight="1">
      <c r="B638" s="124" t="s">
        <v>13</v>
      </c>
      <c r="C638" s="146" t="s">
        <v>367</v>
      </c>
      <c r="D638" s="145"/>
      <c r="E638" s="145"/>
      <c r="F638" s="144">
        <f>$J$9</f>
        <v>2643</v>
      </c>
      <c r="G638" s="88">
        <f aca="true" t="shared" si="46" ref="G638:M641">G634/$F638*100</f>
        <v>16.76125614831631</v>
      </c>
      <c r="H638" s="88">
        <f t="shared" si="46"/>
        <v>52.25122966326145</v>
      </c>
      <c r="I638" s="88">
        <f t="shared" si="46"/>
        <v>7.0752932273931135</v>
      </c>
      <c r="J638" s="88">
        <f t="shared" si="46"/>
        <v>1.0972379871358307</v>
      </c>
      <c r="K638" s="88">
        <f t="shared" si="46"/>
        <v>6.280741581536133</v>
      </c>
      <c r="L638" s="88">
        <f t="shared" si="46"/>
        <v>8.702232311766931</v>
      </c>
      <c r="M638" s="88">
        <f t="shared" si="46"/>
        <v>7.832009080590238</v>
      </c>
      <c r="N638" s="88">
        <f t="shared" si="45"/>
        <v>100.00000000000001</v>
      </c>
    </row>
    <row r="639" spans="2:14" ht="15" customHeight="1">
      <c r="B639" s="122"/>
      <c r="C639" s="131" t="s">
        <v>365</v>
      </c>
      <c r="D639" s="142"/>
      <c r="E639" s="142"/>
      <c r="F639" s="141">
        <f>$J$9</f>
        <v>2643</v>
      </c>
      <c r="G639" s="140">
        <f t="shared" si="46"/>
        <v>11.275066212637155</v>
      </c>
      <c r="H639" s="140">
        <f t="shared" si="46"/>
        <v>46.00832387438517</v>
      </c>
      <c r="I639" s="140">
        <f t="shared" si="46"/>
        <v>7.983352251229663</v>
      </c>
      <c r="J639" s="140">
        <f t="shared" si="46"/>
        <v>1.0594021944759744</v>
      </c>
      <c r="K639" s="140">
        <f t="shared" si="46"/>
        <v>11.91827468785471</v>
      </c>
      <c r="L639" s="140">
        <f t="shared" si="46"/>
        <v>12.296632614453273</v>
      </c>
      <c r="M639" s="140">
        <f t="shared" si="46"/>
        <v>9.458948164964056</v>
      </c>
      <c r="N639" s="140">
        <f t="shared" si="45"/>
        <v>100</v>
      </c>
    </row>
    <row r="640" spans="2:14" ht="15" customHeight="1">
      <c r="B640" s="122"/>
      <c r="C640" s="131" t="s">
        <v>364</v>
      </c>
      <c r="D640" s="142"/>
      <c r="E640" s="142"/>
      <c r="F640" s="141">
        <f>$J$9</f>
        <v>2643</v>
      </c>
      <c r="G640" s="140">
        <f t="shared" si="46"/>
        <v>10.745365115399167</v>
      </c>
      <c r="H640" s="140">
        <f t="shared" si="46"/>
        <v>44.0786984487325</v>
      </c>
      <c r="I640" s="140">
        <f t="shared" si="46"/>
        <v>9.458948164964056</v>
      </c>
      <c r="J640" s="140">
        <f t="shared" si="46"/>
        <v>1.4377601210745365</v>
      </c>
      <c r="K640" s="140">
        <f t="shared" si="46"/>
        <v>12.485811577752553</v>
      </c>
      <c r="L640" s="140">
        <f t="shared" si="46"/>
        <v>12.258796821793416</v>
      </c>
      <c r="M640" s="140">
        <f t="shared" si="46"/>
        <v>9.534619750283769</v>
      </c>
      <c r="N640" s="140">
        <f t="shared" si="45"/>
        <v>100</v>
      </c>
    </row>
    <row r="641" spans="2:14" ht="15" customHeight="1">
      <c r="B641" s="148"/>
      <c r="C641" s="130" t="s">
        <v>363</v>
      </c>
      <c r="D641" s="138"/>
      <c r="E641" s="138"/>
      <c r="F641" s="137">
        <f>$J$9</f>
        <v>2643</v>
      </c>
      <c r="G641" s="135">
        <f t="shared" si="46"/>
        <v>22.625804010594024</v>
      </c>
      <c r="H641" s="135">
        <f t="shared" si="46"/>
        <v>55.50510783200908</v>
      </c>
      <c r="I641" s="135">
        <f t="shared" si="46"/>
        <v>5.032160423760878</v>
      </c>
      <c r="J641" s="135">
        <f t="shared" si="46"/>
        <v>0.7945516458569807</v>
      </c>
      <c r="K641" s="135">
        <f t="shared" si="46"/>
        <v>2.7620128641695043</v>
      </c>
      <c r="L641" s="135">
        <f t="shared" si="46"/>
        <v>5.069996216420734</v>
      </c>
      <c r="M641" s="135">
        <f t="shared" si="46"/>
        <v>8.2103670071888</v>
      </c>
      <c r="N641" s="135">
        <f t="shared" si="45"/>
        <v>100</v>
      </c>
    </row>
    <row r="642" spans="2:14" ht="15" customHeight="1">
      <c r="B642" s="124" t="s">
        <v>13</v>
      </c>
      <c r="C642" s="146" t="s">
        <v>367</v>
      </c>
      <c r="D642" s="145"/>
      <c r="E642" s="145"/>
      <c r="F642" s="144">
        <f>F638-M634</f>
        <v>2436</v>
      </c>
      <c r="G642" s="88">
        <f aca="true" t="shared" si="47" ref="G642:L645">G634/$F642*100</f>
        <v>18.185550082101805</v>
      </c>
      <c r="H642" s="88">
        <f t="shared" si="47"/>
        <v>56.691297208538586</v>
      </c>
      <c r="I642" s="88">
        <f t="shared" si="47"/>
        <v>7.676518883415436</v>
      </c>
      <c r="J642" s="88">
        <f t="shared" si="47"/>
        <v>1.1904761904761905</v>
      </c>
      <c r="K642" s="88">
        <f t="shared" si="47"/>
        <v>6.814449917898194</v>
      </c>
      <c r="L642" s="88">
        <f t="shared" si="47"/>
        <v>9.441707717569786</v>
      </c>
      <c r="M642" s="143" t="s">
        <v>366</v>
      </c>
      <c r="N642" s="117">
        <f t="shared" si="45"/>
        <v>100</v>
      </c>
    </row>
    <row r="643" spans="2:14" ht="15" customHeight="1">
      <c r="B643" s="121" t="s">
        <v>14</v>
      </c>
      <c r="C643" s="131" t="s">
        <v>365</v>
      </c>
      <c r="D643" s="142"/>
      <c r="E643" s="142"/>
      <c r="F643" s="141">
        <f>F639-M635</f>
        <v>2393</v>
      </c>
      <c r="G643" s="140">
        <f t="shared" si="47"/>
        <v>12.452987881320517</v>
      </c>
      <c r="H643" s="140">
        <f t="shared" si="47"/>
        <v>50.81487672377768</v>
      </c>
      <c r="I643" s="140">
        <f t="shared" si="47"/>
        <v>8.817384036773925</v>
      </c>
      <c r="J643" s="140">
        <f t="shared" si="47"/>
        <v>1.170079398244881</v>
      </c>
      <c r="K643" s="140">
        <f t="shared" si="47"/>
        <v>13.163393230254911</v>
      </c>
      <c r="L643" s="140">
        <f t="shared" si="47"/>
        <v>13.581278729628082</v>
      </c>
      <c r="M643" s="109" t="s">
        <v>15</v>
      </c>
      <c r="N643" s="110">
        <f t="shared" si="45"/>
        <v>100</v>
      </c>
    </row>
    <row r="644" spans="2:14" ht="15" customHeight="1">
      <c r="B644" s="122"/>
      <c r="C644" s="131" t="s">
        <v>364</v>
      </c>
      <c r="D644" s="142"/>
      <c r="E644" s="142"/>
      <c r="F644" s="141">
        <f>F640-M636</f>
        <v>2391</v>
      </c>
      <c r="G644" s="140">
        <f t="shared" si="47"/>
        <v>11.877875365955667</v>
      </c>
      <c r="H644" s="140">
        <f t="shared" si="47"/>
        <v>48.724383103304056</v>
      </c>
      <c r="I644" s="140">
        <f t="shared" si="47"/>
        <v>10.455876202425763</v>
      </c>
      <c r="J644" s="140">
        <f t="shared" si="47"/>
        <v>1.589293182768716</v>
      </c>
      <c r="K644" s="140">
        <f t="shared" si="47"/>
        <v>13.801756587202007</v>
      </c>
      <c r="L644" s="140">
        <f t="shared" si="47"/>
        <v>13.55081555834379</v>
      </c>
      <c r="M644" s="109" t="s">
        <v>15</v>
      </c>
      <c r="N644" s="110">
        <f t="shared" si="45"/>
        <v>99.99999999999999</v>
      </c>
    </row>
    <row r="645" spans="2:14" ht="15" customHeight="1">
      <c r="B645" s="139"/>
      <c r="C645" s="130" t="s">
        <v>363</v>
      </c>
      <c r="D645" s="138"/>
      <c r="E645" s="138"/>
      <c r="F645" s="137">
        <f>F641-M637</f>
        <v>2426</v>
      </c>
      <c r="G645" s="135">
        <f t="shared" si="47"/>
        <v>24.649629018961253</v>
      </c>
      <c r="H645" s="135">
        <f t="shared" si="47"/>
        <v>60.46990931574609</v>
      </c>
      <c r="I645" s="135">
        <f t="shared" si="47"/>
        <v>5.482275350370982</v>
      </c>
      <c r="J645" s="135">
        <f t="shared" si="47"/>
        <v>0.8656224237427864</v>
      </c>
      <c r="K645" s="135">
        <f t="shared" si="47"/>
        <v>3.0090684253915914</v>
      </c>
      <c r="L645" s="135">
        <f t="shared" si="47"/>
        <v>5.523495465787304</v>
      </c>
      <c r="M645" s="136" t="s">
        <v>15</v>
      </c>
      <c r="N645" s="135">
        <f t="shared" si="45"/>
        <v>100.00000000000001</v>
      </c>
    </row>
    <row r="647" ht="15" customHeight="1">
      <c r="A647" s="134" t="s">
        <v>362</v>
      </c>
    </row>
    <row r="648" ht="15" customHeight="1">
      <c r="A648" s="100" t="s">
        <v>361</v>
      </c>
    </row>
    <row r="649" spans="2:12" ht="12" customHeight="1">
      <c r="B649" s="127"/>
      <c r="C649" s="126"/>
      <c r="D649" s="126"/>
      <c r="E649" s="126"/>
      <c r="F649" s="126"/>
      <c r="G649" s="126"/>
      <c r="H649" s="126"/>
      <c r="I649" s="126"/>
      <c r="J649" s="133" t="s">
        <v>1</v>
      </c>
      <c r="K649" s="124" t="s">
        <v>2</v>
      </c>
      <c r="L649" s="124" t="s">
        <v>2</v>
      </c>
    </row>
    <row r="650" spans="2:12" ht="12" customHeight="1">
      <c r="B650" s="118"/>
      <c r="I650" s="101"/>
      <c r="J650" s="132"/>
      <c r="K650" s="122"/>
      <c r="L650" s="121" t="s">
        <v>3</v>
      </c>
    </row>
    <row r="651" spans="2:12" ht="12" customHeight="1">
      <c r="B651" s="114"/>
      <c r="C651" s="113"/>
      <c r="D651" s="113"/>
      <c r="E651" s="113"/>
      <c r="F651" s="113"/>
      <c r="G651" s="113"/>
      <c r="H651" s="113"/>
      <c r="I651" s="113"/>
      <c r="J651" s="114"/>
      <c r="K651" s="119">
        <f>$J$9</f>
        <v>2643</v>
      </c>
      <c r="L651" s="119">
        <f>K651-J665</f>
        <v>2564</v>
      </c>
    </row>
    <row r="652" spans="2:12" ht="15" customHeight="1">
      <c r="B652" s="131" t="s">
        <v>360</v>
      </c>
      <c r="C652" s="126"/>
      <c r="I652" s="101"/>
      <c r="J652" s="111">
        <v>1768</v>
      </c>
      <c r="K652" s="117">
        <f aca="true" t="shared" si="48" ref="K652:L664">$J652/K$651*100</f>
        <v>66.8936814226258</v>
      </c>
      <c r="L652" s="117">
        <f t="shared" si="48"/>
        <v>68.95475819032761</v>
      </c>
    </row>
    <row r="653" spans="2:12" ht="15" customHeight="1">
      <c r="B653" s="131" t="s">
        <v>359</v>
      </c>
      <c r="I653" s="101"/>
      <c r="J653" s="111">
        <v>372</v>
      </c>
      <c r="K653" s="110">
        <f t="shared" si="48"/>
        <v>14.074914869466514</v>
      </c>
      <c r="L653" s="110">
        <f t="shared" si="48"/>
        <v>14.508580343213728</v>
      </c>
    </row>
    <row r="654" spans="2:12" ht="15" customHeight="1">
      <c r="B654" s="131" t="s">
        <v>358</v>
      </c>
      <c r="I654" s="101"/>
      <c r="J654" s="111">
        <v>404</v>
      </c>
      <c r="K654" s="110">
        <f t="shared" si="48"/>
        <v>15.285660234581913</v>
      </c>
      <c r="L654" s="110">
        <f t="shared" si="48"/>
        <v>15.756630265210608</v>
      </c>
    </row>
    <row r="655" spans="2:12" ht="15" customHeight="1">
      <c r="B655" s="131" t="s">
        <v>357</v>
      </c>
      <c r="I655" s="101"/>
      <c r="J655" s="111">
        <v>424</v>
      </c>
      <c r="K655" s="110">
        <f t="shared" si="48"/>
        <v>16.04237608777904</v>
      </c>
      <c r="L655" s="110">
        <f t="shared" si="48"/>
        <v>16.536661466458657</v>
      </c>
    </row>
    <row r="656" spans="2:12" ht="15" customHeight="1">
      <c r="B656" s="131" t="s">
        <v>356</v>
      </c>
      <c r="I656" s="101"/>
      <c r="J656" s="111">
        <v>375</v>
      </c>
      <c r="K656" s="110">
        <f t="shared" si="48"/>
        <v>14.188422247446084</v>
      </c>
      <c r="L656" s="110">
        <f t="shared" si="48"/>
        <v>14.625585023400935</v>
      </c>
    </row>
    <row r="657" spans="2:12" ht="15" customHeight="1">
      <c r="B657" s="131" t="s">
        <v>355</v>
      </c>
      <c r="I657" s="101"/>
      <c r="J657" s="111">
        <v>8</v>
      </c>
      <c r="K657" s="110">
        <f t="shared" si="48"/>
        <v>0.3026863412788498</v>
      </c>
      <c r="L657" s="110">
        <f t="shared" si="48"/>
        <v>0.31201248049922</v>
      </c>
    </row>
    <row r="658" spans="2:12" ht="15" customHeight="1">
      <c r="B658" s="131" t="s">
        <v>354</v>
      </c>
      <c r="I658" s="101"/>
      <c r="J658" s="111">
        <v>10</v>
      </c>
      <c r="K658" s="110">
        <f t="shared" si="48"/>
        <v>0.37835792659856227</v>
      </c>
      <c r="L658" s="110">
        <f t="shared" si="48"/>
        <v>0.39001560062402496</v>
      </c>
    </row>
    <row r="659" spans="2:12" ht="15" customHeight="1">
      <c r="B659" s="131" t="s">
        <v>353</v>
      </c>
      <c r="I659" s="101"/>
      <c r="J659" s="111">
        <v>50</v>
      </c>
      <c r="K659" s="110">
        <f t="shared" si="48"/>
        <v>1.8917896329928112</v>
      </c>
      <c r="L659" s="110">
        <f t="shared" si="48"/>
        <v>1.9500780031201248</v>
      </c>
    </row>
    <row r="660" spans="2:12" ht="15" customHeight="1">
      <c r="B660" s="131" t="s">
        <v>352</v>
      </c>
      <c r="I660" s="101"/>
      <c r="J660" s="111">
        <v>106</v>
      </c>
      <c r="K660" s="110">
        <f t="shared" si="48"/>
        <v>4.01059402194476</v>
      </c>
      <c r="L660" s="110">
        <f t="shared" si="48"/>
        <v>4.134165366614664</v>
      </c>
    </row>
    <row r="661" spans="2:12" ht="15" customHeight="1">
      <c r="B661" s="131" t="s">
        <v>40</v>
      </c>
      <c r="I661" s="101"/>
      <c r="J661" s="111">
        <v>0</v>
      </c>
      <c r="K661" s="110">
        <f t="shared" si="48"/>
        <v>0</v>
      </c>
      <c r="L661" s="110">
        <f t="shared" si="48"/>
        <v>0</v>
      </c>
    </row>
    <row r="662" spans="2:12" ht="15" customHeight="1">
      <c r="B662" s="131" t="s">
        <v>351</v>
      </c>
      <c r="I662" s="101"/>
      <c r="J662" s="111">
        <v>0</v>
      </c>
      <c r="K662" s="110">
        <f t="shared" si="48"/>
        <v>0</v>
      </c>
      <c r="L662" s="110">
        <f t="shared" si="48"/>
        <v>0</v>
      </c>
    </row>
    <row r="663" spans="2:12" ht="15" customHeight="1">
      <c r="B663" s="131" t="s">
        <v>350</v>
      </c>
      <c r="I663" s="101"/>
      <c r="J663" s="111">
        <v>56</v>
      </c>
      <c r="K663" s="110">
        <f t="shared" si="48"/>
        <v>2.118804388951949</v>
      </c>
      <c r="L663" s="110">
        <f t="shared" si="48"/>
        <v>2.1840873634945397</v>
      </c>
    </row>
    <row r="664" spans="2:12" ht="15" customHeight="1">
      <c r="B664" s="131" t="s">
        <v>17</v>
      </c>
      <c r="I664" s="101"/>
      <c r="J664" s="111">
        <v>99</v>
      </c>
      <c r="K664" s="110">
        <f t="shared" si="48"/>
        <v>3.745743473325766</v>
      </c>
      <c r="L664" s="110">
        <f t="shared" si="48"/>
        <v>3.8611544461778475</v>
      </c>
    </row>
    <row r="665" spans="2:12" ht="15" customHeight="1">
      <c r="B665" s="130" t="s">
        <v>4</v>
      </c>
      <c r="C665" s="113"/>
      <c r="D665" s="113"/>
      <c r="E665" s="113"/>
      <c r="F665" s="113"/>
      <c r="G665" s="113"/>
      <c r="H665" s="113"/>
      <c r="I665" s="112"/>
      <c r="J665" s="111">
        <v>79</v>
      </c>
      <c r="K665" s="110">
        <f>$J665/K$651*100</f>
        <v>2.989027620128642</v>
      </c>
      <c r="L665" s="109" t="s">
        <v>325</v>
      </c>
    </row>
    <row r="666" spans="2:12" ht="15" customHeight="1">
      <c r="B666" s="104" t="s">
        <v>0</v>
      </c>
      <c r="C666" s="103"/>
      <c r="D666" s="103"/>
      <c r="E666" s="103"/>
      <c r="F666" s="103"/>
      <c r="G666" s="103"/>
      <c r="H666" s="103"/>
      <c r="I666" s="103"/>
      <c r="J666" s="108">
        <f>SUM(J652:J665)</f>
        <v>3751</v>
      </c>
      <c r="K666" s="107" t="str">
        <f>IF(SUM(K652:K665)&gt;100,"－",SUM(K652:K665))</f>
        <v>－</v>
      </c>
      <c r="L666" s="107" t="str">
        <f>IF(SUM(L652:L665)&gt;100,"－",SUM(L652:L665))</f>
        <v>－</v>
      </c>
    </row>
    <row r="667" ht="15" customHeight="1">
      <c r="I667" s="101"/>
    </row>
    <row r="668" ht="15" customHeight="1">
      <c r="A668" s="100" t="s">
        <v>349</v>
      </c>
    </row>
    <row r="669" spans="2:12" ht="12" customHeight="1">
      <c r="B669" s="127"/>
      <c r="C669" s="126"/>
      <c r="D669" s="126"/>
      <c r="E669" s="126"/>
      <c r="F669" s="126"/>
      <c r="G669" s="126"/>
      <c r="H669" s="126"/>
      <c r="I669" s="126"/>
      <c r="J669" s="133" t="s">
        <v>1</v>
      </c>
      <c r="K669" s="124" t="s">
        <v>2</v>
      </c>
      <c r="L669" s="124" t="s">
        <v>2</v>
      </c>
    </row>
    <row r="670" spans="2:12" ht="12" customHeight="1">
      <c r="B670" s="118"/>
      <c r="I670" s="101"/>
      <c r="J670" s="132"/>
      <c r="K670" s="122"/>
      <c r="L670" s="121" t="s">
        <v>3</v>
      </c>
    </row>
    <row r="671" spans="2:12" ht="12" customHeight="1">
      <c r="B671" s="114"/>
      <c r="C671" s="113"/>
      <c r="D671" s="113"/>
      <c r="E671" s="113"/>
      <c r="F671" s="113"/>
      <c r="G671" s="113"/>
      <c r="H671" s="113"/>
      <c r="I671" s="113"/>
      <c r="J671" s="114"/>
      <c r="K671" s="119">
        <f>$J$9</f>
        <v>2643</v>
      </c>
      <c r="L671" s="119">
        <f>K671-J677</f>
        <v>2565</v>
      </c>
    </row>
    <row r="672" spans="2:12" ht="15" customHeight="1">
      <c r="B672" s="131" t="s">
        <v>348</v>
      </c>
      <c r="C672" s="126"/>
      <c r="I672" s="101"/>
      <c r="J672" s="111">
        <v>151</v>
      </c>
      <c r="K672" s="117">
        <f aca="true" t="shared" si="49" ref="K672:L676">$J672/K$671*100</f>
        <v>5.71320469163829</v>
      </c>
      <c r="L672" s="117">
        <f t="shared" si="49"/>
        <v>5.886939571150098</v>
      </c>
    </row>
    <row r="673" spans="2:12" ht="15" customHeight="1">
      <c r="B673" s="131" t="s">
        <v>347</v>
      </c>
      <c r="I673" s="101"/>
      <c r="J673" s="111">
        <v>471</v>
      </c>
      <c r="K673" s="110">
        <f t="shared" si="49"/>
        <v>17.82065834279228</v>
      </c>
      <c r="L673" s="110">
        <f t="shared" si="49"/>
        <v>18.362573099415204</v>
      </c>
    </row>
    <row r="674" spans="2:12" ht="15" customHeight="1">
      <c r="B674" s="131" t="s">
        <v>346</v>
      </c>
      <c r="I674" s="101"/>
      <c r="J674" s="111">
        <v>434</v>
      </c>
      <c r="K674" s="110">
        <f t="shared" si="49"/>
        <v>16.4207340143776</v>
      </c>
      <c r="L674" s="110">
        <f t="shared" si="49"/>
        <v>16.920077972709553</v>
      </c>
    </row>
    <row r="675" spans="2:12" ht="15" customHeight="1">
      <c r="B675" s="131" t="s">
        <v>345</v>
      </c>
      <c r="I675" s="101"/>
      <c r="J675" s="111">
        <v>629</v>
      </c>
      <c r="K675" s="110">
        <f t="shared" si="49"/>
        <v>23.798713583049565</v>
      </c>
      <c r="L675" s="110">
        <f t="shared" si="49"/>
        <v>24.522417153996102</v>
      </c>
    </row>
    <row r="676" spans="2:12" ht="15" customHeight="1">
      <c r="B676" s="131" t="s">
        <v>344</v>
      </c>
      <c r="I676" s="101"/>
      <c r="J676" s="111">
        <v>880</v>
      </c>
      <c r="K676" s="110">
        <f t="shared" si="49"/>
        <v>33.29549754067348</v>
      </c>
      <c r="L676" s="110">
        <f t="shared" si="49"/>
        <v>34.30799220272904</v>
      </c>
    </row>
    <row r="677" spans="2:12" ht="15" customHeight="1">
      <c r="B677" s="130" t="s">
        <v>4</v>
      </c>
      <c r="C677" s="113"/>
      <c r="D677" s="113"/>
      <c r="E677" s="113"/>
      <c r="F677" s="113"/>
      <c r="G677" s="113"/>
      <c r="H677" s="113"/>
      <c r="I677" s="112"/>
      <c r="J677" s="111">
        <v>78</v>
      </c>
      <c r="K677" s="110">
        <f>$J677/K$671*100</f>
        <v>2.9511918274687856</v>
      </c>
      <c r="L677" s="109" t="s">
        <v>325</v>
      </c>
    </row>
    <row r="678" spans="2:12" ht="15" customHeight="1">
      <c r="B678" s="104" t="s">
        <v>0</v>
      </c>
      <c r="C678" s="103"/>
      <c r="D678" s="103"/>
      <c r="E678" s="103"/>
      <c r="F678" s="103"/>
      <c r="G678" s="103"/>
      <c r="H678" s="103"/>
      <c r="I678" s="103"/>
      <c r="J678" s="108">
        <f>SUM(J672:J677)</f>
        <v>2643</v>
      </c>
      <c r="K678" s="107">
        <f>IF(SUM(K672:K677)&gt;100,"－",SUM(K672:K677))</f>
        <v>100</v>
      </c>
      <c r="L678" s="107">
        <f>IF(SUM(L672:L677)&gt;100,"－",SUM(L672:L677))</f>
        <v>100</v>
      </c>
    </row>
    <row r="679" ht="15" customHeight="1">
      <c r="I679" s="101"/>
    </row>
    <row r="680" spans="1:10" ht="15" customHeight="1">
      <c r="A680" s="100" t="s">
        <v>343</v>
      </c>
      <c r="I680" s="101"/>
      <c r="J680" s="128"/>
    </row>
    <row r="681" spans="2:12" ht="12" customHeight="1">
      <c r="B681" s="127"/>
      <c r="C681" s="126"/>
      <c r="D681" s="126"/>
      <c r="E681" s="126"/>
      <c r="F681" s="126"/>
      <c r="G681" s="126"/>
      <c r="H681" s="126"/>
      <c r="I681" s="126"/>
      <c r="J681" s="125" t="s">
        <v>1</v>
      </c>
      <c r="K681" s="124" t="s">
        <v>2</v>
      </c>
      <c r="L681" s="124" t="s">
        <v>2</v>
      </c>
    </row>
    <row r="682" spans="2:12" ht="12" customHeight="1">
      <c r="B682" s="118"/>
      <c r="I682" s="101"/>
      <c r="J682" s="123"/>
      <c r="K682" s="122"/>
      <c r="L682" s="121" t="s">
        <v>3</v>
      </c>
    </row>
    <row r="683" spans="2:12" ht="12" customHeight="1">
      <c r="B683" s="114"/>
      <c r="C683" s="113"/>
      <c r="D683" s="113"/>
      <c r="E683" s="113"/>
      <c r="F683" s="113"/>
      <c r="G683" s="113"/>
      <c r="H683" s="113"/>
      <c r="I683" s="113"/>
      <c r="J683" s="120"/>
      <c r="K683" s="119">
        <f>$J$9</f>
        <v>2643</v>
      </c>
      <c r="L683" s="119">
        <f>K683-J686</f>
        <v>2542</v>
      </c>
    </row>
    <row r="684" spans="2:12" ht="15" customHeight="1">
      <c r="B684" s="118" t="s">
        <v>342</v>
      </c>
      <c r="I684" s="101"/>
      <c r="J684" s="111">
        <v>861</v>
      </c>
      <c r="K684" s="117">
        <f>$J684/K$683*100</f>
        <v>32.576617480136214</v>
      </c>
      <c r="L684" s="117">
        <f>$J684/L$683*100</f>
        <v>33.87096774193548</v>
      </c>
    </row>
    <row r="685" spans="2:12" ht="15" customHeight="1">
      <c r="B685" s="116" t="s">
        <v>341</v>
      </c>
      <c r="C685" s="115"/>
      <c r="D685" s="115"/>
      <c r="E685" s="115"/>
      <c r="F685" s="115"/>
      <c r="G685" s="115"/>
      <c r="H685" s="115"/>
      <c r="I685" s="115"/>
      <c r="J685" s="111">
        <v>1681</v>
      </c>
      <c r="K685" s="110">
        <f>$J685/K$683*100</f>
        <v>63.60196746121831</v>
      </c>
      <c r="L685" s="110">
        <f>$J685/L$683*100</f>
        <v>66.12903225806451</v>
      </c>
    </row>
    <row r="686" spans="2:12" ht="15" customHeight="1">
      <c r="B686" s="114" t="s">
        <v>326</v>
      </c>
      <c r="C686" s="113"/>
      <c r="D686" s="113"/>
      <c r="E686" s="113"/>
      <c r="F686" s="113"/>
      <c r="G686" s="113"/>
      <c r="H686" s="113"/>
      <c r="I686" s="112"/>
      <c r="J686" s="111">
        <v>101</v>
      </c>
      <c r="K686" s="110">
        <f>$J686/K$683*100</f>
        <v>3.8214150586454783</v>
      </c>
      <c r="L686" s="109" t="s">
        <v>325</v>
      </c>
    </row>
    <row r="687" spans="2:12" ht="15" customHeight="1">
      <c r="B687" s="104" t="s">
        <v>0</v>
      </c>
      <c r="C687" s="103"/>
      <c r="D687" s="103"/>
      <c r="E687" s="103"/>
      <c r="F687" s="103"/>
      <c r="G687" s="103"/>
      <c r="H687" s="103"/>
      <c r="I687" s="103"/>
      <c r="J687" s="108">
        <f>SUM(J684:J686)</f>
        <v>2643</v>
      </c>
      <c r="K687" s="107">
        <f>IF(SUM(K684:K686)&gt;100,"－",SUM(K684:K686))</f>
        <v>100.00000000000001</v>
      </c>
      <c r="L687" s="107">
        <f>IF(SUM(L684:L686)&gt;100,"－",SUM(L684:L686))</f>
        <v>100</v>
      </c>
    </row>
    <row r="689" spans="1:10" ht="15" customHeight="1">
      <c r="A689" s="100" t="s">
        <v>340</v>
      </c>
      <c r="I689" s="101"/>
      <c r="J689" s="128"/>
    </row>
    <row r="690" spans="2:12" ht="12" customHeight="1">
      <c r="B690" s="127"/>
      <c r="C690" s="126"/>
      <c r="D690" s="126"/>
      <c r="E690" s="126"/>
      <c r="F690" s="126"/>
      <c r="G690" s="126"/>
      <c r="H690" s="126"/>
      <c r="I690" s="126"/>
      <c r="J690" s="125" t="s">
        <v>1</v>
      </c>
      <c r="K690" s="124" t="s">
        <v>2</v>
      </c>
      <c r="L690" s="124" t="s">
        <v>2</v>
      </c>
    </row>
    <row r="691" spans="2:12" ht="12" customHeight="1">
      <c r="B691" s="118"/>
      <c r="I691" s="101"/>
      <c r="J691" s="123"/>
      <c r="K691" s="122"/>
      <c r="L691" s="121" t="s">
        <v>3</v>
      </c>
    </row>
    <row r="692" spans="2:12" ht="12" customHeight="1">
      <c r="B692" s="114"/>
      <c r="C692" s="113"/>
      <c r="D692" s="113"/>
      <c r="E692" s="113"/>
      <c r="F692" s="113"/>
      <c r="G692" s="113"/>
      <c r="H692" s="113"/>
      <c r="I692" s="113"/>
      <c r="J692" s="120"/>
      <c r="K692" s="119">
        <f>$J$9</f>
        <v>2643</v>
      </c>
      <c r="L692" s="119">
        <f>K692-J700</f>
        <v>2549</v>
      </c>
    </row>
    <row r="693" spans="2:12" ht="15" customHeight="1">
      <c r="B693" s="118" t="s">
        <v>339</v>
      </c>
      <c r="I693" s="101"/>
      <c r="J693" s="111">
        <v>327</v>
      </c>
      <c r="K693" s="117">
        <f aca="true" t="shared" si="50" ref="K693:L699">$J693/K$692*100</f>
        <v>12.372304199772985</v>
      </c>
      <c r="L693" s="117">
        <f t="shared" si="50"/>
        <v>12.828560219693996</v>
      </c>
    </row>
    <row r="694" spans="2:12" ht="15" customHeight="1">
      <c r="B694" s="116" t="s">
        <v>330</v>
      </c>
      <c r="C694" s="115"/>
      <c r="D694" s="115"/>
      <c r="E694" s="115"/>
      <c r="F694" s="115"/>
      <c r="G694" s="115"/>
      <c r="H694" s="115"/>
      <c r="I694" s="115"/>
      <c r="J694" s="111">
        <v>262</v>
      </c>
      <c r="K694" s="110">
        <f t="shared" si="50"/>
        <v>9.912977676882331</v>
      </c>
      <c r="L694" s="110">
        <f t="shared" si="50"/>
        <v>10.278540604158493</v>
      </c>
    </row>
    <row r="695" spans="2:12" ht="15" customHeight="1">
      <c r="B695" s="116" t="s">
        <v>329</v>
      </c>
      <c r="C695" s="115"/>
      <c r="D695" s="115"/>
      <c r="E695" s="115"/>
      <c r="F695" s="115"/>
      <c r="G695" s="115"/>
      <c r="H695" s="115"/>
      <c r="I695" s="115"/>
      <c r="J695" s="111">
        <v>330</v>
      </c>
      <c r="K695" s="110">
        <f t="shared" si="50"/>
        <v>12.485811577752553</v>
      </c>
      <c r="L695" s="110">
        <f t="shared" si="50"/>
        <v>12.946253432718713</v>
      </c>
    </row>
    <row r="696" spans="2:12" ht="15" customHeight="1">
      <c r="B696" s="116" t="s">
        <v>328</v>
      </c>
      <c r="C696" s="115"/>
      <c r="D696" s="115"/>
      <c r="E696" s="115"/>
      <c r="F696" s="115"/>
      <c r="G696" s="115"/>
      <c r="H696" s="115"/>
      <c r="I696" s="115"/>
      <c r="J696" s="111">
        <v>687</v>
      </c>
      <c r="K696" s="110">
        <f t="shared" si="50"/>
        <v>25.993189557321227</v>
      </c>
      <c r="L696" s="110">
        <f t="shared" si="50"/>
        <v>26.951745782659863</v>
      </c>
    </row>
    <row r="697" spans="2:12" ht="15" customHeight="1">
      <c r="B697" s="116" t="s">
        <v>338</v>
      </c>
      <c r="C697" s="115"/>
      <c r="D697" s="115"/>
      <c r="E697" s="115"/>
      <c r="F697" s="115"/>
      <c r="G697" s="115"/>
      <c r="H697" s="115"/>
      <c r="I697" s="115"/>
      <c r="J697" s="111">
        <v>730</v>
      </c>
      <c r="K697" s="110">
        <f t="shared" si="50"/>
        <v>27.62012864169504</v>
      </c>
      <c r="L697" s="110">
        <f t="shared" si="50"/>
        <v>28.638681836014122</v>
      </c>
    </row>
    <row r="698" spans="2:12" ht="15" customHeight="1">
      <c r="B698" s="116" t="s">
        <v>337</v>
      </c>
      <c r="C698" s="115"/>
      <c r="D698" s="115"/>
      <c r="E698" s="115"/>
      <c r="F698" s="115"/>
      <c r="G698" s="115"/>
      <c r="H698" s="115"/>
      <c r="I698" s="115"/>
      <c r="J698" s="111">
        <v>212</v>
      </c>
      <c r="K698" s="110">
        <f t="shared" si="50"/>
        <v>8.02118804388952</v>
      </c>
      <c r="L698" s="110">
        <f t="shared" si="50"/>
        <v>8.316987053746567</v>
      </c>
    </row>
    <row r="699" spans="2:12" ht="15" customHeight="1">
      <c r="B699" s="116" t="s">
        <v>336</v>
      </c>
      <c r="C699" s="115"/>
      <c r="D699" s="115"/>
      <c r="E699" s="115"/>
      <c r="F699" s="115"/>
      <c r="G699" s="115"/>
      <c r="H699" s="115"/>
      <c r="I699" s="115"/>
      <c r="J699" s="111">
        <v>1</v>
      </c>
      <c r="K699" s="110">
        <f t="shared" si="50"/>
        <v>0.037835792659856225</v>
      </c>
      <c r="L699" s="110">
        <f t="shared" si="50"/>
        <v>0.03923107100823853</v>
      </c>
    </row>
    <row r="700" spans="2:12" ht="15" customHeight="1">
      <c r="B700" s="114" t="s">
        <v>326</v>
      </c>
      <c r="C700" s="113"/>
      <c r="D700" s="113"/>
      <c r="E700" s="113"/>
      <c r="F700" s="113"/>
      <c r="G700" s="113"/>
      <c r="H700" s="113"/>
      <c r="I700" s="112"/>
      <c r="J700" s="111">
        <v>94</v>
      </c>
      <c r="K700" s="110">
        <f>$J700/K$692*100</f>
        <v>3.5565645100264853</v>
      </c>
      <c r="L700" s="109" t="s">
        <v>325</v>
      </c>
    </row>
    <row r="701" spans="2:12" ht="15" customHeight="1">
      <c r="B701" s="104" t="s">
        <v>0</v>
      </c>
      <c r="C701" s="103"/>
      <c r="D701" s="103"/>
      <c r="E701" s="103"/>
      <c r="F701" s="103"/>
      <c r="G701" s="103"/>
      <c r="H701" s="103"/>
      <c r="I701" s="103"/>
      <c r="J701" s="108">
        <f>SUM(J693:J700)</f>
        <v>2643</v>
      </c>
      <c r="K701" s="107">
        <f>IF(SUM(K693:K700)&gt;100,"－",SUM(K693:K700))</f>
        <v>100.00000000000001</v>
      </c>
      <c r="L701" s="107">
        <f>IF(SUM(L693:L700)&gt;100,"－",SUM(L693:L700))</f>
        <v>100.00000000000001</v>
      </c>
    </row>
    <row r="702" spans="2:12" ht="15" customHeight="1">
      <c r="B702" s="104" t="s">
        <v>183</v>
      </c>
      <c r="C702" s="103"/>
      <c r="D702" s="103"/>
      <c r="E702" s="103"/>
      <c r="F702" s="103"/>
      <c r="G702" s="103"/>
      <c r="H702" s="103"/>
      <c r="I702" s="103"/>
      <c r="J702" s="129">
        <f>L692</f>
        <v>2549</v>
      </c>
      <c r="K702" s="205">
        <v>29.986269125147118</v>
      </c>
      <c r="L702" s="206"/>
    </row>
    <row r="703" spans="2:12" ht="15" customHeight="1">
      <c r="B703" s="104" t="s">
        <v>311</v>
      </c>
      <c r="C703" s="103"/>
      <c r="D703" s="103"/>
      <c r="E703" s="103"/>
      <c r="F703" s="103"/>
      <c r="G703" s="103"/>
      <c r="H703" s="103"/>
      <c r="I703" s="103"/>
      <c r="J703" s="105"/>
      <c r="K703" s="205">
        <v>62</v>
      </c>
      <c r="L703" s="206"/>
    </row>
    <row r="704" spans="2:12" ht="15" customHeight="1">
      <c r="B704" s="104" t="s">
        <v>312</v>
      </c>
      <c r="C704" s="103"/>
      <c r="D704" s="103"/>
      <c r="E704" s="103"/>
      <c r="F704" s="103"/>
      <c r="G704" s="103"/>
      <c r="H704" s="103"/>
      <c r="I704" s="103"/>
      <c r="J704" s="102"/>
      <c r="K704" s="205">
        <v>1</v>
      </c>
      <c r="L704" s="206"/>
    </row>
    <row r="706" spans="1:10" ht="15" customHeight="1">
      <c r="A706" s="100" t="s">
        <v>335</v>
      </c>
      <c r="I706" s="101"/>
      <c r="J706" s="128"/>
    </row>
    <row r="707" spans="2:12" ht="12" customHeight="1">
      <c r="B707" s="127"/>
      <c r="C707" s="126"/>
      <c r="D707" s="126"/>
      <c r="E707" s="126"/>
      <c r="F707" s="126"/>
      <c r="G707" s="126"/>
      <c r="H707" s="126"/>
      <c r="I707" s="126"/>
      <c r="J707" s="125" t="s">
        <v>1</v>
      </c>
      <c r="K707" s="124" t="s">
        <v>2</v>
      </c>
      <c r="L707" s="124" t="s">
        <v>2</v>
      </c>
    </row>
    <row r="708" spans="2:12" ht="12" customHeight="1">
      <c r="B708" s="118"/>
      <c r="I708" s="101"/>
      <c r="J708" s="123"/>
      <c r="K708" s="122"/>
      <c r="L708" s="121" t="s">
        <v>3</v>
      </c>
    </row>
    <row r="709" spans="2:12" ht="12" customHeight="1">
      <c r="B709" s="114"/>
      <c r="C709" s="113"/>
      <c r="D709" s="113"/>
      <c r="E709" s="113"/>
      <c r="F709" s="113"/>
      <c r="G709" s="113"/>
      <c r="H709" s="113"/>
      <c r="I709" s="113"/>
      <c r="J709" s="120"/>
      <c r="K709" s="119">
        <f>$J$9</f>
        <v>2643</v>
      </c>
      <c r="L709" s="119">
        <f>K709-J718</f>
        <v>2494</v>
      </c>
    </row>
    <row r="710" spans="2:12" ht="15" customHeight="1">
      <c r="B710" s="118" t="s">
        <v>334</v>
      </c>
      <c r="I710" s="101"/>
      <c r="J710" s="111">
        <v>192</v>
      </c>
      <c r="K710" s="117">
        <f aca="true" t="shared" si="51" ref="K710:L717">$J710/K$709*100</f>
        <v>7.264472190692395</v>
      </c>
      <c r="L710" s="117">
        <f t="shared" si="51"/>
        <v>7.698476343223737</v>
      </c>
    </row>
    <row r="711" spans="2:12" ht="15" customHeight="1">
      <c r="B711" s="116" t="s">
        <v>333</v>
      </c>
      <c r="C711" s="115"/>
      <c r="D711" s="115"/>
      <c r="E711" s="115"/>
      <c r="F711" s="115"/>
      <c r="G711" s="115"/>
      <c r="H711" s="115"/>
      <c r="I711" s="115"/>
      <c r="J711" s="111">
        <v>664</v>
      </c>
      <c r="K711" s="110">
        <f t="shared" si="51"/>
        <v>25.12296632614453</v>
      </c>
      <c r="L711" s="110">
        <f t="shared" si="51"/>
        <v>26.623897353648758</v>
      </c>
    </row>
    <row r="712" spans="2:12" ht="15" customHeight="1">
      <c r="B712" s="116" t="s">
        <v>332</v>
      </c>
      <c r="C712" s="115"/>
      <c r="D712" s="115"/>
      <c r="E712" s="115"/>
      <c r="F712" s="115"/>
      <c r="G712" s="115"/>
      <c r="H712" s="115"/>
      <c r="I712" s="115"/>
      <c r="J712" s="111">
        <v>733</v>
      </c>
      <c r="K712" s="110">
        <f t="shared" si="51"/>
        <v>27.733636019674613</v>
      </c>
      <c r="L712" s="110">
        <f t="shared" si="51"/>
        <v>29.390537289494787</v>
      </c>
    </row>
    <row r="713" spans="2:12" ht="15" customHeight="1">
      <c r="B713" s="116" t="s">
        <v>331</v>
      </c>
      <c r="C713" s="115"/>
      <c r="D713" s="115"/>
      <c r="E713" s="115"/>
      <c r="F713" s="115"/>
      <c r="G713" s="115"/>
      <c r="H713" s="115"/>
      <c r="I713" s="115"/>
      <c r="J713" s="111">
        <v>434</v>
      </c>
      <c r="K713" s="110">
        <f t="shared" si="51"/>
        <v>16.4207340143776</v>
      </c>
      <c r="L713" s="110">
        <f t="shared" si="51"/>
        <v>17.40176423416199</v>
      </c>
    </row>
    <row r="714" spans="2:12" ht="15" customHeight="1">
      <c r="B714" s="116" t="s">
        <v>330</v>
      </c>
      <c r="C714" s="115"/>
      <c r="D714" s="115"/>
      <c r="E714" s="115"/>
      <c r="F714" s="115"/>
      <c r="G714" s="115"/>
      <c r="H714" s="115"/>
      <c r="I714" s="115"/>
      <c r="J714" s="111">
        <v>283</v>
      </c>
      <c r="K714" s="110">
        <f t="shared" si="51"/>
        <v>10.707529322739312</v>
      </c>
      <c r="L714" s="110">
        <f t="shared" si="51"/>
        <v>11.347233360064154</v>
      </c>
    </row>
    <row r="715" spans="2:12" ht="15" customHeight="1">
      <c r="B715" s="116" t="s">
        <v>329</v>
      </c>
      <c r="C715" s="115"/>
      <c r="D715" s="115"/>
      <c r="E715" s="115"/>
      <c r="F715" s="115"/>
      <c r="G715" s="115"/>
      <c r="H715" s="115"/>
      <c r="I715" s="115"/>
      <c r="J715" s="111">
        <v>137</v>
      </c>
      <c r="K715" s="110">
        <f t="shared" si="51"/>
        <v>5.183503594400303</v>
      </c>
      <c r="L715" s="110">
        <f t="shared" si="51"/>
        <v>5.4931836407377705</v>
      </c>
    </row>
    <row r="716" spans="2:12" ht="15" customHeight="1">
      <c r="B716" s="116" t="s">
        <v>328</v>
      </c>
      <c r="C716" s="115"/>
      <c r="D716" s="115"/>
      <c r="E716" s="115"/>
      <c r="F716" s="115"/>
      <c r="G716" s="115"/>
      <c r="H716" s="115"/>
      <c r="I716" s="115"/>
      <c r="J716" s="111">
        <v>46</v>
      </c>
      <c r="K716" s="110">
        <f t="shared" si="51"/>
        <v>1.7404464623533862</v>
      </c>
      <c r="L716" s="110">
        <f t="shared" si="51"/>
        <v>1.8444266238973537</v>
      </c>
    </row>
    <row r="717" spans="2:12" ht="15" customHeight="1">
      <c r="B717" s="116" t="s">
        <v>327</v>
      </c>
      <c r="C717" s="115"/>
      <c r="D717" s="115"/>
      <c r="E717" s="115"/>
      <c r="F717" s="115"/>
      <c r="G717" s="115"/>
      <c r="H717" s="115"/>
      <c r="I717" s="115"/>
      <c r="J717" s="111">
        <v>5</v>
      </c>
      <c r="K717" s="110">
        <f t="shared" si="51"/>
        <v>0.18917896329928113</v>
      </c>
      <c r="L717" s="110">
        <f t="shared" si="51"/>
        <v>0.20048115477145148</v>
      </c>
    </row>
    <row r="718" spans="2:12" ht="15" customHeight="1">
      <c r="B718" s="114" t="s">
        <v>326</v>
      </c>
      <c r="C718" s="113"/>
      <c r="D718" s="113"/>
      <c r="E718" s="113"/>
      <c r="F718" s="113"/>
      <c r="G718" s="113"/>
      <c r="H718" s="113"/>
      <c r="I718" s="112"/>
      <c r="J718" s="111">
        <v>149</v>
      </c>
      <c r="K718" s="110">
        <f>$J718/K$709*100</f>
        <v>5.637533106318577</v>
      </c>
      <c r="L718" s="109" t="s">
        <v>325</v>
      </c>
    </row>
    <row r="719" spans="2:12" ht="15" customHeight="1">
      <c r="B719" s="104" t="s">
        <v>0</v>
      </c>
      <c r="C719" s="103"/>
      <c r="D719" s="103"/>
      <c r="E719" s="103"/>
      <c r="F719" s="103"/>
      <c r="G719" s="103"/>
      <c r="H719" s="103"/>
      <c r="I719" s="103"/>
      <c r="J719" s="108">
        <f>SUM(J710:J718)</f>
        <v>2643</v>
      </c>
      <c r="K719" s="107">
        <f>IF(SUM(K710:K718)&gt;100,"－",SUM(K710:K718))</f>
        <v>99.99999999999999</v>
      </c>
      <c r="L719" s="107">
        <f>IF(SUM(L710:L718)&gt;100,"－",SUM(L710:L718))</f>
        <v>100</v>
      </c>
    </row>
    <row r="720" spans="2:12" ht="15" customHeight="1">
      <c r="B720" s="104" t="s">
        <v>183</v>
      </c>
      <c r="C720" s="103"/>
      <c r="D720" s="103"/>
      <c r="E720" s="103"/>
      <c r="F720" s="103"/>
      <c r="G720" s="103"/>
      <c r="H720" s="103"/>
      <c r="I720" s="103"/>
      <c r="J720" s="106">
        <f>L709</f>
        <v>2494</v>
      </c>
      <c r="K720" s="205">
        <v>12.986367281475541</v>
      </c>
      <c r="L720" s="206"/>
    </row>
    <row r="721" spans="2:12" ht="15" customHeight="1">
      <c r="B721" s="104" t="s">
        <v>311</v>
      </c>
      <c r="C721" s="103"/>
      <c r="D721" s="103"/>
      <c r="E721" s="103"/>
      <c r="F721" s="103"/>
      <c r="G721" s="103"/>
      <c r="H721" s="103"/>
      <c r="I721" s="103"/>
      <c r="J721" s="105"/>
      <c r="K721" s="205">
        <v>38</v>
      </c>
      <c r="L721" s="206"/>
    </row>
    <row r="722" spans="2:12" ht="15" customHeight="1">
      <c r="B722" s="104" t="s">
        <v>312</v>
      </c>
      <c r="C722" s="103"/>
      <c r="D722" s="103"/>
      <c r="E722" s="103"/>
      <c r="F722" s="103"/>
      <c r="G722" s="103"/>
      <c r="H722" s="103"/>
      <c r="I722" s="103"/>
      <c r="J722" s="102"/>
      <c r="K722" s="205">
        <v>1</v>
      </c>
      <c r="L722" s="206"/>
    </row>
  </sheetData>
  <sheetProtection/>
  <mergeCells count="54">
    <mergeCell ref="F528:G528"/>
    <mergeCell ref="F529:G529"/>
    <mergeCell ref="F530:G530"/>
    <mergeCell ref="F531:G531"/>
    <mergeCell ref="H526:I526"/>
    <mergeCell ref="H527:I527"/>
    <mergeCell ref="H528:I528"/>
    <mergeCell ref="H529:I529"/>
    <mergeCell ref="H530:I530"/>
    <mergeCell ref="H531:I531"/>
    <mergeCell ref="B531:C531"/>
    <mergeCell ref="D528:E528"/>
    <mergeCell ref="D529:E529"/>
    <mergeCell ref="D530:E530"/>
    <mergeCell ref="D531:E531"/>
    <mergeCell ref="B526:C526"/>
    <mergeCell ref="B527:C527"/>
    <mergeCell ref="B528:C528"/>
    <mergeCell ref="B529:C529"/>
    <mergeCell ref="B530:C530"/>
    <mergeCell ref="D526:E526"/>
    <mergeCell ref="D527:E527"/>
    <mergeCell ref="F526:G526"/>
    <mergeCell ref="F527:G527"/>
    <mergeCell ref="J526:K526"/>
    <mergeCell ref="J527:K527"/>
    <mergeCell ref="K722:L722"/>
    <mergeCell ref="K545:L545"/>
    <mergeCell ref="K546:L546"/>
    <mergeCell ref="K547:L547"/>
    <mergeCell ref="K584:L584"/>
    <mergeCell ref="K585:L585"/>
    <mergeCell ref="K586:L586"/>
    <mergeCell ref="K702:L702"/>
    <mergeCell ref="K703:L703"/>
    <mergeCell ref="K704:L704"/>
    <mergeCell ref="K720:L720"/>
    <mergeCell ref="K721:L721"/>
    <mergeCell ref="K519:L519"/>
    <mergeCell ref="K520:L520"/>
    <mergeCell ref="K521:L521"/>
    <mergeCell ref="J529:K529"/>
    <mergeCell ref="J530:K530"/>
    <mergeCell ref="J531:K531"/>
    <mergeCell ref="K27:L27"/>
    <mergeCell ref="K28:L28"/>
    <mergeCell ref="K29:L29"/>
    <mergeCell ref="K98:L98"/>
    <mergeCell ref="K99:L99"/>
    <mergeCell ref="J528:K528"/>
    <mergeCell ref="K505:L505"/>
    <mergeCell ref="K506:L506"/>
    <mergeCell ref="K507:L507"/>
    <mergeCell ref="K100:L100"/>
  </mergeCells>
  <printOptions/>
  <pageMargins left="0.3937007874015748" right="0.3937007874015748" top="0.5905511811023623" bottom="0.3937007874015748" header="0.31496062992125984" footer="0.31496062992125984"/>
  <pageSetup horizontalDpi="600" verticalDpi="600" orientation="portrait" paperSize="9" scale="93" r:id="rId2"/>
  <headerFooter alignWithMargins="0">
    <oddHeader>&amp;C&amp;"ＭＳ ゴシック,標準"&amp;11認知症の方に対する家族介護の実態に関するアンケート－&amp;A</oddHeader>
    <oddFooter>&amp;R&amp;"ＭＳ ゴシック,標準"(&amp;P/&amp;N)
</oddFooter>
  </headerFooter>
  <rowBreaks count="13" manualBreakCount="13">
    <brk id="44" max="13" man="1"/>
    <brk id="72" max="13" man="1"/>
    <brk id="119" max="255" man="1"/>
    <brk id="175" max="255" man="1"/>
    <brk id="228" max="255" man="1"/>
    <brk id="281" max="255" man="1"/>
    <brk id="346" max="255" man="1"/>
    <brk id="404" max="255" man="1"/>
    <brk id="449" max="255" man="1"/>
    <brk id="508" max="255" man="1"/>
    <brk id="570" max="255" man="1"/>
    <brk id="631" max="255" man="1"/>
    <brk id="688" max="255" man="1"/>
  </rowBreaks>
  <ignoredErrors>
    <ignoredError sqref="J43 L536" formulaRange="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YOKOHAMA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DYO</dc:creator>
  <cp:keywords/>
  <dc:description/>
  <cp:lastModifiedBy>s-ban</cp:lastModifiedBy>
  <cp:lastPrinted>2014-01-17T00:21:15Z</cp:lastPrinted>
  <dcterms:created xsi:type="dcterms:W3CDTF">2004-09-03T07:20:05Z</dcterms:created>
  <dcterms:modified xsi:type="dcterms:W3CDTF">2014-04-11T06:42:18Z</dcterms:modified>
  <cp:category/>
  <cp:version/>
  <cp:contentType/>
  <cp:contentStatus/>
</cp:coreProperties>
</file>