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coco\2015\6641814厚生労働省\23.アンケート集計\"/>
    </mc:Choice>
  </mc:AlternateContent>
  <bookViews>
    <workbookView xWindow="600" yWindow="210" windowWidth="25320" windowHeight="13800" tabRatio="668"/>
  </bookViews>
  <sheets>
    <sheet name="特定施設" sheetId="23" r:id="rId1"/>
    <sheet name="特定施設_表紙" sheetId="21" r:id="rId2"/>
    <sheet name="特定施設_問1～問5" sheetId="8" r:id="rId3"/>
    <sheet name="特定施設_問6" sheetId="9" r:id="rId4"/>
    <sheet name="特定施設_問7(1)" sheetId="10" r:id="rId5"/>
    <sheet name="特定施設_問7(1)分布" sheetId="11" r:id="rId6"/>
    <sheet name="特定施設_問7(2)" sheetId="12" r:id="rId7"/>
    <sheet name="特定施設_問7(2)分布" sheetId="13" r:id="rId8"/>
    <sheet name="特定施設_問7サマリ集計" sheetId="14" r:id="rId9"/>
    <sheet name="特定施設_問7(3)(4)" sheetId="15" r:id="rId10"/>
    <sheet name="特定施設_問8" sheetId="16" r:id="rId11"/>
    <sheet name="特定施設_問9" sheetId="17" r:id="rId12"/>
    <sheet name="特定施設_問10(1)" sheetId="18" r:id="rId13"/>
    <sheet name="特定施設_問10(2)" sheetId="19" r:id="rId14"/>
    <sheet name="特定施設_問10(3)(4)" sheetId="20" r:id="rId15"/>
    <sheet name="非特定施設" sheetId="1" r:id="rId16"/>
    <sheet name="非特定施設_表紙" sheetId="2" r:id="rId17"/>
    <sheet name="非特定施設_問1～問2" sheetId="3" r:id="rId18"/>
    <sheet name="非特定施設_問3(1)" sheetId="4" r:id="rId19"/>
    <sheet name="非特定施設_問3(2)" sheetId="5" r:id="rId20"/>
    <sheet name="非特定施設_問4" sheetId="7" r:id="rId21"/>
  </sheets>
  <definedNames>
    <definedName name="CIQWBGuid" localSheetId="1" hidden="1">"da98e4db-73d2-4892-842a-f68ab3a7be82"</definedName>
    <definedName name="CIQWBGuid" localSheetId="12" hidden="1">"2fc30012-a5f4-4044-9771-10771dc23fff"</definedName>
    <definedName name="CIQWBGuid" localSheetId="13" hidden="1">"2fc30012-a5f4-4044-9771-10771dc23fff"</definedName>
    <definedName name="CIQWBGuid" localSheetId="3" hidden="1">"2fc30012-a5f4-4044-9771-10771dc23fff"</definedName>
    <definedName name="CIQWBGuid" localSheetId="4" hidden="1">"2fc30012-a5f4-4044-9771-10771dc23fff"</definedName>
    <definedName name="CIQWBGuid" localSheetId="6" hidden="1">"2fc30012-a5f4-4044-9771-10771dc23fff"</definedName>
    <definedName name="CIQWBGuid" localSheetId="8" hidden="1">"2fc30012-a5f4-4044-9771-10771dc23fff"</definedName>
    <definedName name="CIQWBGuid" localSheetId="10" hidden="1">"2fc30012-a5f4-4044-9771-10771dc23fff"</definedName>
    <definedName name="CIQWBGuid" localSheetId="11" hidden="1">"2fc30012-a5f4-4044-9771-10771dc23fff"</definedName>
    <definedName name="CIQWBGuid" hidden="1">"2fc30012-a5f4-4044-9771-10771dc23fff"</definedName>
    <definedName name="IQ_CH">110000</definedName>
    <definedName name="IQ_CQ">5000</definedName>
    <definedName name="IQ_CY">10000</definedName>
    <definedName name="IQ_DAILY">500000</definedName>
    <definedName name="IQ_DNTM" hidden="1">700000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MTD" hidden="1">800000</definedName>
    <definedName name="IQ_NAMES_REVISION_DATE_" hidden="1">"11/04/2015 03:44:29"</definedName>
    <definedName name="IQ_NTM">6000</definedName>
    <definedName name="IQ_QTD" hidden="1">750000</definedName>
    <definedName name="IQ_TODAY" hidden="1">0</definedName>
    <definedName name="IQ_WEEK">50000</definedName>
    <definedName name="IQ_YTD">3000</definedName>
    <definedName name="IQ_YTDMONTH" hidden="1">130000</definedName>
    <definedName name="_xlnm.Print_Area" localSheetId="0">特定施設!$A$1:$L$72</definedName>
    <definedName name="_xlnm.Print_Area" localSheetId="12">'特定施設_問10(1)'!$A$1:$I$76</definedName>
    <definedName name="_xlnm.Print_Area" localSheetId="13">'特定施設_問10(2)'!$A$1:$H$64</definedName>
    <definedName name="_xlnm.Print_Area" localSheetId="15">非特定施設!$A$1:$L$72</definedName>
    <definedName name="_xlnm.Print_Area" localSheetId="17">'非特定施設_問1～問2'!$A$1:$Y$562</definedName>
    <definedName name="_xlnm.Print_Area" localSheetId="20">非特定施設_問4!$A$1:$Y$21</definedName>
    <definedName name="_xlnm.Print_Titles" localSheetId="13">'特定施設_問10(2)'!$2:$4</definedName>
    <definedName name="_xlnm.Print_Titles" localSheetId="6">'特定施設_問7(2)'!$2:$4</definedName>
    <definedName name="_xlnm.Print_Titles" localSheetId="18">'非特定施設_問3(1)'!$A:$G</definedName>
    <definedName name="_xlnm.Print_Titles" localSheetId="19">'非特定施設_問3(2)'!$A:$F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23" i="14" l="1"/>
  <c r="S22" i="14"/>
  <c r="P22" i="14"/>
  <c r="M22" i="14"/>
  <c r="M18" i="14" a="1"/>
  <c r="M18" i="14" s="1"/>
  <c r="S380" i="3" l="1"/>
  <c r="S379" i="3"/>
  <c r="S381" i="3" s="1"/>
  <c r="Q380" i="3"/>
  <c r="Q379" i="3"/>
  <c r="O380" i="3"/>
  <c r="O379" i="3"/>
  <c r="O381" i="3" s="1"/>
  <c r="M380" i="3"/>
  <c r="M379" i="3"/>
  <c r="M381" i="3" s="1"/>
  <c r="K380" i="3"/>
  <c r="K379" i="3"/>
  <c r="K381" i="3" s="1"/>
  <c r="I380" i="3"/>
  <c r="I379" i="3"/>
  <c r="R381" i="3"/>
  <c r="P381" i="3"/>
  <c r="N381" i="3"/>
  <c r="L381" i="3"/>
  <c r="J381" i="3"/>
  <c r="H381" i="3"/>
  <c r="Q381" i="3" l="1"/>
  <c r="I381" i="3"/>
  <c r="K206" i="8" l="1"/>
  <c r="H212" i="8" s="1"/>
  <c r="K205" i="8"/>
  <c r="H211" i="8" s="1"/>
  <c r="I211" i="8" s="1"/>
  <c r="K209" i="8"/>
  <c r="H215" i="8" s="1"/>
  <c r="K208" i="8"/>
  <c r="H214" i="8" s="1"/>
  <c r="K207" i="8"/>
  <c r="H213" i="8" s="1"/>
  <c r="J213" i="8" s="1"/>
  <c r="K204" i="8"/>
  <c r="H210" i="8" s="1"/>
  <c r="I212" i="8" l="1"/>
  <c r="J212" i="8"/>
  <c r="I215" i="8"/>
  <c r="K215" i="8" s="1"/>
  <c r="J215" i="8"/>
  <c r="J214" i="8"/>
  <c r="I214" i="8"/>
  <c r="K214" i="8" s="1"/>
  <c r="J211" i="8"/>
  <c r="K211" i="8" s="1"/>
  <c r="I213" i="8"/>
  <c r="K213" i="8" s="1"/>
  <c r="K212" i="8" l="1"/>
  <c r="BG51" i="5" l="1"/>
  <c r="BG50" i="5"/>
  <c r="BG49" i="5"/>
  <c r="BG48" i="5"/>
  <c r="BG47" i="5"/>
  <c r="BG46" i="5"/>
  <c r="BG45" i="5"/>
  <c r="BG44" i="5"/>
  <c r="BG43" i="5"/>
  <c r="BG42" i="5"/>
  <c r="BG41" i="5"/>
  <c r="BG40" i="5"/>
  <c r="BG39" i="5"/>
  <c r="BG38" i="5"/>
  <c r="BG37" i="5"/>
  <c r="BG36" i="5"/>
  <c r="BG35" i="5"/>
  <c r="BG34" i="5"/>
  <c r="BG33" i="5"/>
  <c r="BG32" i="5"/>
  <c r="BG31" i="5"/>
  <c r="BG30" i="5"/>
  <c r="BG29" i="5"/>
  <c r="BG28" i="5"/>
  <c r="BG27" i="5"/>
  <c r="BG26" i="5"/>
  <c r="BG25" i="5"/>
  <c r="BG24" i="5"/>
  <c r="BG23" i="5"/>
  <c r="BG22" i="5"/>
  <c r="BG21" i="5"/>
  <c r="BG20" i="5"/>
  <c r="BG19" i="5"/>
  <c r="BG18" i="5"/>
  <c r="BG17" i="5"/>
  <c r="BG16" i="5"/>
  <c r="BG15" i="5"/>
  <c r="BG14" i="5"/>
  <c r="BG13" i="5"/>
  <c r="BG12" i="5"/>
  <c r="BG11" i="5"/>
  <c r="BG10" i="5"/>
  <c r="BG9" i="5"/>
  <c r="BG8" i="5"/>
  <c r="BG7" i="5"/>
  <c r="BG6" i="5"/>
  <c r="BA51" i="5"/>
  <c r="BA50" i="5"/>
  <c r="BA49" i="5"/>
  <c r="BA48" i="5"/>
  <c r="BA47" i="5"/>
  <c r="BA46" i="5"/>
  <c r="BA45" i="5"/>
  <c r="BA44" i="5"/>
  <c r="BA43" i="5"/>
  <c r="BA42" i="5"/>
  <c r="BA41" i="5"/>
  <c r="BA40" i="5"/>
  <c r="BA39" i="5"/>
  <c r="BA38" i="5"/>
  <c r="BA37" i="5"/>
  <c r="BA36" i="5"/>
  <c r="BA35" i="5"/>
  <c r="BA34" i="5"/>
  <c r="BA33" i="5"/>
  <c r="BA32" i="5"/>
  <c r="BA31" i="5"/>
  <c r="BA30" i="5"/>
  <c r="BA29" i="5"/>
  <c r="BA28" i="5"/>
  <c r="BA27" i="5"/>
  <c r="BA26" i="5"/>
  <c r="BA25" i="5"/>
  <c r="BA24" i="5"/>
  <c r="BA23" i="5"/>
  <c r="BA22" i="5"/>
  <c r="BA21" i="5"/>
  <c r="BA20" i="5"/>
  <c r="BA19" i="5"/>
  <c r="BA18" i="5"/>
  <c r="BA17" i="5"/>
  <c r="BA16" i="5"/>
  <c r="BA15" i="5"/>
  <c r="BA14" i="5"/>
  <c r="BA13" i="5"/>
  <c r="BA12" i="5"/>
  <c r="BA11" i="5"/>
  <c r="BA10" i="5"/>
  <c r="BA9" i="5"/>
  <c r="BA8" i="5"/>
  <c r="BA7" i="5"/>
  <c r="BA6" i="5"/>
  <c r="AU51" i="5"/>
  <c r="AU50" i="5"/>
  <c r="AU49" i="5"/>
  <c r="AU48" i="5"/>
  <c r="AU47" i="5"/>
  <c r="AU46" i="5"/>
  <c r="AU45" i="5"/>
  <c r="AU44" i="5"/>
  <c r="AU43" i="5"/>
  <c r="AU42" i="5"/>
  <c r="AU41" i="5"/>
  <c r="AU40" i="5"/>
  <c r="AU39" i="5"/>
  <c r="AU38" i="5"/>
  <c r="AU37" i="5"/>
  <c r="AU36" i="5"/>
  <c r="AU35" i="5"/>
  <c r="AU34" i="5"/>
  <c r="AU33" i="5"/>
  <c r="AU32" i="5"/>
  <c r="AU31" i="5"/>
  <c r="AU30" i="5"/>
  <c r="AU29" i="5"/>
  <c r="AU28" i="5"/>
  <c r="AU27" i="5"/>
  <c r="AU26" i="5"/>
  <c r="AU25" i="5"/>
  <c r="AU24" i="5"/>
  <c r="AU23" i="5"/>
  <c r="AU22" i="5"/>
  <c r="AU21" i="5"/>
  <c r="AU20" i="5"/>
  <c r="AU19" i="5"/>
  <c r="AU18" i="5"/>
  <c r="AU17" i="5"/>
  <c r="AU16" i="5"/>
  <c r="AU15" i="5"/>
  <c r="AU14" i="5"/>
  <c r="AU13" i="5"/>
  <c r="AU12" i="5"/>
  <c r="AU11" i="5"/>
  <c r="AU10" i="5"/>
  <c r="AU9" i="5"/>
  <c r="AU8" i="5"/>
  <c r="AU7" i="5"/>
  <c r="AU6" i="5"/>
  <c r="AO51" i="5"/>
  <c r="AO50" i="5"/>
  <c r="AO49" i="5"/>
  <c r="AO48" i="5"/>
  <c r="AO47" i="5"/>
  <c r="AO46" i="5"/>
  <c r="AO45" i="5"/>
  <c r="AO44" i="5"/>
  <c r="AO43" i="5"/>
  <c r="AO42" i="5"/>
  <c r="AO41" i="5"/>
  <c r="AO40" i="5"/>
  <c r="AO39" i="5"/>
  <c r="AO38" i="5"/>
  <c r="AO37" i="5"/>
  <c r="AO36" i="5"/>
  <c r="AO35" i="5"/>
  <c r="AO34" i="5"/>
  <c r="AO33" i="5"/>
  <c r="AO32" i="5"/>
  <c r="AO31" i="5"/>
  <c r="AO30" i="5"/>
  <c r="AO29" i="5"/>
  <c r="AO28" i="5"/>
  <c r="AO27" i="5"/>
  <c r="AO26" i="5"/>
  <c r="AO25" i="5"/>
  <c r="AO24" i="5"/>
  <c r="AO23" i="5"/>
  <c r="AO22" i="5"/>
  <c r="AO21" i="5"/>
  <c r="AO20" i="5"/>
  <c r="AO19" i="5"/>
  <c r="AO18" i="5"/>
  <c r="AO17" i="5"/>
  <c r="AO16" i="5"/>
  <c r="AO15" i="5"/>
  <c r="AO14" i="5"/>
  <c r="AO13" i="5"/>
  <c r="AO12" i="5"/>
  <c r="AO11" i="5"/>
  <c r="AO10" i="5"/>
  <c r="AO9" i="5"/>
  <c r="AO8" i="5"/>
  <c r="AO7" i="5"/>
  <c r="AO6" i="5"/>
  <c r="AI51" i="5"/>
  <c r="AI50" i="5"/>
  <c r="AI49" i="5"/>
  <c r="AI48" i="5"/>
  <c r="AI47" i="5"/>
  <c r="AI46" i="5"/>
  <c r="AI45" i="5"/>
  <c r="AI44" i="5"/>
  <c r="AI43" i="5"/>
  <c r="AI42" i="5"/>
  <c r="AI41" i="5"/>
  <c r="AI40" i="5"/>
  <c r="AI39" i="5"/>
  <c r="AI38" i="5"/>
  <c r="AI37" i="5"/>
  <c r="AI36" i="5"/>
  <c r="AI35" i="5"/>
  <c r="AI34" i="5"/>
  <c r="AI33" i="5"/>
  <c r="AI32" i="5"/>
  <c r="AI31" i="5"/>
  <c r="AI30" i="5"/>
  <c r="AI29" i="5"/>
  <c r="AI28" i="5"/>
  <c r="AI27" i="5"/>
  <c r="AI26" i="5"/>
  <c r="AI25" i="5"/>
  <c r="AI24" i="5"/>
  <c r="AI23" i="5"/>
  <c r="AI22" i="5"/>
  <c r="AI21" i="5"/>
  <c r="AI20" i="5"/>
  <c r="AI19" i="5"/>
  <c r="AI18" i="5"/>
  <c r="AI17" i="5"/>
  <c r="AI16" i="5"/>
  <c r="AI15" i="5"/>
  <c r="AI14" i="5"/>
  <c r="AI13" i="5"/>
  <c r="AI12" i="5"/>
  <c r="AI11" i="5"/>
  <c r="AI10" i="5"/>
  <c r="AI9" i="5"/>
  <c r="AI8" i="5"/>
  <c r="AI7" i="5"/>
  <c r="AI6" i="5"/>
  <c r="AC51" i="5"/>
  <c r="AC50" i="5"/>
  <c r="AC49" i="5"/>
  <c r="AC48" i="5"/>
  <c r="AC47" i="5"/>
  <c r="AC46" i="5"/>
  <c r="AC45" i="5"/>
  <c r="AC44" i="5"/>
  <c r="AC43" i="5"/>
  <c r="AC42" i="5"/>
  <c r="AC41" i="5"/>
  <c r="AC40" i="5"/>
  <c r="AC39" i="5"/>
  <c r="AC38" i="5"/>
  <c r="AC37" i="5"/>
  <c r="AC36" i="5"/>
  <c r="AC35" i="5"/>
  <c r="AC34" i="5"/>
  <c r="AC33" i="5"/>
  <c r="AC32" i="5"/>
  <c r="AC31" i="5"/>
  <c r="AC30" i="5"/>
  <c r="AC29" i="5"/>
  <c r="AC28" i="5"/>
  <c r="AC27" i="5"/>
  <c r="AC26" i="5"/>
  <c r="AC25" i="5"/>
  <c r="AC24" i="5"/>
  <c r="AC23" i="5"/>
  <c r="AC22" i="5"/>
  <c r="AC21" i="5"/>
  <c r="AC20" i="5"/>
  <c r="AC19" i="5"/>
  <c r="AC18" i="5"/>
  <c r="AC17" i="5"/>
  <c r="AC16" i="5"/>
  <c r="AC15" i="5"/>
  <c r="AC14" i="5"/>
  <c r="AC13" i="5"/>
  <c r="AC12" i="5"/>
  <c r="AC11" i="5"/>
  <c r="AC10" i="5"/>
  <c r="AC9" i="5"/>
  <c r="AC8" i="5"/>
  <c r="AC7" i="5"/>
  <c r="AC6" i="5"/>
  <c r="W51" i="5"/>
  <c r="W50" i="5"/>
  <c r="W49" i="5"/>
  <c r="W48" i="5"/>
  <c r="W47" i="5"/>
  <c r="W46" i="5"/>
  <c r="W45" i="5"/>
  <c r="W44" i="5"/>
  <c r="W43" i="5"/>
  <c r="W42" i="5"/>
  <c r="W41" i="5"/>
  <c r="W40" i="5"/>
  <c r="W39" i="5"/>
  <c r="W38" i="5"/>
  <c r="W37" i="5"/>
  <c r="W36" i="5"/>
  <c r="W35" i="5"/>
  <c r="W34" i="5"/>
  <c r="W33" i="5"/>
  <c r="W32" i="5"/>
  <c r="W31" i="5"/>
  <c r="W30" i="5"/>
  <c r="W29" i="5"/>
  <c r="W28" i="5"/>
  <c r="W27" i="5"/>
  <c r="W26" i="5"/>
  <c r="W25" i="5"/>
  <c r="W24" i="5"/>
  <c r="W23" i="5"/>
  <c r="W22" i="5"/>
  <c r="W21" i="5"/>
  <c r="W20" i="5"/>
  <c r="W19" i="5"/>
  <c r="W18" i="5"/>
  <c r="W17" i="5"/>
  <c r="W16" i="5"/>
  <c r="W15" i="5"/>
  <c r="W14" i="5"/>
  <c r="W13" i="5"/>
  <c r="W12" i="5"/>
  <c r="W11" i="5"/>
  <c r="W10" i="5"/>
  <c r="W9" i="5"/>
  <c r="W8" i="5"/>
  <c r="W7" i="5"/>
  <c r="W6" i="5"/>
  <c r="Q51" i="5"/>
  <c r="Q50" i="5"/>
  <c r="Q49" i="5"/>
  <c r="Q48" i="5"/>
  <c r="Q47" i="5"/>
  <c r="Q46" i="5"/>
  <c r="Q45" i="5"/>
  <c r="Q44" i="5"/>
  <c r="Q43" i="5"/>
  <c r="Q42" i="5"/>
  <c r="Q41" i="5"/>
  <c r="Q40" i="5"/>
  <c r="Q39" i="5"/>
  <c r="Q38" i="5"/>
  <c r="Q37" i="5"/>
  <c r="Q36" i="5"/>
  <c r="Q35" i="5"/>
  <c r="Q34" i="5"/>
  <c r="Q33" i="5"/>
  <c r="Q32" i="5"/>
  <c r="Q31" i="5"/>
  <c r="Q30" i="5"/>
  <c r="Q29" i="5"/>
  <c r="Q28" i="5"/>
  <c r="Q27" i="5"/>
  <c r="Q26" i="5"/>
  <c r="Q25" i="5"/>
  <c r="Q24" i="5"/>
  <c r="Q23" i="5"/>
  <c r="Q22" i="5"/>
  <c r="Q21" i="5"/>
  <c r="Q20" i="5"/>
  <c r="Q19" i="5"/>
  <c r="Q18" i="5"/>
  <c r="Q17" i="5"/>
  <c r="Q16" i="5"/>
  <c r="Q15" i="5"/>
  <c r="Q14" i="5"/>
  <c r="Q13" i="5"/>
  <c r="Q12" i="5"/>
  <c r="Q11" i="5"/>
  <c r="Q10" i="5"/>
  <c r="Q9" i="5"/>
  <c r="Q8" i="5"/>
  <c r="Q7" i="5"/>
  <c r="Q6" i="5"/>
  <c r="K51" i="5"/>
  <c r="K50" i="5"/>
  <c r="K49" i="5"/>
  <c r="K48" i="5"/>
  <c r="K47" i="5"/>
  <c r="K46" i="5"/>
  <c r="K45" i="5"/>
  <c r="K44" i="5"/>
  <c r="K43" i="5"/>
  <c r="K42" i="5"/>
  <c r="K41" i="5"/>
  <c r="K40" i="5"/>
  <c r="K39" i="5"/>
  <c r="K38" i="5"/>
  <c r="K37" i="5"/>
  <c r="K36" i="5"/>
  <c r="K35" i="5"/>
  <c r="K34" i="5"/>
  <c r="K33" i="5"/>
  <c r="K32" i="5"/>
  <c r="K31" i="5"/>
  <c r="K30" i="5"/>
  <c r="K29" i="5"/>
  <c r="K28" i="5"/>
  <c r="K27" i="5"/>
  <c r="K26" i="5"/>
  <c r="K25" i="5"/>
  <c r="K24" i="5"/>
  <c r="K23" i="5"/>
  <c r="K22" i="5"/>
  <c r="K21" i="5"/>
  <c r="K20" i="5"/>
  <c r="K19" i="5"/>
  <c r="K18" i="5"/>
  <c r="K17" i="5"/>
  <c r="K16" i="5"/>
  <c r="K15" i="5"/>
  <c r="K14" i="5"/>
  <c r="K13" i="5"/>
  <c r="K12" i="5"/>
  <c r="K11" i="5"/>
  <c r="K10" i="5"/>
  <c r="K9" i="5"/>
  <c r="K8" i="5"/>
  <c r="K7" i="5"/>
  <c r="K6" i="5"/>
  <c r="BH35" i="4"/>
  <c r="BH34" i="4"/>
  <c r="BH33" i="4"/>
  <c r="BH32" i="4"/>
  <c r="BH31" i="4"/>
  <c r="BH30" i="4"/>
  <c r="BH29" i="4"/>
  <c r="BH28" i="4"/>
  <c r="BH27" i="4"/>
  <c r="BH26" i="4"/>
  <c r="BH25" i="4"/>
  <c r="BH24" i="4"/>
  <c r="BH23" i="4"/>
  <c r="BH22" i="4"/>
  <c r="BH21" i="4"/>
  <c r="BH20" i="4"/>
  <c r="BH19" i="4"/>
  <c r="BH18" i="4"/>
  <c r="BH17" i="4"/>
  <c r="BH16" i="4"/>
  <c r="BH15" i="4"/>
  <c r="BH14" i="4"/>
  <c r="BH13" i="4"/>
  <c r="BH12" i="4"/>
  <c r="BH11" i="4"/>
  <c r="BH10" i="4"/>
  <c r="BH9" i="4"/>
  <c r="BH8" i="4"/>
  <c r="BH7" i="4"/>
  <c r="BH6" i="4"/>
  <c r="BB35" i="4"/>
  <c r="BB34" i="4"/>
  <c r="BB33" i="4"/>
  <c r="BB32" i="4"/>
  <c r="BB31" i="4"/>
  <c r="BB30" i="4"/>
  <c r="BB29" i="4"/>
  <c r="BB28" i="4"/>
  <c r="BB27" i="4"/>
  <c r="BB26" i="4"/>
  <c r="BB25" i="4"/>
  <c r="BB24" i="4"/>
  <c r="BB23" i="4"/>
  <c r="BB22" i="4"/>
  <c r="BB21" i="4"/>
  <c r="BB20" i="4"/>
  <c r="BB19" i="4"/>
  <c r="BB18" i="4"/>
  <c r="BB17" i="4"/>
  <c r="BB16" i="4"/>
  <c r="BB15" i="4"/>
  <c r="BB14" i="4"/>
  <c r="BB13" i="4"/>
  <c r="BB12" i="4"/>
  <c r="BB11" i="4"/>
  <c r="BB10" i="4"/>
  <c r="BB9" i="4"/>
  <c r="BB8" i="4"/>
  <c r="BB7" i="4"/>
  <c r="BB6" i="4"/>
  <c r="AV35" i="4"/>
  <c r="AV34" i="4"/>
  <c r="AV33" i="4"/>
  <c r="AV32" i="4"/>
  <c r="AV31" i="4"/>
  <c r="AV30" i="4"/>
  <c r="AV29" i="4"/>
  <c r="AV28" i="4"/>
  <c r="AV27" i="4"/>
  <c r="AV26" i="4"/>
  <c r="AV25" i="4"/>
  <c r="AV24" i="4"/>
  <c r="AV23" i="4"/>
  <c r="AV22" i="4"/>
  <c r="AV21" i="4"/>
  <c r="AV20" i="4"/>
  <c r="AV19" i="4"/>
  <c r="AV18" i="4"/>
  <c r="AV17" i="4"/>
  <c r="AV16" i="4"/>
  <c r="AV15" i="4"/>
  <c r="AV14" i="4"/>
  <c r="AV13" i="4"/>
  <c r="AV12" i="4"/>
  <c r="AV11" i="4"/>
  <c r="AV10" i="4"/>
  <c r="AV9" i="4"/>
  <c r="AV8" i="4"/>
  <c r="AV7" i="4"/>
  <c r="AV6" i="4"/>
  <c r="AP35" i="4"/>
  <c r="AP34" i="4"/>
  <c r="AP33" i="4"/>
  <c r="AP32" i="4"/>
  <c r="AP31" i="4"/>
  <c r="AP30" i="4"/>
  <c r="AP29" i="4"/>
  <c r="AP28" i="4"/>
  <c r="AP27" i="4"/>
  <c r="AP26" i="4"/>
  <c r="AP25" i="4"/>
  <c r="AP24" i="4"/>
  <c r="AP23" i="4"/>
  <c r="AP22" i="4"/>
  <c r="AP21" i="4"/>
  <c r="AP20" i="4"/>
  <c r="AP19" i="4"/>
  <c r="AP18" i="4"/>
  <c r="AP17" i="4"/>
  <c r="AP16" i="4"/>
  <c r="AP15" i="4"/>
  <c r="AP14" i="4"/>
  <c r="AP13" i="4"/>
  <c r="AP12" i="4"/>
  <c r="AP11" i="4"/>
  <c r="AP10" i="4"/>
  <c r="AP9" i="4"/>
  <c r="AP8" i="4"/>
  <c r="AP7" i="4"/>
  <c r="AP6" i="4"/>
  <c r="AJ35" i="4"/>
  <c r="AJ34" i="4"/>
  <c r="AJ33" i="4"/>
  <c r="AJ32" i="4"/>
  <c r="AJ31" i="4"/>
  <c r="AJ30" i="4"/>
  <c r="AJ29" i="4"/>
  <c r="AJ28" i="4"/>
  <c r="AJ27" i="4"/>
  <c r="AJ26" i="4"/>
  <c r="AJ25" i="4"/>
  <c r="AJ24" i="4"/>
  <c r="AJ23" i="4"/>
  <c r="AJ22" i="4"/>
  <c r="AJ21" i="4"/>
  <c r="AJ20" i="4"/>
  <c r="AJ19" i="4"/>
  <c r="AJ18" i="4"/>
  <c r="AJ17" i="4"/>
  <c r="AJ16" i="4"/>
  <c r="AJ15" i="4"/>
  <c r="AJ14" i="4"/>
  <c r="AJ13" i="4"/>
  <c r="AJ12" i="4"/>
  <c r="AJ11" i="4"/>
  <c r="AJ10" i="4"/>
  <c r="AJ9" i="4"/>
  <c r="AJ8" i="4"/>
  <c r="AJ7" i="4"/>
  <c r="AJ6" i="4"/>
  <c r="AD35" i="4"/>
  <c r="AD34" i="4"/>
  <c r="AD33" i="4"/>
  <c r="AD32" i="4"/>
  <c r="AD31" i="4"/>
  <c r="AD30" i="4"/>
  <c r="AD29" i="4"/>
  <c r="AD28" i="4"/>
  <c r="AD27" i="4"/>
  <c r="AD26" i="4"/>
  <c r="AD25" i="4"/>
  <c r="AD24" i="4"/>
  <c r="AD23" i="4"/>
  <c r="AD22" i="4"/>
  <c r="AD21" i="4"/>
  <c r="AD20" i="4"/>
  <c r="AD19" i="4"/>
  <c r="AD18" i="4"/>
  <c r="AD17" i="4"/>
  <c r="AD16" i="4"/>
  <c r="AD15" i="4"/>
  <c r="AD14" i="4"/>
  <c r="AD13" i="4"/>
  <c r="AD12" i="4"/>
  <c r="AD11" i="4"/>
  <c r="AD10" i="4"/>
  <c r="AD9" i="4"/>
  <c r="AD8" i="4"/>
  <c r="AD7" i="4"/>
  <c r="AD6" i="4"/>
  <c r="X35" i="4"/>
  <c r="X34" i="4"/>
  <c r="X33" i="4"/>
  <c r="X32" i="4"/>
  <c r="X31" i="4"/>
  <c r="X30" i="4"/>
  <c r="X29" i="4"/>
  <c r="X28" i="4"/>
  <c r="X27" i="4"/>
  <c r="X26" i="4"/>
  <c r="X25" i="4"/>
  <c r="X24" i="4"/>
  <c r="X23" i="4"/>
  <c r="X22" i="4"/>
  <c r="X21" i="4"/>
  <c r="X20" i="4"/>
  <c r="X19" i="4"/>
  <c r="X18" i="4"/>
  <c r="X17" i="4"/>
  <c r="X16" i="4"/>
  <c r="X15" i="4"/>
  <c r="X14" i="4"/>
  <c r="X13" i="4"/>
  <c r="X12" i="4"/>
  <c r="X11" i="4"/>
  <c r="X10" i="4"/>
  <c r="X9" i="4"/>
  <c r="X8" i="4"/>
  <c r="X7" i="4"/>
  <c r="X6" i="4"/>
  <c r="R35" i="4"/>
  <c r="R34" i="4"/>
  <c r="R33" i="4"/>
  <c r="R32" i="4"/>
  <c r="R31" i="4"/>
  <c r="R30" i="4"/>
  <c r="R29" i="4"/>
  <c r="R28" i="4"/>
  <c r="R27" i="4"/>
  <c r="R26" i="4"/>
  <c r="R25" i="4"/>
  <c r="R24" i="4"/>
  <c r="R23" i="4"/>
  <c r="R22" i="4"/>
  <c r="R21" i="4"/>
  <c r="R20" i="4"/>
  <c r="R19" i="4"/>
  <c r="R18" i="4"/>
  <c r="R17" i="4"/>
  <c r="R16" i="4"/>
  <c r="R15" i="4"/>
  <c r="R14" i="4"/>
  <c r="R13" i="4"/>
  <c r="R12" i="4"/>
  <c r="R11" i="4"/>
  <c r="R10" i="4"/>
  <c r="R9" i="4"/>
  <c r="R8" i="4"/>
  <c r="R7" i="4"/>
  <c r="R6" i="4"/>
  <c r="L35" i="4"/>
  <c r="L34" i="4"/>
  <c r="L33" i="4"/>
  <c r="L32" i="4"/>
  <c r="L31" i="4"/>
  <c r="L30" i="4"/>
  <c r="L29" i="4"/>
  <c r="L28" i="4"/>
  <c r="L27" i="4"/>
  <c r="L26" i="4"/>
  <c r="L25" i="4"/>
  <c r="L24" i="4"/>
  <c r="L23" i="4"/>
  <c r="L22" i="4"/>
  <c r="L21" i="4"/>
  <c r="L20" i="4"/>
  <c r="L19" i="4"/>
  <c r="L18" i="4"/>
  <c r="L17" i="4"/>
  <c r="L16" i="4"/>
  <c r="L15" i="4"/>
  <c r="L14" i="4"/>
  <c r="L13" i="4"/>
  <c r="L12" i="4"/>
  <c r="L11" i="4"/>
  <c r="L10" i="4"/>
  <c r="L9" i="4"/>
  <c r="L8" i="4"/>
  <c r="L7" i="4"/>
  <c r="L6" i="4"/>
  <c r="H63" i="19"/>
  <c r="H62" i="19"/>
  <c r="H61" i="19"/>
  <c r="H60" i="19"/>
  <c r="H59" i="19"/>
  <c r="H58" i="19"/>
  <c r="H57" i="19"/>
  <c r="H56" i="19"/>
  <c r="H55" i="19"/>
  <c r="H54" i="19"/>
  <c r="H53" i="19"/>
  <c r="H52" i="19"/>
  <c r="H51" i="19"/>
  <c r="H49" i="19"/>
  <c r="H48" i="19"/>
  <c r="H46" i="19"/>
  <c r="H45" i="19"/>
  <c r="H44" i="19"/>
  <c r="H43" i="19"/>
  <c r="H42" i="19"/>
  <c r="H41" i="19"/>
  <c r="H40" i="19"/>
  <c r="H39" i="19"/>
  <c r="H38" i="19"/>
  <c r="H37" i="19"/>
  <c r="H36" i="19"/>
  <c r="H35" i="19"/>
  <c r="H34" i="19"/>
  <c r="H33" i="19"/>
  <c r="H32" i="19"/>
  <c r="H31" i="19"/>
  <c r="H30" i="19"/>
  <c r="H29" i="19"/>
  <c r="H28" i="19"/>
  <c r="H27" i="19"/>
  <c r="H26" i="19"/>
  <c r="H25" i="19"/>
  <c r="H24" i="19"/>
  <c r="H23" i="19"/>
  <c r="H22" i="19"/>
  <c r="H21" i="19"/>
  <c r="H20" i="19"/>
  <c r="H19" i="19"/>
  <c r="H18" i="19"/>
  <c r="H17" i="19"/>
  <c r="H16" i="19"/>
  <c r="H15" i="19"/>
  <c r="H14" i="19"/>
  <c r="H13" i="19"/>
  <c r="H12" i="19"/>
  <c r="H11" i="19"/>
  <c r="H10" i="19"/>
  <c r="H9" i="19"/>
  <c r="H8" i="19"/>
  <c r="H7" i="19"/>
  <c r="H6" i="19"/>
  <c r="H5" i="19"/>
  <c r="I76" i="18"/>
  <c r="I75" i="18"/>
  <c r="I74" i="18"/>
  <c r="I73" i="18"/>
  <c r="I72" i="18"/>
  <c r="I71" i="18"/>
  <c r="I70" i="18"/>
  <c r="I69" i="18"/>
  <c r="I68" i="18"/>
  <c r="I67" i="18"/>
  <c r="I66" i="18"/>
  <c r="I65" i="18"/>
  <c r="I64" i="18"/>
  <c r="I63" i="18"/>
  <c r="I62" i="18"/>
  <c r="I61" i="18"/>
  <c r="I60" i="18"/>
  <c r="I59" i="18"/>
  <c r="I58" i="18"/>
  <c r="I57" i="18"/>
  <c r="I56" i="18"/>
  <c r="I55" i="18"/>
  <c r="I54" i="18"/>
  <c r="I53" i="18"/>
  <c r="I52" i="18"/>
  <c r="I51" i="18"/>
  <c r="I50" i="18"/>
  <c r="I49" i="18"/>
  <c r="I48" i="18"/>
  <c r="I47" i="18"/>
  <c r="I46" i="18"/>
  <c r="I45" i="18"/>
  <c r="I44" i="18"/>
  <c r="I43" i="18"/>
  <c r="I42" i="18"/>
  <c r="I41" i="18"/>
  <c r="I40" i="18"/>
  <c r="I39" i="18"/>
  <c r="I38" i="18"/>
  <c r="I37" i="18"/>
  <c r="I36" i="18"/>
  <c r="I35" i="18"/>
  <c r="I34" i="18"/>
  <c r="I33" i="18"/>
  <c r="I32" i="18"/>
  <c r="I31" i="18"/>
  <c r="I30" i="18"/>
  <c r="I29" i="18"/>
  <c r="I28" i="18"/>
  <c r="I27" i="18"/>
  <c r="I26" i="18"/>
  <c r="I25" i="18"/>
  <c r="I24" i="18"/>
  <c r="I23" i="18"/>
  <c r="I22" i="18"/>
  <c r="I21" i="18"/>
  <c r="I20" i="18"/>
  <c r="I19" i="18"/>
  <c r="I18" i="18"/>
  <c r="I17" i="18"/>
  <c r="I16" i="18"/>
  <c r="I15" i="18"/>
  <c r="I14" i="18"/>
  <c r="I13" i="18"/>
  <c r="I12" i="18"/>
  <c r="I11" i="18"/>
  <c r="I10" i="18"/>
  <c r="I9" i="18"/>
  <c r="I8" i="18"/>
  <c r="I7" i="18"/>
  <c r="I6" i="18"/>
  <c r="I5" i="18"/>
  <c r="G10" i="14" l="1"/>
  <c r="G9" i="14"/>
  <c r="G8" i="14"/>
  <c r="G7" i="14"/>
  <c r="G6" i="14"/>
  <c r="G5" i="14"/>
  <c r="G22" i="14"/>
  <c r="G21" i="14"/>
  <c r="G19" i="14"/>
  <c r="G18" i="14"/>
  <c r="G17" i="14"/>
  <c r="G16" i="14"/>
  <c r="G15" i="14"/>
  <c r="G14" i="14"/>
  <c r="G13" i="14"/>
  <c r="G12" i="14"/>
  <c r="G11" i="14"/>
  <c r="W69" i="12"/>
  <c r="W68" i="12"/>
  <c r="W67" i="12"/>
  <c r="W66" i="12"/>
  <c r="W65" i="12"/>
  <c r="W64" i="12"/>
  <c r="W63" i="12"/>
  <c r="W62" i="12"/>
  <c r="W61" i="12"/>
  <c r="W60" i="12"/>
  <c r="W59" i="12"/>
  <c r="W58" i="12"/>
  <c r="W57" i="12"/>
  <c r="W56" i="12"/>
  <c r="W55" i="12"/>
  <c r="W54" i="12"/>
  <c r="W53" i="12"/>
  <c r="W52" i="12"/>
  <c r="W49" i="12"/>
  <c r="W48" i="12"/>
  <c r="W47" i="12"/>
  <c r="W46" i="12"/>
  <c r="W45" i="12"/>
  <c r="W44" i="12"/>
  <c r="W43" i="12"/>
  <c r="W42" i="12"/>
  <c r="W41" i="12"/>
  <c r="W40" i="12"/>
  <c r="W39" i="12"/>
  <c r="W38" i="12"/>
  <c r="W37" i="12"/>
  <c r="W36" i="12"/>
  <c r="W35" i="12"/>
  <c r="W34" i="12"/>
  <c r="W33" i="12"/>
  <c r="W32" i="12"/>
  <c r="W31" i="12"/>
  <c r="W30" i="12"/>
  <c r="W29" i="12"/>
  <c r="W28" i="12"/>
  <c r="W27" i="12"/>
  <c r="W26" i="12"/>
  <c r="W25" i="12"/>
  <c r="W24" i="12"/>
  <c r="W23" i="12"/>
  <c r="W22" i="12"/>
  <c r="W21" i="12"/>
  <c r="W20" i="12"/>
  <c r="W19" i="12"/>
  <c r="W18" i="12"/>
  <c r="W17" i="12"/>
  <c r="W16" i="12"/>
  <c r="W15" i="12"/>
  <c r="W14" i="12"/>
  <c r="W13" i="12"/>
  <c r="W12" i="12"/>
  <c r="W11" i="12"/>
  <c r="W10" i="12"/>
  <c r="W9" i="12"/>
  <c r="W8" i="12"/>
  <c r="W7" i="12"/>
  <c r="W6" i="12"/>
  <c r="W5" i="12"/>
  <c r="Q69" i="12"/>
  <c r="Q68" i="12"/>
  <c r="Q67" i="12"/>
  <c r="Q66" i="12"/>
  <c r="Q65" i="12"/>
  <c r="Q64" i="12"/>
  <c r="Q63" i="12"/>
  <c r="Q62" i="12"/>
  <c r="Q61" i="12"/>
  <c r="Q60" i="12"/>
  <c r="Q59" i="12"/>
  <c r="Q58" i="12"/>
  <c r="Q57" i="12"/>
  <c r="Q56" i="12"/>
  <c r="Q55" i="12"/>
  <c r="Q54" i="12"/>
  <c r="Q53" i="12"/>
  <c r="Q52" i="12"/>
  <c r="Q49" i="12"/>
  <c r="Q48" i="12"/>
  <c r="Q47" i="12"/>
  <c r="Q46" i="12"/>
  <c r="Q45" i="12"/>
  <c r="Q44" i="12"/>
  <c r="Q43" i="12"/>
  <c r="Q42" i="12"/>
  <c r="Q41" i="12"/>
  <c r="Q40" i="12"/>
  <c r="Q39" i="12"/>
  <c r="Q38" i="12"/>
  <c r="Q37" i="12"/>
  <c r="Q36" i="12"/>
  <c r="Q35" i="12"/>
  <c r="Q34" i="12"/>
  <c r="Q33" i="12"/>
  <c r="Q32" i="12"/>
  <c r="Q31" i="12"/>
  <c r="Q30" i="12"/>
  <c r="Q29" i="12"/>
  <c r="Q28" i="12"/>
  <c r="Q27" i="12"/>
  <c r="Q26" i="12"/>
  <c r="Q25" i="12"/>
  <c r="Q24" i="12"/>
  <c r="Q23" i="12"/>
  <c r="Q22" i="12"/>
  <c r="Q21" i="12"/>
  <c r="Q20" i="12"/>
  <c r="Q19" i="12"/>
  <c r="Q18" i="12"/>
  <c r="Q17" i="12"/>
  <c r="Q16" i="12"/>
  <c r="Q15" i="12"/>
  <c r="Q14" i="12"/>
  <c r="Q13" i="12"/>
  <c r="Q12" i="12"/>
  <c r="Q11" i="12"/>
  <c r="Q10" i="12"/>
  <c r="Q9" i="12"/>
  <c r="Q8" i="12"/>
  <c r="Q7" i="12"/>
  <c r="Q6" i="12"/>
  <c r="Q5" i="12"/>
  <c r="K69" i="12"/>
  <c r="K68" i="12"/>
  <c r="K67" i="12"/>
  <c r="K66" i="12"/>
  <c r="K65" i="12"/>
  <c r="K64" i="12"/>
  <c r="K63" i="12"/>
  <c r="K62" i="12"/>
  <c r="K61" i="12"/>
  <c r="K60" i="12"/>
  <c r="K59" i="12"/>
  <c r="K58" i="12"/>
  <c r="K57" i="12"/>
  <c r="K56" i="12"/>
  <c r="K55" i="12"/>
  <c r="K54" i="12"/>
  <c r="K53" i="12"/>
  <c r="K52" i="12"/>
  <c r="K49" i="12"/>
  <c r="K48" i="12"/>
  <c r="K47" i="12"/>
  <c r="K46" i="12"/>
  <c r="K45" i="12"/>
  <c r="K44" i="12"/>
  <c r="K43" i="12"/>
  <c r="K42" i="12"/>
  <c r="K41" i="12"/>
  <c r="K40" i="12"/>
  <c r="K39" i="12"/>
  <c r="K38" i="12"/>
  <c r="K37" i="12"/>
  <c r="K36" i="12"/>
  <c r="K35" i="12"/>
  <c r="K34" i="12"/>
  <c r="K33" i="12"/>
  <c r="K32" i="12"/>
  <c r="K31" i="12"/>
  <c r="K30" i="12"/>
  <c r="K29" i="12"/>
  <c r="K28" i="12"/>
  <c r="K27" i="12"/>
  <c r="K26" i="12"/>
  <c r="K25" i="12"/>
  <c r="K24" i="12"/>
  <c r="K23" i="12"/>
  <c r="K22" i="12"/>
  <c r="K21" i="12"/>
  <c r="K20" i="12"/>
  <c r="K19" i="12"/>
  <c r="K18" i="12"/>
  <c r="K17" i="12"/>
  <c r="K16" i="12"/>
  <c r="K15" i="12"/>
  <c r="K14" i="12"/>
  <c r="K13" i="12"/>
  <c r="K12" i="12"/>
  <c r="K11" i="12"/>
  <c r="K10" i="12"/>
  <c r="K9" i="12"/>
  <c r="K8" i="12"/>
  <c r="K7" i="12"/>
  <c r="K6" i="12"/>
  <c r="K5" i="12"/>
  <c r="X32" i="10" l="1"/>
  <c r="X31" i="10"/>
  <c r="X30" i="10"/>
  <c r="X29" i="10"/>
  <c r="X28" i="10"/>
  <c r="X27" i="10"/>
  <c r="X26" i="10"/>
  <c r="X25" i="10"/>
  <c r="X24" i="10"/>
  <c r="X23" i="10"/>
  <c r="X22" i="10"/>
  <c r="X21" i="10"/>
  <c r="X20" i="10"/>
  <c r="X19" i="10"/>
  <c r="X18" i="10"/>
  <c r="X17" i="10"/>
  <c r="X16" i="10"/>
  <c r="X15" i="10"/>
  <c r="X14" i="10"/>
  <c r="X13" i="10"/>
  <c r="X12" i="10"/>
  <c r="X11" i="10"/>
  <c r="X10" i="10"/>
  <c r="X9" i="10"/>
  <c r="X8" i="10"/>
  <c r="X7" i="10"/>
  <c r="X6" i="10"/>
  <c r="X5" i="10"/>
  <c r="R32" i="10"/>
  <c r="R31" i="10"/>
  <c r="R30" i="10"/>
  <c r="R29" i="10"/>
  <c r="R28" i="10"/>
  <c r="R27" i="10"/>
  <c r="R26" i="10"/>
  <c r="R25" i="10"/>
  <c r="R24" i="10"/>
  <c r="R23" i="10"/>
  <c r="R22" i="10"/>
  <c r="R21" i="10"/>
  <c r="R20" i="10"/>
  <c r="R19" i="10"/>
  <c r="R18" i="10"/>
  <c r="R17" i="10"/>
  <c r="R16" i="10"/>
  <c r="R15" i="10"/>
  <c r="R14" i="10"/>
  <c r="R13" i="10"/>
  <c r="R12" i="10"/>
  <c r="R11" i="10"/>
  <c r="R10" i="10"/>
  <c r="R9" i="10"/>
  <c r="R8" i="10"/>
  <c r="R7" i="10"/>
  <c r="R6" i="10"/>
  <c r="R5" i="10"/>
  <c r="L32" i="10"/>
  <c r="L31" i="10"/>
  <c r="L30" i="10"/>
  <c r="L29" i="10"/>
  <c r="L28" i="10"/>
  <c r="L27" i="10"/>
  <c r="L26" i="10"/>
  <c r="L25" i="10"/>
  <c r="L24" i="10"/>
  <c r="L23" i="10"/>
  <c r="L22" i="10"/>
  <c r="L21" i="10"/>
  <c r="L20" i="10"/>
  <c r="L19" i="10"/>
  <c r="L18" i="10"/>
  <c r="L17" i="10"/>
  <c r="L16" i="10"/>
  <c r="L15" i="10"/>
  <c r="L14" i="10"/>
  <c r="L13" i="10"/>
  <c r="L12" i="10"/>
  <c r="L11" i="10"/>
  <c r="L10" i="10"/>
  <c r="L9" i="10"/>
  <c r="L8" i="10"/>
  <c r="L7" i="10"/>
  <c r="L6" i="10"/>
  <c r="L5" i="10"/>
  <c r="K5" i="21" l="1"/>
  <c r="K6" i="21"/>
  <c r="K7" i="21"/>
  <c r="K8" i="21"/>
  <c r="K9" i="21"/>
  <c r="K10" i="21"/>
  <c r="K11" i="21"/>
  <c r="K12" i="21"/>
  <c r="K13" i="21"/>
  <c r="K14" i="21"/>
  <c r="K15" i="21"/>
  <c r="K16" i="21"/>
  <c r="K17" i="21"/>
  <c r="K18" i="21"/>
  <c r="K19" i="21"/>
  <c r="K20" i="21"/>
  <c r="K21" i="21"/>
  <c r="K22" i="21"/>
  <c r="K23" i="21"/>
  <c r="K24" i="21"/>
  <c r="K25" i="21"/>
  <c r="K26" i="21"/>
  <c r="K27" i="21"/>
  <c r="K28" i="21"/>
  <c r="K29" i="21"/>
  <c r="K30" i="21"/>
  <c r="K31" i="21"/>
  <c r="K32" i="21"/>
  <c r="K33" i="21"/>
  <c r="K34" i="21"/>
  <c r="K35" i="21"/>
  <c r="K36" i="21"/>
  <c r="K37" i="21"/>
  <c r="K38" i="21"/>
  <c r="K39" i="21"/>
  <c r="K40" i="21"/>
  <c r="K41" i="21"/>
  <c r="K42" i="21"/>
  <c r="K43" i="21"/>
  <c r="K44" i="21"/>
  <c r="K45" i="21"/>
  <c r="K46" i="21"/>
  <c r="K47" i="21"/>
  <c r="K48" i="21"/>
  <c r="K49" i="21"/>
  <c r="K50" i="21"/>
  <c r="K51" i="21"/>
  <c r="G52" i="21"/>
  <c r="I4" i="21" s="1"/>
  <c r="H52" i="21"/>
  <c r="J4" i="21" s="1"/>
  <c r="G60" i="21"/>
  <c r="H56" i="21" s="1"/>
  <c r="M4" i="20"/>
  <c r="M8" i="20"/>
  <c r="L10" i="20"/>
  <c r="L20" i="20"/>
  <c r="M3" i="20" s="1"/>
  <c r="M5" i="15"/>
  <c r="L10" i="15"/>
  <c r="L20" i="15"/>
  <c r="M3" i="15" s="1"/>
  <c r="M9" i="15" s="1"/>
  <c r="H18" i="14" a="1"/>
  <c r="H18" i="14" s="1"/>
  <c r="J18" i="14" a="1"/>
  <c r="J18" i="14" s="1"/>
  <c r="P18" i="14" a="1"/>
  <c r="P18" i="14" s="1"/>
  <c r="S18" i="14" a="1"/>
  <c r="S18" i="14" s="1"/>
  <c r="M19" i="14" a="1"/>
  <c r="M19" i="14" s="1"/>
  <c r="N19" i="14" s="1"/>
  <c r="P19" i="14" a="1"/>
  <c r="P19" i="14" s="1"/>
  <c r="S19" i="14" a="1"/>
  <c r="S19" i="14" s="1"/>
  <c r="G20" i="14"/>
  <c r="J20" i="14"/>
  <c r="K20" i="14" s="1"/>
  <c r="O3" i="13"/>
  <c r="F17" i="13" s="1"/>
  <c r="O4" i="13"/>
  <c r="F18" i="13" s="1"/>
  <c r="O5" i="13"/>
  <c r="O6" i="13"/>
  <c r="F20" i="13" s="1"/>
  <c r="O7" i="13"/>
  <c r="O8" i="13"/>
  <c r="F22" i="13" s="1"/>
  <c r="O9" i="13"/>
  <c r="O10" i="13"/>
  <c r="F24" i="13" s="1"/>
  <c r="O11" i="13"/>
  <c r="O12" i="13"/>
  <c r="F26" i="13" s="1"/>
  <c r="O13" i="13"/>
  <c r="O14" i="13"/>
  <c r="F28" i="13" s="1"/>
  <c r="O15" i="13"/>
  <c r="F29" i="13" s="1"/>
  <c r="O16" i="13"/>
  <c r="F30" i="13" s="1"/>
  <c r="I17" i="13"/>
  <c r="F19" i="13"/>
  <c r="F21" i="13"/>
  <c r="M21" i="13" s="1"/>
  <c r="J21" i="13"/>
  <c r="F23" i="13"/>
  <c r="K24" i="13"/>
  <c r="F25" i="13"/>
  <c r="F27" i="13"/>
  <c r="I27" i="13"/>
  <c r="J27" i="13"/>
  <c r="M27" i="13"/>
  <c r="N27" i="13"/>
  <c r="L30" i="13"/>
  <c r="F35" i="13"/>
  <c r="L35" i="13" s="1"/>
  <c r="I35" i="13"/>
  <c r="F41" i="13"/>
  <c r="K41" i="13" s="1"/>
  <c r="O48" i="13"/>
  <c r="F54" i="13" s="1"/>
  <c r="O49" i="13"/>
  <c r="F55" i="13" s="1"/>
  <c r="O50" i="13"/>
  <c r="O51" i="13"/>
  <c r="F57" i="13" s="1"/>
  <c r="O52" i="13"/>
  <c r="F58" i="13" s="1"/>
  <c r="O53" i="13"/>
  <c r="F59" i="13" s="1"/>
  <c r="J55" i="13"/>
  <c r="F56" i="13"/>
  <c r="M57" i="13"/>
  <c r="H58" i="13"/>
  <c r="F61" i="13"/>
  <c r="N69" i="13"/>
  <c r="F83" i="13" s="1"/>
  <c r="J83" i="13" s="1"/>
  <c r="N70" i="13"/>
  <c r="F84" i="13" s="1"/>
  <c r="H84" i="13" s="1"/>
  <c r="N71" i="13"/>
  <c r="F85" i="13" s="1"/>
  <c r="N72" i="13"/>
  <c r="F86" i="13" s="1"/>
  <c r="L86" i="13" s="1"/>
  <c r="N73" i="13"/>
  <c r="F87" i="13" s="1"/>
  <c r="J87" i="13" s="1"/>
  <c r="N74" i="13"/>
  <c r="F88" i="13" s="1"/>
  <c r="N75" i="13"/>
  <c r="N76" i="13"/>
  <c r="F90" i="13" s="1"/>
  <c r="N77" i="13"/>
  <c r="F91" i="13" s="1"/>
  <c r="J91" i="13" s="1"/>
  <c r="N78" i="13"/>
  <c r="F92" i="13" s="1"/>
  <c r="N79" i="13"/>
  <c r="F93" i="13" s="1"/>
  <c r="N80" i="13"/>
  <c r="F94" i="13" s="1"/>
  <c r="J94" i="13" s="1"/>
  <c r="N81" i="13"/>
  <c r="F95" i="13" s="1"/>
  <c r="J95" i="13" s="1"/>
  <c r="N82" i="13"/>
  <c r="F96" i="13" s="1"/>
  <c r="H87" i="13"/>
  <c r="K87" i="13"/>
  <c r="L87" i="13"/>
  <c r="H88" i="13"/>
  <c r="F89" i="13"/>
  <c r="G91" i="13"/>
  <c r="H91" i="13"/>
  <c r="I91" i="13"/>
  <c r="L91" i="13"/>
  <c r="M91" i="13"/>
  <c r="H95" i="13"/>
  <c r="I95" i="13"/>
  <c r="K95" i="13"/>
  <c r="M95" i="13"/>
  <c r="N100" i="13"/>
  <c r="F106" i="13" s="1"/>
  <c r="J106" i="13" s="1"/>
  <c r="N101" i="13"/>
  <c r="F107" i="13" s="1"/>
  <c r="L107" i="13" s="1"/>
  <c r="N102" i="13"/>
  <c r="N103" i="13"/>
  <c r="F109" i="13" s="1"/>
  <c r="N104" i="13"/>
  <c r="F110" i="13" s="1"/>
  <c r="J110" i="13" s="1"/>
  <c r="N105" i="13"/>
  <c r="F111" i="13" s="1"/>
  <c r="J111" i="13" s="1"/>
  <c r="I106" i="13"/>
  <c r="K106" i="13"/>
  <c r="L106" i="13"/>
  <c r="H107" i="13"/>
  <c r="F108" i="13"/>
  <c r="J108" i="13" s="1"/>
  <c r="I108" i="13"/>
  <c r="G110" i="13"/>
  <c r="H110" i="13"/>
  <c r="L110" i="13"/>
  <c r="M110" i="13"/>
  <c r="O115" i="13"/>
  <c r="F129" i="13" s="1"/>
  <c r="O116" i="13"/>
  <c r="O117" i="13"/>
  <c r="O118" i="13"/>
  <c r="O119" i="13"/>
  <c r="F133" i="13" s="1"/>
  <c r="O120" i="13"/>
  <c r="O121" i="13"/>
  <c r="O122" i="13"/>
  <c r="O123" i="13"/>
  <c r="F137" i="13" s="1"/>
  <c r="O124" i="13"/>
  <c r="F138" i="13" s="1"/>
  <c r="K138" i="13" s="1"/>
  <c r="O125" i="13"/>
  <c r="O126" i="13"/>
  <c r="F140" i="13" s="1"/>
  <c r="O127" i="13"/>
  <c r="F141" i="13" s="1"/>
  <c r="O128" i="13"/>
  <c r="F142" i="13" s="1"/>
  <c r="H129" i="13"/>
  <c r="I129" i="13"/>
  <c r="M129" i="13"/>
  <c r="F130" i="13"/>
  <c r="K130" i="13" s="1"/>
  <c r="F131" i="13"/>
  <c r="G131" i="13"/>
  <c r="H131" i="13"/>
  <c r="I131" i="13"/>
  <c r="J131" i="13"/>
  <c r="K131" i="13"/>
  <c r="L131" i="13"/>
  <c r="M131" i="13"/>
  <c r="N131" i="13"/>
  <c r="F132" i="13"/>
  <c r="G133" i="13"/>
  <c r="H133" i="13"/>
  <c r="M133" i="13"/>
  <c r="F134" i="13"/>
  <c r="F135" i="13"/>
  <c r="G135" i="13" s="1"/>
  <c r="H135" i="13"/>
  <c r="J135" i="13"/>
  <c r="L135" i="13"/>
  <c r="N135" i="13"/>
  <c r="F136" i="13"/>
  <c r="G137" i="13"/>
  <c r="K137" i="13"/>
  <c r="G138" i="13"/>
  <c r="F139" i="13"/>
  <c r="G139" i="13" s="1"/>
  <c r="H139" i="13"/>
  <c r="J139" i="13"/>
  <c r="L139" i="13"/>
  <c r="N139" i="13"/>
  <c r="I140" i="13"/>
  <c r="N140" i="13"/>
  <c r="I141" i="13"/>
  <c r="F144" i="13"/>
  <c r="L144" i="13" s="1"/>
  <c r="F145" i="13"/>
  <c r="I145" i="13" s="1"/>
  <c r="G145" i="13"/>
  <c r="J145" i="13"/>
  <c r="K145" i="13"/>
  <c r="M145" i="13"/>
  <c r="F149" i="13"/>
  <c r="I149" i="13"/>
  <c r="J149" i="13"/>
  <c r="F153" i="13"/>
  <c r="J153" i="13" s="1"/>
  <c r="M153" i="13"/>
  <c r="F154" i="13"/>
  <c r="M154" i="13" s="1"/>
  <c r="L154" i="13"/>
  <c r="O160" i="13"/>
  <c r="F166" i="13" s="1"/>
  <c r="O161" i="13"/>
  <c r="O162" i="13"/>
  <c r="O163" i="13"/>
  <c r="O164" i="13"/>
  <c r="F170" i="13" s="1"/>
  <c r="M170" i="13" s="1"/>
  <c r="O165" i="13"/>
  <c r="F171" i="13" s="1"/>
  <c r="K166" i="13"/>
  <c r="F167" i="13"/>
  <c r="F168" i="13"/>
  <c r="G168" i="13" s="1"/>
  <c r="H168" i="13"/>
  <c r="I168" i="13"/>
  <c r="J168" i="13"/>
  <c r="L168" i="13"/>
  <c r="M168" i="13"/>
  <c r="N168" i="13"/>
  <c r="F169" i="13"/>
  <c r="N169" i="13"/>
  <c r="G171" i="13"/>
  <c r="I171" i="13"/>
  <c r="J171" i="13"/>
  <c r="M171" i="13"/>
  <c r="N171" i="13"/>
  <c r="F174" i="13"/>
  <c r="G174" i="13" s="1"/>
  <c r="I174" i="13"/>
  <c r="K174" i="13"/>
  <c r="M174" i="13"/>
  <c r="F177" i="13"/>
  <c r="H177" i="13"/>
  <c r="K177" i="13"/>
  <c r="L177" i="13"/>
  <c r="Q3" i="11"/>
  <c r="Q4" i="11"/>
  <c r="F17" i="11" s="1"/>
  <c r="M17" i="11" s="1"/>
  <c r="Q5" i="11"/>
  <c r="Q6" i="11"/>
  <c r="F19" i="11" s="1"/>
  <c r="Q7" i="11"/>
  <c r="Q8" i="11"/>
  <c r="F21" i="11" s="1"/>
  <c r="Q9" i="11"/>
  <c r="Q10" i="11"/>
  <c r="F23" i="11" s="1"/>
  <c r="Q11" i="11"/>
  <c r="Q12" i="11"/>
  <c r="F25" i="11" s="1"/>
  <c r="Q13" i="11"/>
  <c r="Q14" i="11"/>
  <c r="F27" i="11" s="1"/>
  <c r="Q15" i="11"/>
  <c r="F16" i="11"/>
  <c r="F18" i="11"/>
  <c r="I18" i="11" s="1"/>
  <c r="L18" i="11"/>
  <c r="N18" i="11"/>
  <c r="H19" i="11"/>
  <c r="I19" i="11"/>
  <c r="J19" i="11"/>
  <c r="M19" i="11"/>
  <c r="N19" i="11"/>
  <c r="P19" i="11"/>
  <c r="F20" i="11"/>
  <c r="N20" i="11" s="1"/>
  <c r="H21" i="11"/>
  <c r="F22" i="11"/>
  <c r="J22" i="11"/>
  <c r="L22" i="11"/>
  <c r="N22" i="11"/>
  <c r="H23" i="11"/>
  <c r="I23" i="11"/>
  <c r="J23" i="11"/>
  <c r="M23" i="11"/>
  <c r="N23" i="11"/>
  <c r="P23" i="11"/>
  <c r="F24" i="11"/>
  <c r="H24" i="11" s="1"/>
  <c r="L24" i="11"/>
  <c r="M24" i="11"/>
  <c r="F26" i="11"/>
  <c r="L26" i="11" s="1"/>
  <c r="H27" i="11"/>
  <c r="I27" i="11"/>
  <c r="J27" i="11"/>
  <c r="M27" i="11"/>
  <c r="N27" i="11"/>
  <c r="P27" i="11"/>
  <c r="F28" i="11"/>
  <c r="I28" i="11"/>
  <c r="L28" i="11"/>
  <c r="M28" i="11"/>
  <c r="F31" i="11"/>
  <c r="K31" i="11" s="1"/>
  <c r="F35" i="11"/>
  <c r="J35" i="11"/>
  <c r="K35" i="11"/>
  <c r="N35" i="11"/>
  <c r="P45" i="11"/>
  <c r="F58" i="11" s="1"/>
  <c r="P46" i="11"/>
  <c r="F59" i="11" s="1"/>
  <c r="P47" i="11"/>
  <c r="P48" i="11"/>
  <c r="F61" i="11" s="1"/>
  <c r="G61" i="11" s="1"/>
  <c r="P49" i="11"/>
  <c r="P50" i="11"/>
  <c r="F63" i="11" s="1"/>
  <c r="J63" i="11" s="1"/>
  <c r="P51" i="11"/>
  <c r="P52" i="11"/>
  <c r="F65" i="11" s="1"/>
  <c r="G65" i="11" s="1"/>
  <c r="P53" i="11"/>
  <c r="F66" i="11" s="1"/>
  <c r="P54" i="11"/>
  <c r="F67" i="11" s="1"/>
  <c r="P55" i="11"/>
  <c r="P56" i="11"/>
  <c r="F69" i="11" s="1"/>
  <c r="G69" i="11" s="1"/>
  <c r="P57" i="11"/>
  <c r="F70" i="11" s="1"/>
  <c r="J58" i="11"/>
  <c r="F60" i="11"/>
  <c r="I61" i="11"/>
  <c r="O61" i="11"/>
  <c r="F62" i="11"/>
  <c r="L62" i="11" s="1"/>
  <c r="F64" i="11"/>
  <c r="N64" i="11" s="1"/>
  <c r="I65" i="11"/>
  <c r="O65" i="11"/>
  <c r="H66" i="11"/>
  <c r="F68" i="11"/>
  <c r="G68" i="11" s="1"/>
  <c r="H68" i="11"/>
  <c r="J68" i="11"/>
  <c r="K68" i="11"/>
  <c r="L68" i="11"/>
  <c r="N68" i="11"/>
  <c r="O68" i="11"/>
  <c r="I69" i="11"/>
  <c r="O69" i="11"/>
  <c r="N70" i="11"/>
  <c r="Q74" i="11"/>
  <c r="F87" i="11" s="1"/>
  <c r="Q75" i="11"/>
  <c r="Q76" i="11"/>
  <c r="Q77" i="11"/>
  <c r="F90" i="11" s="1"/>
  <c r="N90" i="11" s="1"/>
  <c r="Q78" i="11"/>
  <c r="F91" i="11" s="1"/>
  <c r="Q79" i="11"/>
  <c r="Q80" i="11"/>
  <c r="Q81" i="11"/>
  <c r="Q82" i="11"/>
  <c r="Q83" i="11"/>
  <c r="F96" i="11" s="1"/>
  <c r="J96" i="11" s="1"/>
  <c r="Q84" i="11"/>
  <c r="Q85" i="11"/>
  <c r="F98" i="11" s="1"/>
  <c r="Q86" i="11"/>
  <c r="F99" i="11" s="1"/>
  <c r="J87" i="11"/>
  <c r="L87" i="11"/>
  <c r="F88" i="11"/>
  <c r="F89" i="11"/>
  <c r="H89" i="11"/>
  <c r="I89" i="11"/>
  <c r="J89" i="11"/>
  <c r="L89" i="11"/>
  <c r="M89" i="11"/>
  <c r="N89" i="11"/>
  <c r="P89" i="11"/>
  <c r="H91" i="11"/>
  <c r="J91" i="11"/>
  <c r="P91" i="11"/>
  <c r="F92" i="11"/>
  <c r="F93" i="11"/>
  <c r="L93" i="11" s="1"/>
  <c r="F94" i="11"/>
  <c r="F95" i="11"/>
  <c r="I96" i="11"/>
  <c r="P96" i="11"/>
  <c r="F97" i="11"/>
  <c r="H97" i="11"/>
  <c r="I97" i="11"/>
  <c r="J97" i="11"/>
  <c r="L97" i="11"/>
  <c r="M97" i="11"/>
  <c r="N97" i="11"/>
  <c r="P97" i="11"/>
  <c r="J98" i="11"/>
  <c r="H99" i="11"/>
  <c r="I99" i="11"/>
  <c r="M99" i="11"/>
  <c r="N99" i="11"/>
  <c r="F100" i="11"/>
  <c r="F102" i="11"/>
  <c r="L102" i="11" s="1"/>
  <c r="G102" i="11"/>
  <c r="K102" i="11"/>
  <c r="F104" i="11"/>
  <c r="J104" i="11" s="1"/>
  <c r="F110" i="11"/>
  <c r="H110" i="11" s="1"/>
  <c r="J110" i="11"/>
  <c r="K110" i="11"/>
  <c r="N110" i="11"/>
  <c r="O110" i="11"/>
  <c r="F40" i="9"/>
  <c r="H40" i="9"/>
  <c r="J40" i="9"/>
  <c r="L40" i="9"/>
  <c r="N40" i="9"/>
  <c r="F41" i="9"/>
  <c r="H41" i="9"/>
  <c r="J41" i="9"/>
  <c r="L41" i="9"/>
  <c r="N41" i="9"/>
  <c r="F42" i="9"/>
  <c r="H42" i="9"/>
  <c r="J42" i="9"/>
  <c r="L42" i="9"/>
  <c r="N42" i="9"/>
  <c r="F43" i="9"/>
  <c r="H43" i="9"/>
  <c r="J43" i="9"/>
  <c r="L43" i="9"/>
  <c r="N43" i="9"/>
  <c r="F44" i="9"/>
  <c r="H44" i="9"/>
  <c r="J44" i="9"/>
  <c r="L44" i="9"/>
  <c r="N44" i="9"/>
  <c r="F45" i="9"/>
  <c r="H45" i="9"/>
  <c r="J45" i="9"/>
  <c r="L45" i="9"/>
  <c r="N45" i="9"/>
  <c r="F46" i="9"/>
  <c r="H46" i="9"/>
  <c r="J46" i="9"/>
  <c r="L46" i="9"/>
  <c r="N46" i="9"/>
  <c r="F47" i="9"/>
  <c r="H47" i="9"/>
  <c r="J47" i="9"/>
  <c r="L47" i="9"/>
  <c r="N47" i="9"/>
  <c r="F48" i="9"/>
  <c r="H48" i="9"/>
  <c r="J48" i="9"/>
  <c r="L48" i="9"/>
  <c r="N48" i="9"/>
  <c r="F49" i="9"/>
  <c r="H49" i="9"/>
  <c r="J49" i="9"/>
  <c r="L49" i="9"/>
  <c r="N49" i="9"/>
  <c r="F50" i="9"/>
  <c r="H50" i="9"/>
  <c r="J50" i="9"/>
  <c r="L50" i="9"/>
  <c r="N50" i="9"/>
  <c r="N53" i="9"/>
  <c r="N56" i="9"/>
  <c r="N59" i="9"/>
  <c r="N60" i="9"/>
  <c r="N61" i="9"/>
  <c r="N62" i="9"/>
  <c r="N63" i="9"/>
  <c r="N64" i="9"/>
  <c r="N67" i="9"/>
  <c r="F74" i="9"/>
  <c r="H74" i="9"/>
  <c r="J74" i="9"/>
  <c r="L74" i="9"/>
  <c r="N74" i="9"/>
  <c r="F75" i="9"/>
  <c r="H75" i="9"/>
  <c r="J75" i="9"/>
  <c r="L75" i="9"/>
  <c r="N75" i="9"/>
  <c r="F76" i="9"/>
  <c r="H76" i="9"/>
  <c r="J76" i="9"/>
  <c r="L76" i="9"/>
  <c r="N76" i="9"/>
  <c r="F77" i="9"/>
  <c r="H77" i="9"/>
  <c r="J77" i="9"/>
  <c r="L77" i="9"/>
  <c r="N77" i="9"/>
  <c r="F78" i="9"/>
  <c r="H78" i="9"/>
  <c r="J78" i="9"/>
  <c r="L78" i="9"/>
  <c r="N78" i="9"/>
  <c r="F79" i="9"/>
  <c r="H79" i="9"/>
  <c r="J79" i="9"/>
  <c r="L79" i="9"/>
  <c r="N79" i="9"/>
  <c r="F80" i="9"/>
  <c r="H80" i="9"/>
  <c r="J80" i="9"/>
  <c r="L80" i="9"/>
  <c r="N80" i="9"/>
  <c r="F81" i="9"/>
  <c r="H81" i="9"/>
  <c r="J81" i="9"/>
  <c r="L81" i="9"/>
  <c r="N81" i="9"/>
  <c r="F82" i="9"/>
  <c r="H82" i="9"/>
  <c r="J82" i="9"/>
  <c r="L82" i="9"/>
  <c r="N82" i="9"/>
  <c r="F83" i="9"/>
  <c r="H83" i="9"/>
  <c r="J83" i="9"/>
  <c r="L83" i="9"/>
  <c r="N83" i="9"/>
  <c r="F84" i="9"/>
  <c r="H84" i="9"/>
  <c r="J84" i="9"/>
  <c r="L84" i="9"/>
  <c r="N84" i="9"/>
  <c r="N87" i="9"/>
  <c r="N90" i="9"/>
  <c r="N93" i="9"/>
  <c r="N94" i="9"/>
  <c r="N95" i="9"/>
  <c r="N96" i="9"/>
  <c r="N97" i="9"/>
  <c r="N98" i="9"/>
  <c r="N101" i="9"/>
  <c r="F108" i="9"/>
  <c r="H108" i="9"/>
  <c r="J108" i="9"/>
  <c r="L108" i="9"/>
  <c r="N108" i="9"/>
  <c r="F109" i="9"/>
  <c r="H109" i="9"/>
  <c r="J109" i="9"/>
  <c r="L109" i="9"/>
  <c r="N109" i="9"/>
  <c r="F110" i="9"/>
  <c r="H110" i="9"/>
  <c r="J110" i="9"/>
  <c r="L110" i="9"/>
  <c r="N110" i="9"/>
  <c r="F111" i="9"/>
  <c r="H111" i="9"/>
  <c r="J111" i="9"/>
  <c r="L111" i="9"/>
  <c r="N111" i="9"/>
  <c r="F112" i="9"/>
  <c r="H112" i="9"/>
  <c r="J112" i="9"/>
  <c r="L112" i="9"/>
  <c r="N112" i="9"/>
  <c r="F113" i="9"/>
  <c r="H113" i="9"/>
  <c r="J113" i="9"/>
  <c r="L113" i="9"/>
  <c r="N113" i="9"/>
  <c r="F114" i="9"/>
  <c r="H114" i="9"/>
  <c r="J114" i="9"/>
  <c r="L114" i="9"/>
  <c r="N114" i="9"/>
  <c r="F115" i="9"/>
  <c r="H115" i="9"/>
  <c r="J115" i="9"/>
  <c r="L115" i="9"/>
  <c r="N115" i="9"/>
  <c r="F116" i="9"/>
  <c r="H116" i="9"/>
  <c r="J116" i="9"/>
  <c r="L116" i="9"/>
  <c r="N116" i="9"/>
  <c r="F117" i="9"/>
  <c r="H117" i="9"/>
  <c r="J117" i="9"/>
  <c r="L117" i="9"/>
  <c r="N117" i="9"/>
  <c r="F118" i="9"/>
  <c r="H118" i="9"/>
  <c r="J118" i="9"/>
  <c r="L118" i="9"/>
  <c r="N118" i="9"/>
  <c r="N121" i="9"/>
  <c r="N124" i="9"/>
  <c r="N127" i="9"/>
  <c r="N128" i="9"/>
  <c r="N129" i="9"/>
  <c r="N130" i="9"/>
  <c r="N131" i="9"/>
  <c r="N132" i="9"/>
  <c r="N135" i="9"/>
  <c r="F176" i="9"/>
  <c r="H176" i="9"/>
  <c r="J176" i="9"/>
  <c r="L176" i="9"/>
  <c r="N176" i="9"/>
  <c r="F177" i="9"/>
  <c r="H177" i="9"/>
  <c r="J177" i="9"/>
  <c r="L177" i="9"/>
  <c r="N177" i="9"/>
  <c r="F178" i="9"/>
  <c r="H178" i="9"/>
  <c r="J178" i="9"/>
  <c r="L178" i="9"/>
  <c r="N178" i="9"/>
  <c r="F179" i="9"/>
  <c r="H179" i="9"/>
  <c r="J179" i="9"/>
  <c r="L179" i="9"/>
  <c r="N179" i="9"/>
  <c r="F180" i="9"/>
  <c r="H180" i="9"/>
  <c r="J180" i="9"/>
  <c r="L180" i="9"/>
  <c r="N180" i="9"/>
  <c r="F181" i="9"/>
  <c r="H181" i="9"/>
  <c r="J181" i="9"/>
  <c r="L181" i="9"/>
  <c r="N181" i="9"/>
  <c r="F182" i="9"/>
  <c r="H182" i="9"/>
  <c r="J182" i="9"/>
  <c r="L182" i="9"/>
  <c r="N182" i="9"/>
  <c r="F183" i="9"/>
  <c r="H183" i="9"/>
  <c r="J183" i="9"/>
  <c r="L183" i="9"/>
  <c r="N183" i="9"/>
  <c r="F184" i="9"/>
  <c r="H184" i="9"/>
  <c r="J184" i="9"/>
  <c r="L184" i="9"/>
  <c r="N184" i="9"/>
  <c r="F185" i="9"/>
  <c r="H185" i="9"/>
  <c r="J185" i="9"/>
  <c r="L185" i="9"/>
  <c r="N185" i="9"/>
  <c r="F186" i="9"/>
  <c r="H186" i="9"/>
  <c r="J186" i="9"/>
  <c r="L186" i="9"/>
  <c r="N186" i="9"/>
  <c r="N189" i="9"/>
  <c r="N192" i="9"/>
  <c r="N195" i="9"/>
  <c r="N196" i="9"/>
  <c r="N197" i="9"/>
  <c r="N198" i="9"/>
  <c r="N199" i="9"/>
  <c r="N200" i="9"/>
  <c r="N203" i="9"/>
  <c r="F210" i="9"/>
  <c r="H210" i="9"/>
  <c r="J210" i="9"/>
  <c r="L210" i="9"/>
  <c r="N210" i="9"/>
  <c r="F211" i="9"/>
  <c r="H211" i="9"/>
  <c r="J211" i="9"/>
  <c r="L211" i="9"/>
  <c r="N211" i="9"/>
  <c r="F212" i="9"/>
  <c r="H212" i="9"/>
  <c r="J212" i="9"/>
  <c r="L212" i="9"/>
  <c r="N212" i="9"/>
  <c r="F213" i="9"/>
  <c r="H213" i="9"/>
  <c r="J213" i="9"/>
  <c r="L213" i="9"/>
  <c r="N213" i="9"/>
  <c r="F214" i="9"/>
  <c r="H214" i="9"/>
  <c r="J214" i="9"/>
  <c r="L214" i="9"/>
  <c r="N214" i="9"/>
  <c r="F215" i="9"/>
  <c r="H215" i="9"/>
  <c r="J215" i="9"/>
  <c r="L215" i="9"/>
  <c r="N215" i="9"/>
  <c r="F216" i="9"/>
  <c r="H216" i="9"/>
  <c r="J216" i="9"/>
  <c r="L216" i="9"/>
  <c r="N216" i="9"/>
  <c r="F217" i="9"/>
  <c r="H217" i="9"/>
  <c r="J217" i="9"/>
  <c r="L217" i="9"/>
  <c r="N217" i="9"/>
  <c r="F218" i="9"/>
  <c r="H218" i="9"/>
  <c r="J218" i="9"/>
  <c r="L218" i="9"/>
  <c r="N218" i="9"/>
  <c r="F219" i="9"/>
  <c r="H219" i="9"/>
  <c r="J219" i="9"/>
  <c r="L219" i="9"/>
  <c r="N219" i="9"/>
  <c r="F220" i="9"/>
  <c r="H220" i="9"/>
  <c r="J220" i="9"/>
  <c r="L220" i="9"/>
  <c r="N220" i="9"/>
  <c r="N223" i="9"/>
  <c r="N226" i="9"/>
  <c r="N229" i="9"/>
  <c r="N230" i="9"/>
  <c r="N231" i="9"/>
  <c r="N232" i="9"/>
  <c r="N233" i="9"/>
  <c r="N234" i="9"/>
  <c r="N237" i="9"/>
  <c r="F244" i="9"/>
  <c r="H244" i="9"/>
  <c r="J244" i="9"/>
  <c r="L244" i="9"/>
  <c r="N244" i="9"/>
  <c r="F245" i="9"/>
  <c r="H245" i="9"/>
  <c r="J245" i="9"/>
  <c r="L245" i="9"/>
  <c r="N245" i="9"/>
  <c r="F246" i="9"/>
  <c r="H246" i="9"/>
  <c r="J246" i="9"/>
  <c r="L246" i="9"/>
  <c r="N246" i="9"/>
  <c r="F247" i="9"/>
  <c r="H247" i="9"/>
  <c r="J247" i="9"/>
  <c r="L247" i="9"/>
  <c r="N247" i="9"/>
  <c r="F248" i="9"/>
  <c r="H248" i="9"/>
  <c r="J248" i="9"/>
  <c r="L248" i="9"/>
  <c r="N248" i="9"/>
  <c r="F249" i="9"/>
  <c r="H249" i="9"/>
  <c r="J249" i="9"/>
  <c r="L249" i="9"/>
  <c r="N249" i="9"/>
  <c r="F250" i="9"/>
  <c r="H250" i="9"/>
  <c r="J250" i="9"/>
  <c r="L250" i="9"/>
  <c r="N250" i="9"/>
  <c r="F251" i="9"/>
  <c r="H251" i="9"/>
  <c r="J251" i="9"/>
  <c r="L251" i="9"/>
  <c r="N251" i="9"/>
  <c r="F252" i="9"/>
  <c r="H252" i="9"/>
  <c r="J252" i="9"/>
  <c r="L252" i="9"/>
  <c r="N252" i="9"/>
  <c r="F253" i="9"/>
  <c r="H253" i="9"/>
  <c r="J253" i="9"/>
  <c r="L253" i="9"/>
  <c r="N253" i="9"/>
  <c r="F254" i="9"/>
  <c r="H254" i="9"/>
  <c r="J254" i="9"/>
  <c r="L254" i="9"/>
  <c r="N254" i="9"/>
  <c r="N257" i="9"/>
  <c r="N260" i="9"/>
  <c r="N263" i="9"/>
  <c r="N264" i="9"/>
  <c r="N265" i="9"/>
  <c r="N266" i="9"/>
  <c r="N267" i="9"/>
  <c r="N268" i="9"/>
  <c r="N271" i="9"/>
  <c r="F312" i="9"/>
  <c r="H312" i="9"/>
  <c r="J312" i="9"/>
  <c r="L312" i="9"/>
  <c r="N312" i="9"/>
  <c r="F313" i="9"/>
  <c r="H313" i="9"/>
  <c r="J313" i="9"/>
  <c r="L313" i="9"/>
  <c r="N313" i="9"/>
  <c r="F314" i="9"/>
  <c r="H314" i="9"/>
  <c r="J314" i="9"/>
  <c r="L314" i="9"/>
  <c r="N314" i="9"/>
  <c r="F315" i="9"/>
  <c r="H315" i="9"/>
  <c r="J315" i="9"/>
  <c r="L315" i="9"/>
  <c r="N315" i="9"/>
  <c r="F316" i="9"/>
  <c r="H316" i="9"/>
  <c r="J316" i="9"/>
  <c r="L316" i="9"/>
  <c r="N316" i="9"/>
  <c r="F317" i="9"/>
  <c r="H317" i="9"/>
  <c r="J317" i="9"/>
  <c r="L317" i="9"/>
  <c r="N317" i="9"/>
  <c r="F318" i="9"/>
  <c r="H318" i="9"/>
  <c r="J318" i="9"/>
  <c r="L318" i="9"/>
  <c r="N318" i="9"/>
  <c r="F319" i="9"/>
  <c r="H319" i="9"/>
  <c r="J319" i="9"/>
  <c r="L319" i="9"/>
  <c r="N319" i="9"/>
  <c r="F320" i="9"/>
  <c r="H320" i="9"/>
  <c r="J320" i="9"/>
  <c r="L320" i="9"/>
  <c r="N320" i="9"/>
  <c r="F321" i="9"/>
  <c r="H321" i="9"/>
  <c r="J321" i="9"/>
  <c r="L321" i="9"/>
  <c r="N321" i="9"/>
  <c r="F322" i="9"/>
  <c r="H322" i="9"/>
  <c r="J322" i="9"/>
  <c r="L322" i="9"/>
  <c r="N322" i="9"/>
  <c r="N325" i="9"/>
  <c r="N328" i="9"/>
  <c r="N331" i="9"/>
  <c r="N332" i="9"/>
  <c r="N333" i="9"/>
  <c r="N334" i="9"/>
  <c r="N335" i="9"/>
  <c r="N336" i="9"/>
  <c r="N339" i="9"/>
  <c r="F346" i="9"/>
  <c r="H346" i="9"/>
  <c r="J346" i="9"/>
  <c r="L346" i="9"/>
  <c r="N346" i="9"/>
  <c r="F347" i="9"/>
  <c r="H347" i="9"/>
  <c r="J347" i="9"/>
  <c r="L347" i="9"/>
  <c r="N347" i="9"/>
  <c r="F348" i="9"/>
  <c r="H348" i="9"/>
  <c r="J348" i="9"/>
  <c r="L348" i="9"/>
  <c r="N348" i="9"/>
  <c r="F349" i="9"/>
  <c r="H349" i="9"/>
  <c r="J349" i="9"/>
  <c r="L349" i="9"/>
  <c r="N349" i="9"/>
  <c r="F350" i="9"/>
  <c r="H350" i="9"/>
  <c r="J350" i="9"/>
  <c r="L350" i="9"/>
  <c r="N350" i="9"/>
  <c r="F351" i="9"/>
  <c r="H351" i="9"/>
  <c r="J351" i="9"/>
  <c r="L351" i="9"/>
  <c r="N351" i="9"/>
  <c r="F352" i="9"/>
  <c r="H352" i="9"/>
  <c r="J352" i="9"/>
  <c r="L352" i="9"/>
  <c r="N352" i="9"/>
  <c r="F353" i="9"/>
  <c r="H353" i="9"/>
  <c r="J353" i="9"/>
  <c r="L353" i="9"/>
  <c r="N353" i="9"/>
  <c r="F354" i="9"/>
  <c r="H354" i="9"/>
  <c r="J354" i="9"/>
  <c r="L354" i="9"/>
  <c r="N354" i="9"/>
  <c r="F355" i="9"/>
  <c r="H355" i="9"/>
  <c r="J355" i="9"/>
  <c r="L355" i="9"/>
  <c r="N355" i="9"/>
  <c r="F356" i="9"/>
  <c r="H356" i="9"/>
  <c r="J356" i="9"/>
  <c r="L356" i="9"/>
  <c r="N356" i="9"/>
  <c r="N359" i="9"/>
  <c r="N362" i="9"/>
  <c r="N365" i="9"/>
  <c r="N366" i="9"/>
  <c r="N367" i="9"/>
  <c r="N368" i="9"/>
  <c r="N369" i="9"/>
  <c r="N370" i="9"/>
  <c r="N373" i="9"/>
  <c r="F380" i="9"/>
  <c r="H380" i="9"/>
  <c r="J380" i="9"/>
  <c r="L380" i="9"/>
  <c r="N380" i="9"/>
  <c r="F381" i="9"/>
  <c r="H381" i="9"/>
  <c r="J381" i="9"/>
  <c r="L381" i="9"/>
  <c r="N381" i="9"/>
  <c r="F382" i="9"/>
  <c r="H382" i="9"/>
  <c r="J382" i="9"/>
  <c r="L382" i="9"/>
  <c r="N382" i="9"/>
  <c r="F383" i="9"/>
  <c r="H383" i="9"/>
  <c r="J383" i="9"/>
  <c r="L383" i="9"/>
  <c r="N383" i="9"/>
  <c r="F384" i="9"/>
  <c r="H384" i="9"/>
  <c r="J384" i="9"/>
  <c r="L384" i="9"/>
  <c r="N384" i="9"/>
  <c r="F385" i="9"/>
  <c r="H385" i="9"/>
  <c r="J385" i="9"/>
  <c r="L385" i="9"/>
  <c r="N385" i="9"/>
  <c r="F386" i="9"/>
  <c r="H386" i="9"/>
  <c r="J386" i="9"/>
  <c r="L386" i="9"/>
  <c r="N386" i="9"/>
  <c r="F387" i="9"/>
  <c r="H387" i="9"/>
  <c r="J387" i="9"/>
  <c r="L387" i="9"/>
  <c r="N387" i="9"/>
  <c r="F388" i="9"/>
  <c r="H388" i="9"/>
  <c r="J388" i="9"/>
  <c r="L388" i="9"/>
  <c r="N388" i="9"/>
  <c r="F389" i="9"/>
  <c r="H389" i="9"/>
  <c r="J389" i="9"/>
  <c r="L389" i="9"/>
  <c r="N389" i="9"/>
  <c r="F390" i="9"/>
  <c r="H390" i="9"/>
  <c r="J390" i="9"/>
  <c r="L390" i="9"/>
  <c r="N390" i="9"/>
  <c r="N393" i="9"/>
  <c r="N396" i="9"/>
  <c r="N399" i="9"/>
  <c r="N400" i="9"/>
  <c r="N401" i="9"/>
  <c r="N402" i="9"/>
  <c r="N403" i="9"/>
  <c r="N404" i="9"/>
  <c r="N407" i="9"/>
  <c r="P5" i="8"/>
  <c r="P13" i="8" s="1"/>
  <c r="L17" i="8"/>
  <c r="O17" i="8"/>
  <c r="L30" i="8"/>
  <c r="O30" i="8"/>
  <c r="L38" i="8"/>
  <c r="R42" i="8"/>
  <c r="R43" i="8"/>
  <c r="R44" i="8"/>
  <c r="R45" i="8"/>
  <c r="R46" i="8"/>
  <c r="R47" i="8"/>
  <c r="R48" i="8"/>
  <c r="R49" i="8"/>
  <c r="H50" i="8"/>
  <c r="O50" i="8" s="1"/>
  <c r="H51" i="8"/>
  <c r="L51" i="8" s="1"/>
  <c r="P51" i="8"/>
  <c r="H54" i="8"/>
  <c r="O54" i="8" s="1"/>
  <c r="H55" i="8"/>
  <c r="Q55" i="8" s="1"/>
  <c r="H62" i="8"/>
  <c r="K62" i="8" s="1"/>
  <c r="Q69" i="8"/>
  <c r="Q70" i="8"/>
  <c r="Q71" i="8"/>
  <c r="Q72" i="8"/>
  <c r="Q73" i="8"/>
  <c r="Q74" i="8"/>
  <c r="Q75" i="8"/>
  <c r="Q76" i="8"/>
  <c r="H77" i="8"/>
  <c r="H79" i="8"/>
  <c r="O79" i="8" s="1"/>
  <c r="H81" i="8"/>
  <c r="K81" i="8" s="1"/>
  <c r="H83" i="8"/>
  <c r="K83" i="8" s="1"/>
  <c r="M97" i="8"/>
  <c r="L108" i="8"/>
  <c r="M112" i="8"/>
  <c r="L118" i="8"/>
  <c r="L126" i="8"/>
  <c r="M130" i="8"/>
  <c r="M132" i="8" s="1"/>
  <c r="L134" i="8"/>
  <c r="V138" i="8"/>
  <c r="V139" i="8"/>
  <c r="V140" i="8"/>
  <c r="V141" i="8"/>
  <c r="V142" i="8"/>
  <c r="V143" i="8"/>
  <c r="V144" i="8"/>
  <c r="V145" i="8"/>
  <c r="V146" i="8"/>
  <c r="V147" i="8"/>
  <c r="I148" i="8"/>
  <c r="U148" i="8" s="1"/>
  <c r="I150" i="8"/>
  <c r="Q150" i="8" s="1"/>
  <c r="I152" i="8"/>
  <c r="U152" i="8" s="1"/>
  <c r="I154" i="8"/>
  <c r="M154" i="8" s="1"/>
  <c r="I156" i="8"/>
  <c r="V171" i="8"/>
  <c r="I182" i="8" s="1"/>
  <c r="V172" i="8"/>
  <c r="V173" i="8"/>
  <c r="V174" i="8"/>
  <c r="V175" i="8"/>
  <c r="V176" i="8"/>
  <c r="V177" i="8"/>
  <c r="V178" i="8"/>
  <c r="V179" i="8"/>
  <c r="V180" i="8"/>
  <c r="I181" i="8"/>
  <c r="P181" i="8" s="1"/>
  <c r="I184" i="8"/>
  <c r="J184" i="8" s="1"/>
  <c r="Q184" i="8"/>
  <c r="S184" i="8"/>
  <c r="I185" i="8"/>
  <c r="I186" i="8"/>
  <c r="J186" i="8" s="1"/>
  <c r="S186" i="8"/>
  <c r="I187" i="8"/>
  <c r="K187" i="8" s="1"/>
  <c r="I188" i="8"/>
  <c r="U188" i="8" s="1"/>
  <c r="I189" i="8"/>
  <c r="U189" i="8" s="1"/>
  <c r="I190" i="8"/>
  <c r="N190" i="8" s="1"/>
  <c r="I194" i="8"/>
  <c r="J194" i="8" s="1"/>
  <c r="I197" i="8"/>
  <c r="J197" i="8" s="1"/>
  <c r="M220" i="8"/>
  <c r="M222" i="8" s="1"/>
  <c r="L224" i="8"/>
  <c r="M229" i="8"/>
  <c r="L233" i="8"/>
  <c r="M239" i="8"/>
  <c r="M241" i="8" s="1"/>
  <c r="M242" i="8"/>
  <c r="M243" i="8"/>
  <c r="M247" i="8"/>
  <c r="M248" i="8"/>
  <c r="L250" i="8"/>
  <c r="M256" i="8"/>
  <c r="N256" i="8" s="1"/>
  <c r="L267" i="8"/>
  <c r="L277" i="8"/>
  <c r="M282" i="8"/>
  <c r="N282" i="8" s="1"/>
  <c r="N287" i="8" s="1"/>
  <c r="L292" i="8"/>
  <c r="M298" i="8"/>
  <c r="M299" i="8" s="1"/>
  <c r="L302" i="8"/>
  <c r="M307" i="8"/>
  <c r="N307" i="8" s="1"/>
  <c r="M309" i="8"/>
  <c r="M310" i="8"/>
  <c r="M312" i="8"/>
  <c r="N312" i="8"/>
  <c r="N314" i="8"/>
  <c r="M315" i="8"/>
  <c r="L317" i="8"/>
  <c r="M323" i="8"/>
  <c r="N323" i="8" s="1"/>
  <c r="L327" i="8"/>
  <c r="U332" i="8"/>
  <c r="U333" i="8"/>
  <c r="U334" i="8"/>
  <c r="U335" i="8"/>
  <c r="U336" i="8"/>
  <c r="L337" i="8"/>
  <c r="M337" i="8" s="1"/>
  <c r="N337" i="8"/>
  <c r="O337" i="8"/>
  <c r="P337" i="8"/>
  <c r="Q337" i="8"/>
  <c r="R337" i="8"/>
  <c r="S337" i="8"/>
  <c r="T337" i="8"/>
  <c r="L338" i="8"/>
  <c r="Q338" i="8" s="1"/>
  <c r="L339" i="8"/>
  <c r="L340" i="8"/>
  <c r="O340" i="8" s="1"/>
  <c r="L341" i="8"/>
  <c r="M341" i="8"/>
  <c r="N341" i="8"/>
  <c r="O341" i="8"/>
  <c r="P341" i="8"/>
  <c r="Q341" i="8"/>
  <c r="R341" i="8"/>
  <c r="S341" i="8"/>
  <c r="T341" i="8"/>
  <c r="L342" i="8"/>
  <c r="Q342" i="8" s="1"/>
  <c r="L345" i="8"/>
  <c r="R345" i="8" s="1"/>
  <c r="L346" i="8"/>
  <c r="M346" i="8" s="1"/>
  <c r="P346" i="8"/>
  <c r="Q346" i="8"/>
  <c r="U349" i="8"/>
  <c r="U350" i="8"/>
  <c r="U351" i="8"/>
  <c r="U352" i="8"/>
  <c r="U353" i="8"/>
  <c r="L354" i="8"/>
  <c r="T354" i="8" s="1"/>
  <c r="L358" i="8"/>
  <c r="P358" i="8" s="1"/>
  <c r="U367" i="8"/>
  <c r="U368" i="8"/>
  <c r="U369" i="8"/>
  <c r="U370" i="8"/>
  <c r="U371" i="8"/>
  <c r="L372" i="8"/>
  <c r="M372" i="8"/>
  <c r="N372" i="8"/>
  <c r="O372" i="8"/>
  <c r="P372" i="8"/>
  <c r="Q372" i="8"/>
  <c r="R372" i="8"/>
  <c r="S372" i="8"/>
  <c r="T372" i="8"/>
  <c r="L373" i="8"/>
  <c r="Q373" i="8" s="1"/>
  <c r="L374" i="8"/>
  <c r="L375" i="8"/>
  <c r="Q375" i="8" s="1"/>
  <c r="L376" i="8"/>
  <c r="N376" i="8" s="1"/>
  <c r="T376" i="8"/>
  <c r="L377" i="8"/>
  <c r="L381" i="8"/>
  <c r="Q381" i="8" s="1"/>
  <c r="U384" i="8"/>
  <c r="U385" i="8"/>
  <c r="U386" i="8"/>
  <c r="U387" i="8"/>
  <c r="U388" i="8"/>
  <c r="U402" i="8"/>
  <c r="U403" i="8"/>
  <c r="U404" i="8"/>
  <c r="U405" i="8"/>
  <c r="U406" i="8"/>
  <c r="L407" i="8"/>
  <c r="T407" i="8" s="1"/>
  <c r="L408" i="8"/>
  <c r="P408" i="8"/>
  <c r="Q408" i="8"/>
  <c r="L409" i="8"/>
  <c r="N409" i="8" s="1"/>
  <c r="L410" i="8"/>
  <c r="Q410" i="8" s="1"/>
  <c r="T410" i="8"/>
  <c r="L411" i="8"/>
  <c r="T411" i="8" s="1"/>
  <c r="L413" i="8"/>
  <c r="N413" i="8" s="1"/>
  <c r="L414" i="8"/>
  <c r="N414" i="8" s="1"/>
  <c r="L415" i="8"/>
  <c r="N415" i="8" s="1"/>
  <c r="U419" i="8"/>
  <c r="U420" i="8"/>
  <c r="U421" i="8"/>
  <c r="U422" i="8"/>
  <c r="U423" i="8"/>
  <c r="L426" i="8"/>
  <c r="L431" i="8" s="1"/>
  <c r="U437" i="8"/>
  <c r="U438" i="8"/>
  <c r="U439" i="8"/>
  <c r="U440" i="8"/>
  <c r="U441" i="8"/>
  <c r="L442" i="8"/>
  <c r="L443" i="8"/>
  <c r="M443" i="8" s="1"/>
  <c r="T443" i="8"/>
  <c r="L444" i="8"/>
  <c r="N444" i="8" s="1"/>
  <c r="L445" i="8"/>
  <c r="P445" i="8" s="1"/>
  <c r="L446" i="8"/>
  <c r="N446" i="8" s="1"/>
  <c r="L450" i="8"/>
  <c r="Q450" i="8" s="1"/>
  <c r="U454" i="8"/>
  <c r="U455" i="8"/>
  <c r="U456" i="8"/>
  <c r="U457" i="8"/>
  <c r="U458" i="8"/>
  <c r="L461" i="8"/>
  <c r="N461" i="8" s="1"/>
  <c r="Q461" i="8"/>
  <c r="L462" i="8"/>
  <c r="Q462" i="8" s="1"/>
  <c r="L463" i="8"/>
  <c r="M463" i="8" s="1"/>
  <c r="O463" i="8"/>
  <c r="P463" i="8"/>
  <c r="Q463" i="8"/>
  <c r="R463" i="8"/>
  <c r="S463" i="8"/>
  <c r="T463" i="8"/>
  <c r="L468" i="8"/>
  <c r="O468" i="8" s="1"/>
  <c r="U472" i="8"/>
  <c r="U473" i="8"/>
  <c r="U474" i="8"/>
  <c r="U475" i="8"/>
  <c r="U476" i="8"/>
  <c r="L477" i="8"/>
  <c r="L478" i="8"/>
  <c r="Q478" i="8" s="1"/>
  <c r="L479" i="8"/>
  <c r="L480" i="8"/>
  <c r="Q480" i="8" s="1"/>
  <c r="M480" i="8"/>
  <c r="S480" i="8"/>
  <c r="T480" i="8"/>
  <c r="L481" i="8"/>
  <c r="N481" i="8" s="1"/>
  <c r="L485" i="8"/>
  <c r="N485" i="8" s="1"/>
  <c r="U489" i="8"/>
  <c r="U490" i="8"/>
  <c r="U491" i="8"/>
  <c r="U492" i="8"/>
  <c r="U493" i="8"/>
  <c r="L494" i="8"/>
  <c r="N494" i="8" s="1"/>
  <c r="L495" i="8"/>
  <c r="Q495" i="8"/>
  <c r="L496" i="8"/>
  <c r="N496" i="8" s="1"/>
  <c r="S496" i="8"/>
  <c r="T496" i="8"/>
  <c r="L497" i="8"/>
  <c r="P497" i="8" s="1"/>
  <c r="M497" i="8"/>
  <c r="O497" i="8"/>
  <c r="Q497" i="8"/>
  <c r="S497" i="8"/>
  <c r="T497" i="8"/>
  <c r="L498" i="8"/>
  <c r="N498" i="8" s="1"/>
  <c r="L501" i="8"/>
  <c r="M501" i="8" s="1"/>
  <c r="L502" i="8"/>
  <c r="M502" i="8" s="1"/>
  <c r="P502" i="8"/>
  <c r="R502" i="8"/>
  <c r="M509" i="8"/>
  <c r="M513" i="8" s="1"/>
  <c r="L515" i="8"/>
  <c r="M521" i="8"/>
  <c r="M523" i="8" s="1"/>
  <c r="P521" i="8"/>
  <c r="L532" i="8"/>
  <c r="O532" i="8"/>
  <c r="M542" i="8"/>
  <c r="N542" i="8" s="1"/>
  <c r="P542" i="8"/>
  <c r="M545" i="8"/>
  <c r="M549" i="8"/>
  <c r="M552" i="8"/>
  <c r="L553" i="8"/>
  <c r="O553" i="8"/>
  <c r="M563" i="8"/>
  <c r="M565" i="8" s="1"/>
  <c r="P563" i="8"/>
  <c r="L577" i="8"/>
  <c r="O577" i="8"/>
  <c r="M584" i="8"/>
  <c r="N584" i="8" s="1"/>
  <c r="P584" i="8"/>
  <c r="Q584" i="8" s="1"/>
  <c r="P587" i="8"/>
  <c r="P588" i="8"/>
  <c r="P591" i="8"/>
  <c r="P592" i="8"/>
  <c r="P593" i="8"/>
  <c r="P594" i="8"/>
  <c r="L595" i="8"/>
  <c r="O595" i="8"/>
  <c r="M605" i="8"/>
  <c r="N605" i="8" s="1"/>
  <c r="P605" i="8"/>
  <c r="P607" i="8" s="1"/>
  <c r="P613" i="8"/>
  <c r="L616" i="8"/>
  <c r="O616" i="8"/>
  <c r="M626" i="8"/>
  <c r="N626" i="8" s="1"/>
  <c r="P626" i="8"/>
  <c r="P631" i="8" s="1"/>
  <c r="M631" i="8"/>
  <c r="L632" i="8"/>
  <c r="O632" i="8"/>
  <c r="M638" i="8"/>
  <c r="M639" i="8" s="1"/>
  <c r="L649" i="8"/>
  <c r="M658" i="8"/>
  <c r="M659" i="8" s="1"/>
  <c r="M664" i="8"/>
  <c r="M666" i="8"/>
  <c r="L668" i="8"/>
  <c r="M677" i="8"/>
  <c r="M678" i="8" s="1"/>
  <c r="L688" i="8"/>
  <c r="R696" i="8"/>
  <c r="R697" i="8"/>
  <c r="R698" i="8"/>
  <c r="R699" i="8"/>
  <c r="R700" i="8"/>
  <c r="R701" i="8"/>
  <c r="R702" i="8"/>
  <c r="R703" i="8"/>
  <c r="F704" i="8"/>
  <c r="H704" i="8" s="1"/>
  <c r="F705" i="8"/>
  <c r="I705" i="8" s="1"/>
  <c r="F706" i="8"/>
  <c r="H706" i="8" s="1"/>
  <c r="F707" i="8"/>
  <c r="N707" i="8"/>
  <c r="F708" i="8"/>
  <c r="G708" i="8" s="1"/>
  <c r="F709" i="8"/>
  <c r="I709" i="8" s="1"/>
  <c r="F710" i="8"/>
  <c r="H710" i="8" s="1"/>
  <c r="F711" i="8"/>
  <c r="Q723" i="8"/>
  <c r="Q724" i="8"/>
  <c r="Q725" i="8"/>
  <c r="Q726" i="8"/>
  <c r="Q727" i="8"/>
  <c r="Q728" i="8"/>
  <c r="Q729" i="8"/>
  <c r="Q730" i="8"/>
  <c r="F731" i="8"/>
  <c r="H731" i="8" s="1"/>
  <c r="J731" i="8"/>
  <c r="N731" i="8"/>
  <c r="F732" i="8"/>
  <c r="H732" i="8" s="1"/>
  <c r="F733" i="8"/>
  <c r="I733" i="8" s="1"/>
  <c r="F734" i="8"/>
  <c r="N734" i="8" s="1"/>
  <c r="F735" i="8"/>
  <c r="G735" i="8" s="1"/>
  <c r="F736" i="8"/>
  <c r="H736" i="8" s="1"/>
  <c r="F737" i="8"/>
  <c r="F745" i="8" s="1"/>
  <c r="F738" i="8"/>
  <c r="H738" i="8" s="1"/>
  <c r="M751" i="8"/>
  <c r="L762" i="8"/>
  <c r="G59" i="2"/>
  <c r="H56" i="2" s="1"/>
  <c r="H57" i="2" s="1"/>
  <c r="H58" i="2"/>
  <c r="H52" i="2"/>
  <c r="G52" i="2"/>
  <c r="K51" i="2"/>
  <c r="K50" i="2"/>
  <c r="K49" i="2"/>
  <c r="K48" i="2"/>
  <c r="K47" i="2"/>
  <c r="K46" i="2"/>
  <c r="K45" i="2"/>
  <c r="K44" i="2"/>
  <c r="K43" i="2"/>
  <c r="K42" i="2"/>
  <c r="K41" i="2"/>
  <c r="K40" i="2"/>
  <c r="K39" i="2"/>
  <c r="J39" i="2"/>
  <c r="K38" i="2"/>
  <c r="K37" i="2"/>
  <c r="K36" i="2"/>
  <c r="K35" i="2"/>
  <c r="K34" i="2"/>
  <c r="K33" i="2"/>
  <c r="K32" i="2"/>
  <c r="K31" i="2"/>
  <c r="K30" i="2"/>
  <c r="K29" i="2"/>
  <c r="K28" i="2"/>
  <c r="K27" i="2"/>
  <c r="K26" i="2"/>
  <c r="K25" i="2"/>
  <c r="K24" i="2"/>
  <c r="K23" i="2"/>
  <c r="K22" i="2"/>
  <c r="K21" i="2"/>
  <c r="K20" i="2"/>
  <c r="K19" i="2"/>
  <c r="K18" i="2"/>
  <c r="K17" i="2"/>
  <c r="K16" i="2"/>
  <c r="K15" i="2"/>
  <c r="K14" i="2"/>
  <c r="K13" i="2"/>
  <c r="K12" i="2"/>
  <c r="K11" i="2"/>
  <c r="K10" i="2"/>
  <c r="K9" i="2"/>
  <c r="K8" i="2"/>
  <c r="K7" i="2"/>
  <c r="K6" i="2"/>
  <c r="K5" i="2"/>
  <c r="J4" i="2"/>
  <c r="J7" i="2" s="1"/>
  <c r="I4" i="2"/>
  <c r="N479" i="8" l="1"/>
  <c r="T479" i="8"/>
  <c r="P479" i="8"/>
  <c r="M377" i="8"/>
  <c r="S377" i="8"/>
  <c r="Q377" i="8"/>
  <c r="M100" i="11"/>
  <c r="L100" i="11"/>
  <c r="H100" i="11"/>
  <c r="L92" i="11"/>
  <c r="N92" i="11"/>
  <c r="F105" i="11"/>
  <c r="J92" i="11"/>
  <c r="N67" i="11"/>
  <c r="G67" i="11"/>
  <c r="M67" i="11"/>
  <c r="O59" i="11"/>
  <c r="G59" i="11"/>
  <c r="M59" i="11"/>
  <c r="J134" i="13"/>
  <c r="I134" i="13"/>
  <c r="K134" i="13"/>
  <c r="G134" i="13"/>
  <c r="N134" i="13"/>
  <c r="H56" i="13"/>
  <c r="L56" i="13"/>
  <c r="I56" i="13"/>
  <c r="O56" i="13" s="1"/>
  <c r="M56" i="13"/>
  <c r="G56" i="13"/>
  <c r="K56" i="13"/>
  <c r="F62" i="13"/>
  <c r="G57" i="13"/>
  <c r="K57" i="13"/>
  <c r="N25" i="13"/>
  <c r="M25" i="13"/>
  <c r="I25" i="13"/>
  <c r="L28" i="13"/>
  <c r="K28" i="13"/>
  <c r="F42" i="13"/>
  <c r="H28" i="13"/>
  <c r="I24" i="13"/>
  <c r="M24" i="13"/>
  <c r="J24" i="13"/>
  <c r="N24" i="13"/>
  <c r="H24" i="13"/>
  <c r="L24" i="13"/>
  <c r="G20" i="13"/>
  <c r="K20" i="13"/>
  <c r="H20" i="13"/>
  <c r="L20" i="13"/>
  <c r="F34" i="13"/>
  <c r="J20" i="13"/>
  <c r="N20" i="13"/>
  <c r="P531" i="8"/>
  <c r="P524" i="8"/>
  <c r="P528" i="8"/>
  <c r="P525" i="8"/>
  <c r="P529" i="8"/>
  <c r="P523" i="8"/>
  <c r="P527" i="8"/>
  <c r="H59" i="2"/>
  <c r="N88" i="11"/>
  <c r="F101" i="11"/>
  <c r="H101" i="11" s="1"/>
  <c r="L88" i="11"/>
  <c r="J144" i="13"/>
  <c r="H144" i="13"/>
  <c r="K144" i="13"/>
  <c r="G144" i="13"/>
  <c r="P552" i="8"/>
  <c r="P550" i="8"/>
  <c r="P530" i="8"/>
  <c r="N477" i="8"/>
  <c r="T477" i="8"/>
  <c r="L482" i="8"/>
  <c r="Q482" i="8" s="1"/>
  <c r="P477" i="8"/>
  <c r="N442" i="8"/>
  <c r="T442" i="8"/>
  <c r="P442" i="8"/>
  <c r="M339" i="8"/>
  <c r="T339" i="8"/>
  <c r="L344" i="8"/>
  <c r="F106" i="11"/>
  <c r="J106" i="11" s="1"/>
  <c r="P17" i="11"/>
  <c r="N56" i="13"/>
  <c r="J59" i="13"/>
  <c r="M59" i="13"/>
  <c r="G59" i="13"/>
  <c r="N59" i="13"/>
  <c r="K59" i="13"/>
  <c r="F65" i="13"/>
  <c r="L65" i="13" s="1"/>
  <c r="G55" i="13"/>
  <c r="M55" i="13"/>
  <c r="I55" i="13"/>
  <c r="N55" i="13"/>
  <c r="K55" i="13"/>
  <c r="F39" i="13"/>
  <c r="G28" i="13"/>
  <c r="G24" i="13"/>
  <c r="M20" i="13"/>
  <c r="I20" i="14"/>
  <c r="I16" i="14"/>
  <c r="I12" i="14"/>
  <c r="I8" i="14"/>
  <c r="I22" i="14"/>
  <c r="I14" i="14"/>
  <c r="I6" i="14"/>
  <c r="I19" i="14"/>
  <c r="I15" i="14"/>
  <c r="I11" i="14"/>
  <c r="I7" i="14"/>
  <c r="I18" i="14"/>
  <c r="I10" i="14"/>
  <c r="I21" i="14"/>
  <c r="I17" i="14"/>
  <c r="I13" i="14"/>
  <c r="I9" i="14"/>
  <c r="I5" i="14"/>
  <c r="P627" i="8"/>
  <c r="P632" i="8" s="1"/>
  <c r="P628" i="8"/>
  <c r="Q626" i="8"/>
  <c r="P630" i="8"/>
  <c r="M94" i="11"/>
  <c r="L94" i="11"/>
  <c r="N98" i="11"/>
  <c r="I98" i="11"/>
  <c r="P98" i="11"/>
  <c r="L98" i="11"/>
  <c r="T22" i="14"/>
  <c r="T18" i="14"/>
  <c r="T14" i="14"/>
  <c r="T10" i="14"/>
  <c r="T6" i="14"/>
  <c r="T16" i="14"/>
  <c r="T8" i="14"/>
  <c r="T21" i="14"/>
  <c r="T17" i="14"/>
  <c r="T13" i="14"/>
  <c r="T9" i="14"/>
  <c r="T5" i="14"/>
  <c r="T15" i="14"/>
  <c r="T11" i="14"/>
  <c r="T7" i="14"/>
  <c r="T12" i="14"/>
  <c r="J47" i="2"/>
  <c r="J31" i="2"/>
  <c r="J15" i="2"/>
  <c r="J43" i="2"/>
  <c r="J27" i="2"/>
  <c r="J11" i="2"/>
  <c r="J51" i="2"/>
  <c r="J35" i="2"/>
  <c r="J19" i="2"/>
  <c r="J23" i="2"/>
  <c r="M752" i="8"/>
  <c r="M760" i="8"/>
  <c r="G707" i="8"/>
  <c r="J707" i="8"/>
  <c r="M707" i="8"/>
  <c r="I707" i="8"/>
  <c r="Q707" i="8"/>
  <c r="P629" i="8"/>
  <c r="P575" i="8"/>
  <c r="P571" i="8"/>
  <c r="P526" i="8"/>
  <c r="I93" i="11"/>
  <c r="N93" i="11"/>
  <c r="J93" i="11"/>
  <c r="P93" i="11"/>
  <c r="H93" i="11"/>
  <c r="M93" i="11"/>
  <c r="J67" i="11"/>
  <c r="J60" i="11"/>
  <c r="K60" i="11"/>
  <c r="F29" i="11"/>
  <c r="M29" i="11" s="1"/>
  <c r="M16" i="11"/>
  <c r="L16" i="11"/>
  <c r="L25" i="11"/>
  <c r="J25" i="11"/>
  <c r="P21" i="11"/>
  <c r="F34" i="11"/>
  <c r="O34" i="11" s="1"/>
  <c r="J21" i="11"/>
  <c r="I170" i="13"/>
  <c r="L170" i="13"/>
  <c r="G170" i="13"/>
  <c r="H166" i="13"/>
  <c r="I166" i="13"/>
  <c r="M134" i="13"/>
  <c r="I130" i="13"/>
  <c r="N130" i="13"/>
  <c r="J130" i="13"/>
  <c r="G130" i="13"/>
  <c r="M130" i="13"/>
  <c r="I59" i="13"/>
  <c r="J56" i="13"/>
  <c r="F38" i="13"/>
  <c r="I20" i="13"/>
  <c r="M17" i="13"/>
  <c r="N17" i="13"/>
  <c r="J17" i="13"/>
  <c r="F31" i="13"/>
  <c r="N16" i="14"/>
  <c r="N12" i="14"/>
  <c r="N8" i="14"/>
  <c r="N18" i="14"/>
  <c r="N10" i="14"/>
  <c r="N15" i="14"/>
  <c r="N11" i="14"/>
  <c r="N7" i="14"/>
  <c r="N22" i="14"/>
  <c r="N14" i="14"/>
  <c r="N6" i="14"/>
  <c r="N21" i="14"/>
  <c r="N17" i="14"/>
  <c r="N13" i="14"/>
  <c r="N9" i="14"/>
  <c r="N5" i="14"/>
  <c r="O480" i="8"/>
  <c r="M139" i="13"/>
  <c r="I139" i="13"/>
  <c r="O139" i="13" s="1"/>
  <c r="M135" i="13"/>
  <c r="I135" i="13"/>
  <c r="O135" i="13" s="1"/>
  <c r="N21" i="13"/>
  <c r="M662" i="8"/>
  <c r="P590" i="8"/>
  <c r="P586" i="8"/>
  <c r="P595" i="8" s="1"/>
  <c r="Q496" i="8"/>
  <c r="N463" i="8"/>
  <c r="T446" i="8"/>
  <c r="T444" i="8"/>
  <c r="M325" i="8"/>
  <c r="M245" i="8"/>
  <c r="M240" i="8"/>
  <c r="T194" i="8"/>
  <c r="N184" i="8"/>
  <c r="P83" i="8"/>
  <c r="P79" i="8"/>
  <c r="K64" i="11"/>
  <c r="I24" i="11"/>
  <c r="M20" i="11"/>
  <c r="J18" i="11"/>
  <c r="K168" i="13"/>
  <c r="O168" i="13" s="1"/>
  <c r="K139" i="13"/>
  <c r="K135" i="13"/>
  <c r="J35" i="13"/>
  <c r="I21" i="13"/>
  <c r="M660" i="8"/>
  <c r="P589" i="8"/>
  <c r="P585" i="8"/>
  <c r="M496" i="8"/>
  <c r="T494" i="8"/>
  <c r="P446" i="8"/>
  <c r="P444" i="8"/>
  <c r="M244" i="8"/>
  <c r="N239" i="8"/>
  <c r="N247" i="8" s="1"/>
  <c r="P194" i="8"/>
  <c r="K184" i="8"/>
  <c r="L83" i="8"/>
  <c r="L54" i="8"/>
  <c r="N24" i="11"/>
  <c r="H20" i="11"/>
  <c r="P18" i="11"/>
  <c r="T19" i="14"/>
  <c r="K22" i="14"/>
  <c r="K18" i="14"/>
  <c r="K14" i="14"/>
  <c r="K10" i="14"/>
  <c r="K6" i="14"/>
  <c r="K12" i="14"/>
  <c r="K21" i="14"/>
  <c r="K17" i="14"/>
  <c r="K13" i="14"/>
  <c r="K9" i="14"/>
  <c r="K5" i="14"/>
  <c r="K16" i="14"/>
  <c r="K8" i="14"/>
  <c r="K19" i="14"/>
  <c r="K15" i="14"/>
  <c r="K11" i="14"/>
  <c r="K7" i="14"/>
  <c r="M14" i="15"/>
  <c r="P567" i="8"/>
  <c r="Q501" i="8"/>
  <c r="O731" i="8"/>
  <c r="K731" i="8"/>
  <c r="G731" i="8"/>
  <c r="J704" i="8"/>
  <c r="M680" i="8"/>
  <c r="M614" i="8"/>
  <c r="P572" i="8"/>
  <c r="P568" i="8"/>
  <c r="P564" i="8"/>
  <c r="M550" i="8"/>
  <c r="M546" i="8"/>
  <c r="R501" i="8"/>
  <c r="N501" i="8"/>
  <c r="P496" i="8"/>
  <c r="M468" i="8"/>
  <c r="R461" i="8"/>
  <c r="M461" i="8"/>
  <c r="L449" i="8"/>
  <c r="Q444" i="8"/>
  <c r="M444" i="8"/>
  <c r="N339" i="8"/>
  <c r="M731" i="8"/>
  <c r="I731" i="8"/>
  <c r="F712" i="8"/>
  <c r="O712" i="8" s="1"/>
  <c r="M611" i="8"/>
  <c r="P574" i="8"/>
  <c r="P570" i="8"/>
  <c r="P566" i="8"/>
  <c r="M551" i="8"/>
  <c r="M548" i="8"/>
  <c r="M544" i="8"/>
  <c r="P501" i="8"/>
  <c r="Q468" i="8"/>
  <c r="T461" i="8"/>
  <c r="P461" i="8"/>
  <c r="S444" i="8"/>
  <c r="O444" i="8"/>
  <c r="R339" i="8"/>
  <c r="S468" i="8"/>
  <c r="F739" i="8"/>
  <c r="H739" i="8" s="1"/>
  <c r="P731" i="8"/>
  <c r="L731" i="8"/>
  <c r="N704" i="8"/>
  <c r="M686" i="8"/>
  <c r="M608" i="8"/>
  <c r="P573" i="8"/>
  <c r="P569" i="8"/>
  <c r="P565" i="8"/>
  <c r="M547" i="8"/>
  <c r="M543" i="8"/>
  <c r="S501" i="8"/>
  <c r="O501" i="8"/>
  <c r="L466" i="8"/>
  <c r="O466" i="8" s="1"/>
  <c r="S461" i="8"/>
  <c r="O461" i="8"/>
  <c r="U461" i="8" s="1"/>
  <c r="R444" i="8"/>
  <c r="P339" i="8"/>
  <c r="N738" i="8"/>
  <c r="J736" i="8"/>
  <c r="J732" i="8"/>
  <c r="F744" i="8"/>
  <c r="G744" i="8" s="1"/>
  <c r="O735" i="8"/>
  <c r="N736" i="8"/>
  <c r="K735" i="8"/>
  <c r="N732" i="8"/>
  <c r="L194" i="8"/>
  <c r="F746" i="8"/>
  <c r="O746" i="8" s="1"/>
  <c r="O738" i="8"/>
  <c r="G738" i="8"/>
  <c r="O736" i="8"/>
  <c r="K736" i="8"/>
  <c r="G736" i="8"/>
  <c r="O732" i="8"/>
  <c r="K732" i="8"/>
  <c r="G732" i="8"/>
  <c r="F740" i="8"/>
  <c r="G740" i="8" s="1"/>
  <c r="K738" i="8"/>
  <c r="M736" i="8"/>
  <c r="I736" i="8"/>
  <c r="M732" i="8"/>
  <c r="I732" i="8"/>
  <c r="J738" i="8"/>
  <c r="P736" i="8"/>
  <c r="L736" i="8"/>
  <c r="P732" i="8"/>
  <c r="L732" i="8"/>
  <c r="M761" i="8"/>
  <c r="M758" i="8"/>
  <c r="M755" i="8"/>
  <c r="N751" i="8"/>
  <c r="L746" i="8"/>
  <c r="P705" i="8"/>
  <c r="M648" i="8"/>
  <c r="M593" i="8"/>
  <c r="M591" i="8"/>
  <c r="M589" i="8"/>
  <c r="M587" i="8"/>
  <c r="O496" i="8"/>
  <c r="L486" i="8"/>
  <c r="M486" i="8" s="1"/>
  <c r="P481" i="8"/>
  <c r="O443" i="8"/>
  <c r="R415" i="8"/>
  <c r="M410" i="8"/>
  <c r="O373" i="8"/>
  <c r="T358" i="8"/>
  <c r="M757" i="8"/>
  <c r="M753" i="8"/>
  <c r="M594" i="8"/>
  <c r="M592" i="8"/>
  <c r="M590" i="8"/>
  <c r="M588" i="8"/>
  <c r="M586" i="8"/>
  <c r="S443" i="8"/>
  <c r="S410" i="8"/>
  <c r="T409" i="8"/>
  <c r="O377" i="8"/>
  <c r="P376" i="8"/>
  <c r="T373" i="8"/>
  <c r="M754" i="8"/>
  <c r="M759" i="8"/>
  <c r="M756" i="8"/>
  <c r="F741" i="8"/>
  <c r="H741" i="8" s="1"/>
  <c r="P609" i="8"/>
  <c r="T481" i="8"/>
  <c r="Q443" i="8"/>
  <c r="O410" i="8"/>
  <c r="P409" i="8"/>
  <c r="S373" i="8"/>
  <c r="N543" i="8"/>
  <c r="N546" i="8"/>
  <c r="N551" i="8"/>
  <c r="N544" i="8"/>
  <c r="N739" i="8"/>
  <c r="K712" i="8"/>
  <c r="J710" i="8"/>
  <c r="J708" i="8"/>
  <c r="L705" i="8"/>
  <c r="G705" i="8"/>
  <c r="O704" i="8"/>
  <c r="K704" i="8"/>
  <c r="G704" i="8"/>
  <c r="M687" i="8"/>
  <c r="M684" i="8"/>
  <c r="M681" i="8"/>
  <c r="N677" i="8"/>
  <c r="M642" i="8"/>
  <c r="M630" i="8"/>
  <c r="M628" i="8"/>
  <c r="M615" i="8"/>
  <c r="M612" i="8"/>
  <c r="M609" i="8"/>
  <c r="Q502" i="8"/>
  <c r="Q481" i="8"/>
  <c r="M481" i="8"/>
  <c r="P478" i="8"/>
  <c r="R466" i="8"/>
  <c r="U463" i="8"/>
  <c r="Q446" i="8"/>
  <c r="M446" i="8"/>
  <c r="Q409" i="8"/>
  <c r="M409" i="8"/>
  <c r="P375" i="8"/>
  <c r="P342" i="8"/>
  <c r="T154" i="8"/>
  <c r="O705" i="8"/>
  <c r="J705" i="8"/>
  <c r="Q704" i="8"/>
  <c r="M704" i="8"/>
  <c r="I704" i="8"/>
  <c r="M683" i="8"/>
  <c r="M679" i="8"/>
  <c r="M646" i="8"/>
  <c r="M629" i="8"/>
  <c r="M627" i="8"/>
  <c r="M610" i="8"/>
  <c r="M607" i="8"/>
  <c r="P546" i="8"/>
  <c r="P522" i="8"/>
  <c r="P532" i="8" s="1"/>
  <c r="N502" i="8"/>
  <c r="R496" i="8"/>
  <c r="S486" i="8"/>
  <c r="S481" i="8"/>
  <c r="O481" i="8"/>
  <c r="L451" i="8"/>
  <c r="Q451" i="8" s="1"/>
  <c r="S446" i="8"/>
  <c r="O446" i="8"/>
  <c r="S409" i="8"/>
  <c r="O409" i="8"/>
  <c r="L380" i="8"/>
  <c r="M373" i="8"/>
  <c r="O186" i="8"/>
  <c r="K705" i="8"/>
  <c r="N753" i="8"/>
  <c r="F716" i="8"/>
  <c r="H716" i="8" s="1"/>
  <c r="N710" i="8"/>
  <c r="N708" i="8"/>
  <c r="N705" i="8"/>
  <c r="H705" i="8"/>
  <c r="P704" i="8"/>
  <c r="L704" i="8"/>
  <c r="M685" i="8"/>
  <c r="M682" i="8"/>
  <c r="M644" i="8"/>
  <c r="M613" i="8"/>
  <c r="M606" i="8"/>
  <c r="L483" i="8"/>
  <c r="R483" i="8" s="1"/>
  <c r="R481" i="8"/>
  <c r="R446" i="8"/>
  <c r="R409" i="8"/>
  <c r="K186" i="8"/>
  <c r="Q181" i="8"/>
  <c r="J739" i="8"/>
  <c r="O739" i="8"/>
  <c r="K739" i="8"/>
  <c r="G739" i="8"/>
  <c r="P735" i="8"/>
  <c r="L735" i="8"/>
  <c r="H735" i="8"/>
  <c r="J733" i="8"/>
  <c r="K709" i="8"/>
  <c r="M567" i="8"/>
  <c r="N550" i="8"/>
  <c r="N548" i="8"/>
  <c r="M525" i="8"/>
  <c r="N509" i="8"/>
  <c r="N513" i="8" s="1"/>
  <c r="P498" i="8"/>
  <c r="P482" i="8"/>
  <c r="Q479" i="8"/>
  <c r="M479" i="8"/>
  <c r="Q477" i="8"/>
  <c r="M477" i="8"/>
  <c r="P450" i="8"/>
  <c r="Q445" i="8"/>
  <c r="Q442" i="8"/>
  <c r="M442" i="8"/>
  <c r="M415" i="8"/>
  <c r="Q414" i="8"/>
  <c r="M414" i="8"/>
  <c r="P411" i="8"/>
  <c r="P407" i="8"/>
  <c r="Q376" i="8"/>
  <c r="M376" i="8"/>
  <c r="P354" i="8"/>
  <c r="T340" i="8"/>
  <c r="M340" i="8"/>
  <c r="P338" i="8"/>
  <c r="N220" i="8"/>
  <c r="N221" i="8" s="1"/>
  <c r="U154" i="8"/>
  <c r="L154" i="8"/>
  <c r="P54" i="8"/>
  <c r="Q51" i="8"/>
  <c r="I51" i="8"/>
  <c r="P414" i="8"/>
  <c r="M739" i="8"/>
  <c r="I739" i="8"/>
  <c r="N735" i="8"/>
  <c r="J735" i="8"/>
  <c r="M575" i="8"/>
  <c r="N549" i="8"/>
  <c r="N547" i="8"/>
  <c r="L503" i="8"/>
  <c r="Q503" i="8" s="1"/>
  <c r="P494" i="8"/>
  <c r="L484" i="8"/>
  <c r="N484" i="8" s="1"/>
  <c r="S479" i="8"/>
  <c r="O479" i="8"/>
  <c r="S477" i="8"/>
  <c r="O477" i="8"/>
  <c r="L447" i="8"/>
  <c r="P447" i="8" s="1"/>
  <c r="S442" i="8"/>
  <c r="O442" i="8"/>
  <c r="Q415" i="8"/>
  <c r="S414" i="8"/>
  <c r="O414" i="8"/>
  <c r="S376" i="8"/>
  <c r="O376" i="8"/>
  <c r="O346" i="8"/>
  <c r="Q340" i="8"/>
  <c r="M264" i="8"/>
  <c r="M223" i="8"/>
  <c r="T187" i="8"/>
  <c r="Q154" i="8"/>
  <c r="K54" i="8"/>
  <c r="M51" i="8"/>
  <c r="P50" i="8"/>
  <c r="S340" i="8"/>
  <c r="F743" i="8"/>
  <c r="H743" i="8" s="1"/>
  <c r="L739" i="8"/>
  <c r="M735" i="8"/>
  <c r="I735" i="8"/>
  <c r="N733" i="8"/>
  <c r="P709" i="8"/>
  <c r="M571" i="8"/>
  <c r="N545" i="8"/>
  <c r="M529" i="8"/>
  <c r="T498" i="8"/>
  <c r="R479" i="8"/>
  <c r="R477" i="8"/>
  <c r="R442" i="8"/>
  <c r="R414" i="8"/>
  <c r="R376" i="8"/>
  <c r="S346" i="8"/>
  <c r="L343" i="8"/>
  <c r="R343" i="8" s="1"/>
  <c r="M261" i="8"/>
  <c r="M221" i="8"/>
  <c r="M224" i="8" s="1"/>
  <c r="O187" i="8"/>
  <c r="H745" i="8"/>
  <c r="N745" i="8"/>
  <c r="J745" i="8"/>
  <c r="H734" i="8"/>
  <c r="J734" i="8"/>
  <c r="K734" i="8"/>
  <c r="F742" i="8"/>
  <c r="N742" i="8" s="1"/>
  <c r="G734" i="8"/>
  <c r="O734" i="8"/>
  <c r="N752" i="8"/>
  <c r="N754" i="8"/>
  <c r="N756" i="8"/>
  <c r="N758" i="8"/>
  <c r="N760" i="8"/>
  <c r="I737" i="8"/>
  <c r="N737" i="8"/>
  <c r="J737" i="8"/>
  <c r="G712" i="8"/>
  <c r="I712" i="8"/>
  <c r="M712" i="8"/>
  <c r="J712" i="8"/>
  <c r="N712" i="8"/>
  <c r="H712" i="8"/>
  <c r="L712" i="8"/>
  <c r="P712" i="8"/>
  <c r="Q588" i="8"/>
  <c r="Q592" i="8"/>
  <c r="Q587" i="8"/>
  <c r="Q591" i="8"/>
  <c r="Q590" i="8"/>
  <c r="Q585" i="8"/>
  <c r="Q589" i="8"/>
  <c r="Q593" i="8"/>
  <c r="Q586" i="8"/>
  <c r="N744" i="8"/>
  <c r="G711" i="8"/>
  <c r="N711" i="8"/>
  <c r="Q711" i="8"/>
  <c r="M711" i="8"/>
  <c r="N431" i="8"/>
  <c r="R431" i="8"/>
  <c r="O431" i="8"/>
  <c r="S431" i="8"/>
  <c r="M431" i="8"/>
  <c r="Q431" i="8"/>
  <c r="P431" i="8"/>
  <c r="R485" i="8"/>
  <c r="P484" i="8"/>
  <c r="N374" i="8"/>
  <c r="R374" i="8"/>
  <c r="O374" i="8"/>
  <c r="S374" i="8"/>
  <c r="L379" i="8"/>
  <c r="M374" i="8"/>
  <c r="Q374" i="8"/>
  <c r="N344" i="8"/>
  <c r="R344" i="8"/>
  <c r="O344" i="8"/>
  <c r="S344" i="8"/>
  <c r="M344" i="8"/>
  <c r="Q344" i="8"/>
  <c r="Q629" i="8"/>
  <c r="P612" i="8"/>
  <c r="P608" i="8"/>
  <c r="Q605" i="8"/>
  <c r="M576" i="8"/>
  <c r="M574" i="8"/>
  <c r="M570" i="8"/>
  <c r="M566" i="8"/>
  <c r="N563" i="8"/>
  <c r="P549" i="8"/>
  <c r="P545" i="8"/>
  <c r="M528" i="8"/>
  <c r="M524" i="8"/>
  <c r="N521" i="8"/>
  <c r="N512" i="8"/>
  <c r="L499" i="8"/>
  <c r="M499" i="8" s="1"/>
  <c r="Q498" i="8"/>
  <c r="M498" i="8"/>
  <c r="Q494" i="8"/>
  <c r="M494" i="8"/>
  <c r="M485" i="8"/>
  <c r="Q484" i="8"/>
  <c r="M484" i="8"/>
  <c r="L467" i="8"/>
  <c r="Q467" i="8" s="1"/>
  <c r="P426" i="8"/>
  <c r="P374" i="8"/>
  <c r="P344" i="8"/>
  <c r="Q185" i="8"/>
  <c r="S185" i="8"/>
  <c r="P9" i="8"/>
  <c r="P16" i="8"/>
  <c r="P11" i="8"/>
  <c r="P7" i="8"/>
  <c r="P15" i="8"/>
  <c r="M640" i="8"/>
  <c r="Q627" i="8"/>
  <c r="P614" i="8"/>
  <c r="P610" i="8"/>
  <c r="P606" i="8"/>
  <c r="M572" i="8"/>
  <c r="M568" i="8"/>
  <c r="M564" i="8"/>
  <c r="P551" i="8"/>
  <c r="P547" i="8"/>
  <c r="P543" i="8"/>
  <c r="M530" i="8"/>
  <c r="M526" i="8"/>
  <c r="M522" i="8"/>
  <c r="S498" i="8"/>
  <c r="O498" i="8"/>
  <c r="S494" i="8"/>
  <c r="O494" i="8"/>
  <c r="Q485" i="8"/>
  <c r="S484" i="8"/>
  <c r="O484" i="8"/>
  <c r="N411" i="8"/>
  <c r="R411" i="8"/>
  <c r="L416" i="8"/>
  <c r="N416" i="8" s="1"/>
  <c r="O411" i="8"/>
  <c r="S411" i="8"/>
  <c r="M411" i="8"/>
  <c r="Q411" i="8"/>
  <c r="N407" i="8"/>
  <c r="R407" i="8"/>
  <c r="O407" i="8"/>
  <c r="S407" i="8"/>
  <c r="M407" i="8"/>
  <c r="Q407" i="8"/>
  <c r="L412" i="8"/>
  <c r="N412" i="8" s="1"/>
  <c r="N354" i="8"/>
  <c r="R354" i="8"/>
  <c r="O354" i="8"/>
  <c r="S354" i="8"/>
  <c r="M354" i="8"/>
  <c r="Q354" i="8"/>
  <c r="L359" i="8"/>
  <c r="Q359" i="8" s="1"/>
  <c r="U337" i="8"/>
  <c r="U156" i="8"/>
  <c r="Q156" i="8"/>
  <c r="M116" i="8"/>
  <c r="M114" i="8"/>
  <c r="P22" i="8"/>
  <c r="P25" i="8" s="1"/>
  <c r="L391" i="8"/>
  <c r="L425" i="8"/>
  <c r="Q425" i="8" s="1"/>
  <c r="L427" i="8"/>
  <c r="N427" i="8" s="1"/>
  <c r="L356" i="8"/>
  <c r="L390" i="8"/>
  <c r="R390" i="8" s="1"/>
  <c r="L392" i="8"/>
  <c r="R392" i="8" s="1"/>
  <c r="L460" i="8"/>
  <c r="N460" i="8" s="1"/>
  <c r="L355" i="8"/>
  <c r="Q355" i="8" s="1"/>
  <c r="L357" i="8"/>
  <c r="L389" i="8"/>
  <c r="L393" i="8"/>
  <c r="L424" i="8"/>
  <c r="L428" i="8"/>
  <c r="L459" i="8"/>
  <c r="N426" i="8"/>
  <c r="R426" i="8"/>
  <c r="O426" i="8"/>
  <c r="S426" i="8"/>
  <c r="M426" i="8"/>
  <c r="Q426" i="8"/>
  <c r="N682" i="8"/>
  <c r="P615" i="8"/>
  <c r="P611" i="8"/>
  <c r="M573" i="8"/>
  <c r="M569" i="8"/>
  <c r="P548" i="8"/>
  <c r="P544" i="8"/>
  <c r="M531" i="8"/>
  <c r="M527" i="8"/>
  <c r="R498" i="8"/>
  <c r="R494" i="8"/>
  <c r="R484" i="8"/>
  <c r="T426" i="8"/>
  <c r="T374" i="8"/>
  <c r="N358" i="8"/>
  <c r="R358" i="8"/>
  <c r="O358" i="8"/>
  <c r="S358" i="8"/>
  <c r="M358" i="8"/>
  <c r="Q358" i="8"/>
  <c r="L363" i="8"/>
  <c r="N363" i="8" s="1"/>
  <c r="N345" i="8"/>
  <c r="Q345" i="8"/>
  <c r="M345" i="8"/>
  <c r="U341" i="8"/>
  <c r="N229" i="8"/>
  <c r="N231" i="8" s="1"/>
  <c r="M232" i="8"/>
  <c r="O77" i="8"/>
  <c r="K77" i="8"/>
  <c r="H85" i="8"/>
  <c r="I85" i="8" s="1"/>
  <c r="R449" i="8"/>
  <c r="N449" i="8"/>
  <c r="S339" i="8"/>
  <c r="O339" i="8"/>
  <c r="M290" i="8"/>
  <c r="M263" i="8"/>
  <c r="Q187" i="8"/>
  <c r="U372" i="8"/>
  <c r="Q339" i="8"/>
  <c r="M285" i="8"/>
  <c r="M266" i="8"/>
  <c r="M258" i="8"/>
  <c r="L187" i="8"/>
  <c r="L182" i="8"/>
  <c r="N182" i="8"/>
  <c r="S182" i="8"/>
  <c r="J182" i="8"/>
  <c r="O182" i="8"/>
  <c r="U182" i="8"/>
  <c r="K182" i="8"/>
  <c r="Q182" i="8"/>
  <c r="M182" i="8"/>
  <c r="R182" i="8"/>
  <c r="I192" i="8"/>
  <c r="M738" i="8"/>
  <c r="I738" i="8"/>
  <c r="P737" i="8"/>
  <c r="L737" i="8"/>
  <c r="H737" i="8"/>
  <c r="M734" i="8"/>
  <c r="I734" i="8"/>
  <c r="P733" i="8"/>
  <c r="L733" i="8"/>
  <c r="H733" i="8"/>
  <c r="Q190" i="8"/>
  <c r="P189" i="8"/>
  <c r="O188" i="8"/>
  <c r="M185" i="8"/>
  <c r="U181" i="8"/>
  <c r="M181" i="8"/>
  <c r="I158" i="8"/>
  <c r="S158" i="8" s="1"/>
  <c r="T150" i="8"/>
  <c r="P148" i="8"/>
  <c r="L79" i="8"/>
  <c r="P738" i="8"/>
  <c r="L738" i="8"/>
  <c r="O737" i="8"/>
  <c r="K737" i="8"/>
  <c r="G737" i="8"/>
  <c r="P734" i="8"/>
  <c r="L734" i="8"/>
  <c r="O733" i="8"/>
  <c r="K733" i="8"/>
  <c r="G733" i="8"/>
  <c r="O709" i="8"/>
  <c r="J709" i="8"/>
  <c r="Q708" i="8"/>
  <c r="M708" i="8"/>
  <c r="I708" i="8"/>
  <c r="I195" i="8"/>
  <c r="R195" i="8" s="1"/>
  <c r="N194" i="8"/>
  <c r="O189" i="8"/>
  <c r="N188" i="8"/>
  <c r="S187" i="8"/>
  <c r="M187" i="8"/>
  <c r="U186" i="8"/>
  <c r="N186" i="8"/>
  <c r="T185" i="8"/>
  <c r="L185" i="8"/>
  <c r="R184" i="8"/>
  <c r="M184" i="8"/>
  <c r="I183" i="8"/>
  <c r="K183" i="8" s="1"/>
  <c r="T181" i="8"/>
  <c r="L181" i="8"/>
  <c r="M148" i="8"/>
  <c r="O83" i="8"/>
  <c r="K79" i="8"/>
  <c r="H58" i="8"/>
  <c r="J58" i="8" s="1"/>
  <c r="J711" i="8"/>
  <c r="N709" i="8"/>
  <c r="H709" i="8"/>
  <c r="P708" i="8"/>
  <c r="L708" i="8"/>
  <c r="H708" i="8"/>
  <c r="I744" i="8"/>
  <c r="M737" i="8"/>
  <c r="M733" i="8"/>
  <c r="I711" i="8"/>
  <c r="L709" i="8"/>
  <c r="G709" i="8"/>
  <c r="O708" i="8"/>
  <c r="K708" i="8"/>
  <c r="N706" i="8"/>
  <c r="I199" i="8"/>
  <c r="N199" i="8" s="1"/>
  <c r="Q194" i="8"/>
  <c r="I191" i="8"/>
  <c r="R191" i="8" s="1"/>
  <c r="U187" i="8"/>
  <c r="P187" i="8"/>
  <c r="Q186" i="8"/>
  <c r="U184" i="8"/>
  <c r="O184" i="8"/>
  <c r="Q19" i="14"/>
  <c r="Q15" i="14"/>
  <c r="Q11" i="14"/>
  <c r="Q7" i="14"/>
  <c r="Q22" i="14"/>
  <c r="Q18" i="14"/>
  <c r="Q14" i="14"/>
  <c r="Q10" i="14"/>
  <c r="Q6" i="14"/>
  <c r="Q16" i="14"/>
  <c r="Q12" i="14"/>
  <c r="Q8" i="14"/>
  <c r="Q21" i="14"/>
  <c r="Q17" i="14"/>
  <c r="Q13" i="14"/>
  <c r="Q9" i="14"/>
  <c r="Q5" i="14"/>
  <c r="P20" i="14"/>
  <c r="Q20" i="14" s="1"/>
  <c r="H111" i="13"/>
  <c r="K110" i="13"/>
  <c r="K108" i="13"/>
  <c r="M87" i="13"/>
  <c r="G87" i="13"/>
  <c r="K83" i="13"/>
  <c r="I83" i="13"/>
  <c r="G83" i="13"/>
  <c r="L83" i="13"/>
  <c r="L84" i="13"/>
  <c r="M94" i="13"/>
  <c r="J109" i="13"/>
  <c r="L109" i="13"/>
  <c r="M108" i="13"/>
  <c r="G108" i="13"/>
  <c r="G107" i="13"/>
  <c r="G106" i="13"/>
  <c r="G85" i="13"/>
  <c r="M85" i="13"/>
  <c r="I85" i="13"/>
  <c r="K85" i="13"/>
  <c r="J85" i="13"/>
  <c r="K96" i="13"/>
  <c r="L96" i="13"/>
  <c r="H94" i="13"/>
  <c r="L94" i="13"/>
  <c r="I94" i="13"/>
  <c r="K69" i="11"/>
  <c r="K65" i="11"/>
  <c r="K61" i="11"/>
  <c r="L60" i="11"/>
  <c r="M69" i="11"/>
  <c r="H69" i="11"/>
  <c r="M65" i="11"/>
  <c r="H65" i="11"/>
  <c r="M61" i="11"/>
  <c r="H61" i="11"/>
  <c r="L69" i="11"/>
  <c r="L65" i="11"/>
  <c r="L61" i="11"/>
  <c r="I7" i="21"/>
  <c r="I11" i="21"/>
  <c r="I15" i="21"/>
  <c r="I19" i="21"/>
  <c r="I23" i="21"/>
  <c r="I27" i="21"/>
  <c r="I31" i="21"/>
  <c r="I35" i="21"/>
  <c r="I39" i="21"/>
  <c r="I43" i="21"/>
  <c r="I47" i="21"/>
  <c r="I51" i="21"/>
  <c r="I37" i="21"/>
  <c r="I6" i="21"/>
  <c r="I10" i="21"/>
  <c r="I14" i="21"/>
  <c r="I18" i="21"/>
  <c r="I22" i="21"/>
  <c r="I26" i="21"/>
  <c r="I30" i="21"/>
  <c r="I34" i="21"/>
  <c r="I38" i="21"/>
  <c r="I42" i="21"/>
  <c r="I46" i="21"/>
  <c r="I50" i="21"/>
  <c r="I13" i="21"/>
  <c r="I17" i="21"/>
  <c r="I29" i="21"/>
  <c r="I33" i="21"/>
  <c r="I8" i="21"/>
  <c r="I12" i="21"/>
  <c r="I16" i="21"/>
  <c r="I20" i="21"/>
  <c r="I24" i="21"/>
  <c r="I28" i="21"/>
  <c r="I32" i="21"/>
  <c r="I36" i="21"/>
  <c r="I40" i="21"/>
  <c r="I44" i="21"/>
  <c r="I48" i="21"/>
  <c r="I5" i="21"/>
  <c r="I9" i="21"/>
  <c r="I21" i="21"/>
  <c r="I25" i="21"/>
  <c r="I41" i="21"/>
  <c r="I45" i="21"/>
  <c r="I49" i="21"/>
  <c r="H57" i="21"/>
  <c r="H58" i="21"/>
  <c r="H59" i="21"/>
  <c r="J8" i="21"/>
  <c r="J12" i="21"/>
  <c r="J16" i="21"/>
  <c r="J20" i="21"/>
  <c r="J24" i="21"/>
  <c r="J28" i="21"/>
  <c r="J32" i="21"/>
  <c r="J36" i="21"/>
  <c r="J40" i="21"/>
  <c r="J44" i="21"/>
  <c r="J48" i="21"/>
  <c r="J30" i="21"/>
  <c r="J42" i="21"/>
  <c r="J46" i="21"/>
  <c r="J50" i="21"/>
  <c r="J7" i="21"/>
  <c r="J11" i="21"/>
  <c r="J15" i="21"/>
  <c r="J19" i="21"/>
  <c r="J23" i="21"/>
  <c r="J27" i="21"/>
  <c r="J31" i="21"/>
  <c r="J35" i="21"/>
  <c r="J39" i="21"/>
  <c r="J43" i="21"/>
  <c r="J47" i="21"/>
  <c r="J51" i="21"/>
  <c r="J6" i="21"/>
  <c r="J10" i="21"/>
  <c r="J14" i="21"/>
  <c r="J26" i="21"/>
  <c r="J5" i="21"/>
  <c r="J9" i="21"/>
  <c r="J13" i="21"/>
  <c r="J17" i="21"/>
  <c r="J21" i="21"/>
  <c r="J25" i="21"/>
  <c r="J29" i="21"/>
  <c r="J33" i="21"/>
  <c r="J37" i="21"/>
  <c r="J41" i="21"/>
  <c r="J45" i="21"/>
  <c r="J49" i="21"/>
  <c r="J18" i="21"/>
  <c r="J22" i="21"/>
  <c r="J34" i="21"/>
  <c r="J38" i="21"/>
  <c r="N257" i="8"/>
  <c r="N259" i="8"/>
  <c r="N261" i="8"/>
  <c r="N263" i="8"/>
  <c r="N265" i="8"/>
  <c r="N264" i="8"/>
  <c r="N262" i="8"/>
  <c r="N258" i="8"/>
  <c r="N260" i="8"/>
  <c r="N627" i="8"/>
  <c r="N628" i="8"/>
  <c r="N629" i="8"/>
  <c r="N630" i="8"/>
  <c r="N585" i="8"/>
  <c r="N586" i="8"/>
  <c r="N587" i="8"/>
  <c r="N588" i="8"/>
  <c r="N589" i="8"/>
  <c r="N590" i="8"/>
  <c r="N591" i="8"/>
  <c r="N592" i="8"/>
  <c r="N593" i="8"/>
  <c r="N606" i="8"/>
  <c r="N607" i="8"/>
  <c r="N608" i="8"/>
  <c r="N609" i="8"/>
  <c r="N610" i="8"/>
  <c r="N611" i="8"/>
  <c r="N612" i="8"/>
  <c r="N613" i="8"/>
  <c r="N614" i="8"/>
  <c r="N324" i="8"/>
  <c r="N325" i="8"/>
  <c r="J706" i="8"/>
  <c r="M585" i="8"/>
  <c r="Q499" i="8"/>
  <c r="N495" i="8"/>
  <c r="R495" i="8"/>
  <c r="Q483" i="8"/>
  <c r="O467" i="8"/>
  <c r="S467" i="8"/>
  <c r="N462" i="8"/>
  <c r="R462" i="8"/>
  <c r="R451" i="8"/>
  <c r="R413" i="8"/>
  <c r="N381" i="8"/>
  <c r="R381" i="8"/>
  <c r="N284" i="8"/>
  <c r="N286" i="8"/>
  <c r="N288" i="8"/>
  <c r="N290" i="8"/>
  <c r="N240" i="8"/>
  <c r="N242" i="8"/>
  <c r="N244" i="8"/>
  <c r="N246" i="8"/>
  <c r="N248" i="8"/>
  <c r="S197" i="8"/>
  <c r="N197" i="8"/>
  <c r="K152" i="8"/>
  <c r="O152" i="8"/>
  <c r="S152" i="8"/>
  <c r="J152" i="8"/>
  <c r="N152" i="8"/>
  <c r="R152" i="8"/>
  <c r="L152" i="8"/>
  <c r="T152" i="8"/>
  <c r="O745" i="8"/>
  <c r="K745" i="8"/>
  <c r="G745" i="8"/>
  <c r="O710" i="8"/>
  <c r="K710" i="8"/>
  <c r="G710" i="8"/>
  <c r="O706" i="8"/>
  <c r="K706" i="8"/>
  <c r="G706" i="8"/>
  <c r="N658" i="8"/>
  <c r="N638" i="8"/>
  <c r="P576" i="8"/>
  <c r="Q563" i="8"/>
  <c r="Q542" i="8"/>
  <c r="Q521" i="8"/>
  <c r="N510" i="8"/>
  <c r="S499" i="8"/>
  <c r="S495" i="8"/>
  <c r="M495" i="8"/>
  <c r="N482" i="8"/>
  <c r="R482" i="8"/>
  <c r="N478" i="8"/>
  <c r="R478" i="8"/>
  <c r="R467" i="8"/>
  <c r="M467" i="8"/>
  <c r="S462" i="8"/>
  <c r="M462" i="8"/>
  <c r="M451" i="8"/>
  <c r="O450" i="8"/>
  <c r="S450" i="8"/>
  <c r="N445" i="8"/>
  <c r="R445" i="8"/>
  <c r="S413" i="8"/>
  <c r="R412" i="8"/>
  <c r="N408" i="8"/>
  <c r="R408" i="8"/>
  <c r="S381" i="8"/>
  <c r="M381" i="8"/>
  <c r="O380" i="8"/>
  <c r="S380" i="8"/>
  <c r="N375" i="8"/>
  <c r="R375" i="8"/>
  <c r="N343" i="8"/>
  <c r="N342" i="8"/>
  <c r="R342" i="8"/>
  <c r="N338" i="8"/>
  <c r="R338" i="8"/>
  <c r="N309" i="8"/>
  <c r="N311" i="8"/>
  <c r="N313" i="8"/>
  <c r="N315" i="8"/>
  <c r="M301" i="8"/>
  <c r="N298" i="8"/>
  <c r="M291" i="8"/>
  <c r="M288" i="8"/>
  <c r="N285" i="8"/>
  <c r="M283" i="8"/>
  <c r="N245" i="8"/>
  <c r="M230" i="8"/>
  <c r="O197" i="8"/>
  <c r="J195" i="8"/>
  <c r="L190" i="8"/>
  <c r="P190" i="8"/>
  <c r="T190" i="8"/>
  <c r="J190" i="8"/>
  <c r="O190" i="8"/>
  <c r="U190" i="8"/>
  <c r="I200" i="8"/>
  <c r="J189" i="8"/>
  <c r="N189" i="8"/>
  <c r="R189" i="8"/>
  <c r="M189" i="8"/>
  <c r="S189" i="8"/>
  <c r="L188" i="8"/>
  <c r="P188" i="8"/>
  <c r="T188" i="8"/>
  <c r="K188" i="8"/>
  <c r="Q188" i="8"/>
  <c r="K156" i="8"/>
  <c r="O156" i="8"/>
  <c r="S156" i="8"/>
  <c r="J156" i="8"/>
  <c r="N156" i="8"/>
  <c r="R156" i="8"/>
  <c r="L156" i="8"/>
  <c r="T156" i="8"/>
  <c r="M152" i="8"/>
  <c r="K150" i="8"/>
  <c r="O150" i="8"/>
  <c r="S150" i="8"/>
  <c r="I160" i="8"/>
  <c r="J150" i="8"/>
  <c r="N150" i="8"/>
  <c r="R150" i="8"/>
  <c r="P150" i="8"/>
  <c r="K55" i="8"/>
  <c r="O55" i="8"/>
  <c r="H63" i="8"/>
  <c r="J55" i="8"/>
  <c r="N55" i="8"/>
  <c r="M55" i="8"/>
  <c r="L55" i="8"/>
  <c r="H105" i="11"/>
  <c r="L105" i="11"/>
  <c r="I105" i="11"/>
  <c r="N105" i="11"/>
  <c r="G105" i="11"/>
  <c r="M105" i="11"/>
  <c r="O105" i="11"/>
  <c r="K105" i="11"/>
  <c r="G95" i="11"/>
  <c r="K95" i="11"/>
  <c r="O95" i="11"/>
  <c r="I95" i="11"/>
  <c r="N95" i="11"/>
  <c r="L95" i="11"/>
  <c r="J95" i="11"/>
  <c r="F108" i="11"/>
  <c r="M95" i="11"/>
  <c r="H95" i="11"/>
  <c r="H167" i="13"/>
  <c r="L167" i="13"/>
  <c r="G167" i="13"/>
  <c r="M167" i="13"/>
  <c r="J167" i="13"/>
  <c r="I167" i="13"/>
  <c r="F173" i="13"/>
  <c r="N167" i="13"/>
  <c r="K167" i="13"/>
  <c r="H132" i="13"/>
  <c r="L132" i="13"/>
  <c r="J132" i="13"/>
  <c r="I132" i="13"/>
  <c r="N132" i="13"/>
  <c r="K132" i="13"/>
  <c r="F146" i="13"/>
  <c r="M132" i="13"/>
  <c r="N499" i="8"/>
  <c r="R499" i="8"/>
  <c r="M413" i="8"/>
  <c r="Q413" i="8"/>
  <c r="L197" i="8"/>
  <c r="P197" i="8"/>
  <c r="T197" i="8"/>
  <c r="R183" i="8"/>
  <c r="M98" i="8"/>
  <c r="M100" i="8"/>
  <c r="M102" i="8"/>
  <c r="M104" i="8"/>
  <c r="M106" i="8"/>
  <c r="N97" i="8"/>
  <c r="M99" i="8"/>
  <c r="M103" i="8"/>
  <c r="M107" i="8"/>
  <c r="J81" i="8"/>
  <c r="N81" i="8"/>
  <c r="I81" i="8"/>
  <c r="M81" i="8"/>
  <c r="L81" i="8"/>
  <c r="H89" i="8"/>
  <c r="J62" i="8"/>
  <c r="N62" i="8"/>
  <c r="I62" i="8"/>
  <c r="M62" i="8"/>
  <c r="L62" i="8"/>
  <c r="H63" i="11"/>
  <c r="L63" i="11"/>
  <c r="G63" i="11"/>
  <c r="M63" i="11"/>
  <c r="N63" i="11"/>
  <c r="K63" i="11"/>
  <c r="I63" i="11"/>
  <c r="H34" i="11"/>
  <c r="L34" i="11"/>
  <c r="G34" i="11"/>
  <c r="M34" i="11"/>
  <c r="K34" i="11"/>
  <c r="J34" i="11"/>
  <c r="N34" i="11"/>
  <c r="I34" i="11"/>
  <c r="G26" i="11"/>
  <c r="K26" i="11"/>
  <c r="O26" i="11"/>
  <c r="H26" i="11"/>
  <c r="M26" i="11"/>
  <c r="F39" i="11"/>
  <c r="J26" i="11"/>
  <c r="I26" i="11"/>
  <c r="P26" i="11"/>
  <c r="N26" i="11"/>
  <c r="H29" i="13"/>
  <c r="G29" i="13"/>
  <c r="K29" i="13"/>
  <c r="J29" i="13"/>
  <c r="M29" i="13"/>
  <c r="F43" i="13"/>
  <c r="L29" i="13"/>
  <c r="N29" i="13"/>
  <c r="I29" i="13"/>
  <c r="M745" i="8"/>
  <c r="I745" i="8"/>
  <c r="M741" i="8"/>
  <c r="P711" i="8"/>
  <c r="L711" i="8"/>
  <c r="H711" i="8"/>
  <c r="Q710" i="8"/>
  <c r="M710" i="8"/>
  <c r="I710" i="8"/>
  <c r="P707" i="8"/>
  <c r="L707" i="8"/>
  <c r="H707" i="8"/>
  <c r="Q706" i="8"/>
  <c r="M706" i="8"/>
  <c r="I706" i="8"/>
  <c r="N511" i="8"/>
  <c r="M510" i="8"/>
  <c r="M512" i="8"/>
  <c r="M514" i="8"/>
  <c r="L500" i="8"/>
  <c r="P499" i="8"/>
  <c r="P495" i="8"/>
  <c r="O485" i="8"/>
  <c r="S485" i="8"/>
  <c r="O482" i="8"/>
  <c r="N480" i="8"/>
  <c r="R480" i="8"/>
  <c r="T478" i="8"/>
  <c r="O478" i="8"/>
  <c r="N468" i="8"/>
  <c r="R468" i="8"/>
  <c r="P467" i="8"/>
  <c r="P462" i="8"/>
  <c r="N450" i="8"/>
  <c r="N447" i="8"/>
  <c r="T445" i="8"/>
  <c r="O445" i="8"/>
  <c r="N443" i="8"/>
  <c r="R443" i="8"/>
  <c r="O415" i="8"/>
  <c r="S415" i="8"/>
  <c r="P413" i="8"/>
  <c r="O412" i="8"/>
  <c r="N410" i="8"/>
  <c r="R410" i="8"/>
  <c r="T408" i="8"/>
  <c r="O408" i="8"/>
  <c r="P381" i="8"/>
  <c r="N380" i="8"/>
  <c r="N377" i="8"/>
  <c r="R377" i="8"/>
  <c r="T375" i="8"/>
  <c r="O375" i="8"/>
  <c r="N373" i="8"/>
  <c r="R373" i="8"/>
  <c r="O345" i="8"/>
  <c r="S345" i="8"/>
  <c r="O342" i="8"/>
  <c r="N340" i="8"/>
  <c r="R340" i="8"/>
  <c r="T338" i="8"/>
  <c r="O338" i="8"/>
  <c r="M324" i="8"/>
  <c r="M314" i="8"/>
  <c r="M311" i="8"/>
  <c r="N308" i="8"/>
  <c r="M300" i="8"/>
  <c r="N289" i="8"/>
  <c r="M287" i="8"/>
  <c r="M284" i="8"/>
  <c r="M273" i="8"/>
  <c r="M265" i="8"/>
  <c r="M260" i="8"/>
  <c r="M257" i="8"/>
  <c r="N241" i="8"/>
  <c r="M231" i="8"/>
  <c r="R197" i="8"/>
  <c r="M197" i="8"/>
  <c r="Q195" i="8"/>
  <c r="K194" i="8"/>
  <c r="O194" i="8"/>
  <c r="S194" i="8"/>
  <c r="S190" i="8"/>
  <c r="M190" i="8"/>
  <c r="T189" i="8"/>
  <c r="L189" i="8"/>
  <c r="S188" i="8"/>
  <c r="M188" i="8"/>
  <c r="J185" i="8"/>
  <c r="N185" i="8"/>
  <c r="R185" i="8"/>
  <c r="K185" i="8"/>
  <c r="P185" i="8"/>
  <c r="U185" i="8"/>
  <c r="O183" i="8"/>
  <c r="I162" i="8"/>
  <c r="J158" i="8"/>
  <c r="P156" i="8"/>
  <c r="Q152" i="8"/>
  <c r="M150" i="8"/>
  <c r="K148" i="8"/>
  <c r="O148" i="8"/>
  <c r="S148" i="8"/>
  <c r="J148" i="8"/>
  <c r="N148" i="8"/>
  <c r="R148" i="8"/>
  <c r="L148" i="8"/>
  <c r="T148" i="8"/>
  <c r="M101" i="8"/>
  <c r="P81" i="8"/>
  <c r="J77" i="8"/>
  <c r="N77" i="8"/>
  <c r="I77" i="8"/>
  <c r="M77" i="8"/>
  <c r="L77" i="8"/>
  <c r="P62" i="8"/>
  <c r="P55" i="8"/>
  <c r="I106" i="11"/>
  <c r="M106" i="11"/>
  <c r="H106" i="11"/>
  <c r="N106" i="11"/>
  <c r="G106" i="11"/>
  <c r="L106" i="11"/>
  <c r="O106" i="11"/>
  <c r="K106" i="11"/>
  <c r="G104" i="11"/>
  <c r="K104" i="11"/>
  <c r="O104" i="11"/>
  <c r="I104" i="11"/>
  <c r="N104" i="11"/>
  <c r="H104" i="11"/>
  <c r="M104" i="11"/>
  <c r="L104" i="11"/>
  <c r="G90" i="11"/>
  <c r="K90" i="11"/>
  <c r="O90" i="11"/>
  <c r="F103" i="11"/>
  <c r="J90" i="11"/>
  <c r="P90" i="11"/>
  <c r="L90" i="11"/>
  <c r="I90" i="11"/>
  <c r="M90" i="11"/>
  <c r="H90" i="11"/>
  <c r="G62" i="11"/>
  <c r="K62" i="11"/>
  <c r="O62" i="11"/>
  <c r="H62" i="11"/>
  <c r="M62" i="11"/>
  <c r="J62" i="11"/>
  <c r="I62" i="11"/>
  <c r="N62" i="11"/>
  <c r="G70" i="11"/>
  <c r="K70" i="11"/>
  <c r="O70" i="11"/>
  <c r="J70" i="11"/>
  <c r="M70" i="11"/>
  <c r="L70" i="11"/>
  <c r="H70" i="11"/>
  <c r="G66" i="11"/>
  <c r="K66" i="11"/>
  <c r="O66" i="11"/>
  <c r="L66" i="11"/>
  <c r="M66" i="11"/>
  <c r="J66" i="11"/>
  <c r="N66" i="11"/>
  <c r="G58" i="11"/>
  <c r="K58" i="11"/>
  <c r="O58" i="11"/>
  <c r="I58" i="11"/>
  <c r="N58" i="11"/>
  <c r="H58" i="11"/>
  <c r="M58" i="11"/>
  <c r="L58" i="11"/>
  <c r="I31" i="11"/>
  <c r="M31" i="11"/>
  <c r="H31" i="11"/>
  <c r="N31" i="11"/>
  <c r="J31" i="11"/>
  <c r="G31" i="11"/>
  <c r="O31" i="11"/>
  <c r="L31" i="11"/>
  <c r="H169" i="13"/>
  <c r="L169" i="13"/>
  <c r="J169" i="13"/>
  <c r="F175" i="13"/>
  <c r="K169" i="13"/>
  <c r="I169" i="13"/>
  <c r="M169" i="13"/>
  <c r="G169" i="13"/>
  <c r="L745" i="8"/>
  <c r="K744" i="8"/>
  <c r="F719" i="8"/>
  <c r="F718" i="8"/>
  <c r="F717" i="8"/>
  <c r="F715" i="8"/>
  <c r="F714" i="8"/>
  <c r="F713" i="8"/>
  <c r="O711" i="8"/>
  <c r="K711" i="8"/>
  <c r="P710" i="8"/>
  <c r="L710" i="8"/>
  <c r="Q709" i="8"/>
  <c r="M709" i="8"/>
  <c r="O707" i="8"/>
  <c r="K707" i="8"/>
  <c r="P706" i="8"/>
  <c r="L706" i="8"/>
  <c r="Q705" i="8"/>
  <c r="M705" i="8"/>
  <c r="M667" i="8"/>
  <c r="M665" i="8"/>
  <c r="M663" i="8"/>
  <c r="M661" i="8"/>
  <c r="M647" i="8"/>
  <c r="M645" i="8"/>
  <c r="M643" i="8"/>
  <c r="M641" i="8"/>
  <c r="M511" i="8"/>
  <c r="O502" i="8"/>
  <c r="S502" i="8"/>
  <c r="O499" i="8"/>
  <c r="N497" i="8"/>
  <c r="R497" i="8"/>
  <c r="T495" i="8"/>
  <c r="O495" i="8"/>
  <c r="P485" i="8"/>
  <c r="O483" i="8"/>
  <c r="S482" i="8"/>
  <c r="M482" i="8"/>
  <c r="P480" i="8"/>
  <c r="S478" i="8"/>
  <c r="M478" i="8"/>
  <c r="P468" i="8"/>
  <c r="N467" i="8"/>
  <c r="T462" i="8"/>
  <c r="O462" i="8"/>
  <c r="O451" i="8"/>
  <c r="R450" i="8"/>
  <c r="M450" i="8"/>
  <c r="L448" i="8"/>
  <c r="S445" i="8"/>
  <c r="M445" i="8"/>
  <c r="P443" i="8"/>
  <c r="R427" i="8"/>
  <c r="P415" i="8"/>
  <c r="O413" i="8"/>
  <c r="S412" i="8"/>
  <c r="P410" i="8"/>
  <c r="S408" i="8"/>
  <c r="M408" i="8"/>
  <c r="O381" i="8"/>
  <c r="R380" i="8"/>
  <c r="M380" i="8"/>
  <c r="L378" i="8"/>
  <c r="P377" i="8"/>
  <c r="S375" i="8"/>
  <c r="M375" i="8"/>
  <c r="P373" i="8"/>
  <c r="N346" i="8"/>
  <c r="R346" i="8"/>
  <c r="P345" i="8"/>
  <c r="O343" i="8"/>
  <c r="S342" i="8"/>
  <c r="M342" i="8"/>
  <c r="P340" i="8"/>
  <c r="S338" i="8"/>
  <c r="M338" i="8"/>
  <c r="M326" i="8"/>
  <c r="M316" i="8"/>
  <c r="M313" i="8"/>
  <c r="N310" i="8"/>
  <c r="M308" i="8"/>
  <c r="M289" i="8"/>
  <c r="M286" i="8"/>
  <c r="N283" i="8"/>
  <c r="M262" i="8"/>
  <c r="M259" i="8"/>
  <c r="M249" i="8"/>
  <c r="M246" i="8"/>
  <c r="N243" i="8"/>
  <c r="I198" i="8"/>
  <c r="Q197" i="8"/>
  <c r="K197" i="8"/>
  <c r="P195" i="8"/>
  <c r="R194" i="8"/>
  <c r="M194" i="8"/>
  <c r="R190" i="8"/>
  <c r="K190" i="8"/>
  <c r="Q189" i="8"/>
  <c r="K189" i="8"/>
  <c r="R188" i="8"/>
  <c r="J188" i="8"/>
  <c r="L186" i="8"/>
  <c r="P186" i="8"/>
  <c r="T186" i="8"/>
  <c r="M186" i="8"/>
  <c r="R186" i="8"/>
  <c r="I196" i="8"/>
  <c r="O185" i="8"/>
  <c r="M183" i="8"/>
  <c r="I166" i="8"/>
  <c r="M156" i="8"/>
  <c r="K154" i="8"/>
  <c r="O154" i="8"/>
  <c r="S154" i="8"/>
  <c r="I164" i="8"/>
  <c r="J154" i="8"/>
  <c r="N154" i="8"/>
  <c r="R154" i="8"/>
  <c r="P154" i="8"/>
  <c r="P152" i="8"/>
  <c r="U150" i="8"/>
  <c r="L150" i="8"/>
  <c r="Q148" i="8"/>
  <c r="M113" i="8"/>
  <c r="M115" i="8"/>
  <c r="M117" i="8"/>
  <c r="N112" i="8"/>
  <c r="M105" i="8"/>
  <c r="O81" i="8"/>
  <c r="P77" i="8"/>
  <c r="O62" i="8"/>
  <c r="M58" i="8"/>
  <c r="I55" i="8"/>
  <c r="J50" i="8"/>
  <c r="N50" i="8"/>
  <c r="I50" i="8"/>
  <c r="M50" i="8"/>
  <c r="Q50" i="8"/>
  <c r="L50" i="8"/>
  <c r="K50" i="8"/>
  <c r="Q5" i="8"/>
  <c r="P6" i="8"/>
  <c r="P8" i="8"/>
  <c r="P10" i="8"/>
  <c r="P12" i="8"/>
  <c r="P14" i="8"/>
  <c r="J105" i="11"/>
  <c r="P95" i="11"/>
  <c r="I70" i="11"/>
  <c r="I66" i="11"/>
  <c r="O63" i="11"/>
  <c r="G29" i="11"/>
  <c r="K29" i="11"/>
  <c r="O29" i="11"/>
  <c r="I29" i="11"/>
  <c r="N29" i="11"/>
  <c r="J29" i="11"/>
  <c r="H29" i="11"/>
  <c r="L29" i="11"/>
  <c r="G17" i="11"/>
  <c r="K17" i="11"/>
  <c r="O17" i="11"/>
  <c r="I17" i="11"/>
  <c r="N17" i="11"/>
  <c r="L17" i="11"/>
  <c r="F30" i="11"/>
  <c r="J17" i="11"/>
  <c r="H17" i="11"/>
  <c r="G132" i="13"/>
  <c r="O131" i="13"/>
  <c r="H89" i="13"/>
  <c r="L89" i="13"/>
  <c r="I89" i="13"/>
  <c r="G89" i="13"/>
  <c r="M89" i="13"/>
  <c r="K89" i="13"/>
  <c r="J89" i="13"/>
  <c r="K51" i="8"/>
  <c r="O51" i="8"/>
  <c r="H59" i="8"/>
  <c r="J51" i="8"/>
  <c r="N51" i="8"/>
  <c r="M5" i="8"/>
  <c r="M22" i="8"/>
  <c r="M34" i="8"/>
  <c r="H52" i="8"/>
  <c r="H56" i="8"/>
  <c r="H78" i="8"/>
  <c r="H80" i="8"/>
  <c r="H82" i="8"/>
  <c r="H84" i="8"/>
  <c r="M122" i="8"/>
  <c r="I149" i="8"/>
  <c r="I151" i="8"/>
  <c r="I153" i="8"/>
  <c r="I155" i="8"/>
  <c r="I157" i="8"/>
  <c r="H53" i="8"/>
  <c r="H57" i="8"/>
  <c r="G94" i="11"/>
  <c r="K94" i="11"/>
  <c r="O94" i="11"/>
  <c r="F107" i="11"/>
  <c r="J94" i="11"/>
  <c r="P94" i="11"/>
  <c r="I94" i="11"/>
  <c r="H94" i="11"/>
  <c r="N94" i="11"/>
  <c r="G88" i="11"/>
  <c r="K88" i="11"/>
  <c r="O88" i="11"/>
  <c r="H88" i="11"/>
  <c r="M88" i="11"/>
  <c r="J88" i="11"/>
  <c r="I88" i="11"/>
  <c r="P88" i="11"/>
  <c r="G99" i="11"/>
  <c r="K99" i="11"/>
  <c r="O99" i="11"/>
  <c r="L99" i="11"/>
  <c r="F112" i="11"/>
  <c r="J99" i="11"/>
  <c r="P99" i="11"/>
  <c r="G91" i="11"/>
  <c r="K91" i="11"/>
  <c r="O91" i="11"/>
  <c r="I91" i="11"/>
  <c r="N91" i="11"/>
  <c r="M91" i="11"/>
  <c r="L91" i="11"/>
  <c r="G87" i="11"/>
  <c r="K87" i="11"/>
  <c r="O87" i="11"/>
  <c r="I87" i="11"/>
  <c r="N87" i="11"/>
  <c r="H87" i="11"/>
  <c r="P87" i="11"/>
  <c r="M87" i="11"/>
  <c r="I64" i="11"/>
  <c r="M64" i="11"/>
  <c r="G64" i="11"/>
  <c r="L64" i="11"/>
  <c r="J64" i="11"/>
  <c r="H64" i="11"/>
  <c r="O64" i="11"/>
  <c r="H142" i="13"/>
  <c r="L142" i="13"/>
  <c r="I142" i="13"/>
  <c r="N142" i="13"/>
  <c r="G142" i="13"/>
  <c r="M142" i="13"/>
  <c r="K142" i="13"/>
  <c r="F156" i="13"/>
  <c r="J142" i="13"/>
  <c r="J58" i="13"/>
  <c r="N58" i="13"/>
  <c r="F64" i="13"/>
  <c r="K58" i="13"/>
  <c r="I58" i="13"/>
  <c r="G58" i="13"/>
  <c r="M58" i="13"/>
  <c r="L58" i="13"/>
  <c r="J54" i="13"/>
  <c r="N54" i="13"/>
  <c r="F60" i="13"/>
  <c r="G54" i="13"/>
  <c r="L54" i="13"/>
  <c r="K54" i="13"/>
  <c r="I54" i="13"/>
  <c r="H54" i="13"/>
  <c r="M54" i="13"/>
  <c r="H19" i="13"/>
  <c r="L19" i="13"/>
  <c r="G19" i="13"/>
  <c r="K19" i="13"/>
  <c r="M19" i="13"/>
  <c r="J19" i="13"/>
  <c r="N19" i="13"/>
  <c r="I19" i="13"/>
  <c r="F33" i="13"/>
  <c r="J187" i="8"/>
  <c r="N187" i="8"/>
  <c r="R187" i="8"/>
  <c r="L184" i="8"/>
  <c r="P184" i="8"/>
  <c r="T184" i="8"/>
  <c r="K181" i="8"/>
  <c r="O181" i="8"/>
  <c r="S181" i="8"/>
  <c r="J181" i="8"/>
  <c r="N181" i="8"/>
  <c r="R181" i="8"/>
  <c r="M131" i="8"/>
  <c r="M133" i="8"/>
  <c r="N130" i="8"/>
  <c r="J83" i="8"/>
  <c r="N83" i="8"/>
  <c r="H91" i="8"/>
  <c r="I83" i="8"/>
  <c r="M83" i="8"/>
  <c r="J79" i="8"/>
  <c r="N79" i="8"/>
  <c r="H87" i="8"/>
  <c r="I79" i="8"/>
  <c r="M79" i="8"/>
  <c r="J54" i="8"/>
  <c r="N54" i="8"/>
  <c r="I54" i="8"/>
  <c r="M54" i="8"/>
  <c r="Q54" i="8"/>
  <c r="I102" i="11"/>
  <c r="M102" i="11"/>
  <c r="J102" i="11"/>
  <c r="O102" i="11"/>
  <c r="H102" i="11"/>
  <c r="N102" i="11"/>
  <c r="O101" i="11"/>
  <c r="G100" i="11"/>
  <c r="K100" i="11"/>
  <c r="O100" i="11"/>
  <c r="J100" i="11"/>
  <c r="I100" i="11"/>
  <c r="N100" i="11"/>
  <c r="G96" i="11"/>
  <c r="K96" i="11"/>
  <c r="O96" i="11"/>
  <c r="H96" i="11"/>
  <c r="M96" i="11"/>
  <c r="N96" i="11"/>
  <c r="L96" i="11"/>
  <c r="F109" i="11"/>
  <c r="H59" i="11"/>
  <c r="L59" i="11"/>
  <c r="I59" i="11"/>
  <c r="N59" i="11"/>
  <c r="K59" i="11"/>
  <c r="J59" i="11"/>
  <c r="G20" i="11"/>
  <c r="K20" i="11"/>
  <c r="O20" i="11"/>
  <c r="J20" i="11"/>
  <c r="P20" i="11"/>
  <c r="L20" i="11"/>
  <c r="I20" i="11"/>
  <c r="F33" i="11"/>
  <c r="G16" i="11"/>
  <c r="K16" i="11"/>
  <c r="O16" i="11"/>
  <c r="J16" i="11"/>
  <c r="P16" i="11"/>
  <c r="I16" i="11"/>
  <c r="H16" i="11"/>
  <c r="N16" i="11"/>
  <c r="G25" i="11"/>
  <c r="K25" i="11"/>
  <c r="O25" i="11"/>
  <c r="I25" i="11"/>
  <c r="N25" i="11"/>
  <c r="F38" i="11"/>
  <c r="H25" i="11"/>
  <c r="P25" i="11"/>
  <c r="M25" i="11"/>
  <c r="G21" i="11"/>
  <c r="K21" i="11"/>
  <c r="O21" i="11"/>
  <c r="I21" i="11"/>
  <c r="N21" i="11"/>
  <c r="M21" i="11"/>
  <c r="L21" i="11"/>
  <c r="I92" i="13"/>
  <c r="M92" i="13"/>
  <c r="H92" i="13"/>
  <c r="G92" i="13"/>
  <c r="L92" i="13"/>
  <c r="K92" i="13"/>
  <c r="J92" i="13"/>
  <c r="T182" i="8"/>
  <c r="P182" i="8"/>
  <c r="I110" i="11"/>
  <c r="M110" i="11"/>
  <c r="G98" i="11"/>
  <c r="K98" i="11"/>
  <c r="O98" i="11"/>
  <c r="F111" i="11"/>
  <c r="G92" i="11"/>
  <c r="K92" i="11"/>
  <c r="O92" i="11"/>
  <c r="H92" i="11"/>
  <c r="M92" i="11"/>
  <c r="I60" i="11"/>
  <c r="M60" i="11"/>
  <c r="H60" i="11"/>
  <c r="N60" i="11"/>
  <c r="H67" i="11"/>
  <c r="L67" i="11"/>
  <c r="K67" i="11"/>
  <c r="I35" i="11"/>
  <c r="M35" i="11"/>
  <c r="G35" i="11"/>
  <c r="L35" i="11"/>
  <c r="G28" i="11"/>
  <c r="K28" i="11"/>
  <c r="O28" i="11"/>
  <c r="J28" i="11"/>
  <c r="P28" i="11"/>
  <c r="G22" i="11"/>
  <c r="K22" i="11"/>
  <c r="O22" i="11"/>
  <c r="H22" i="11"/>
  <c r="M22" i="11"/>
  <c r="I177" i="13"/>
  <c r="M177" i="13"/>
  <c r="J177" i="13"/>
  <c r="J170" i="13"/>
  <c r="N170" i="13"/>
  <c r="F176" i="13"/>
  <c r="K170" i="13"/>
  <c r="J166" i="13"/>
  <c r="N166" i="13"/>
  <c r="F172" i="13"/>
  <c r="G166" i="13"/>
  <c r="L166" i="13"/>
  <c r="G154" i="13"/>
  <c r="K154" i="13"/>
  <c r="J154" i="13"/>
  <c r="I154" i="13"/>
  <c r="H153" i="13"/>
  <c r="L153" i="13"/>
  <c r="I153" i="13"/>
  <c r="K153" i="13"/>
  <c r="H136" i="13"/>
  <c r="L136" i="13"/>
  <c r="I136" i="13"/>
  <c r="N136" i="13"/>
  <c r="G136" i="13"/>
  <c r="M136" i="13"/>
  <c r="K136" i="13"/>
  <c r="H140" i="13"/>
  <c r="L140" i="13"/>
  <c r="G140" i="13"/>
  <c r="M140" i="13"/>
  <c r="K140" i="13"/>
  <c r="J140" i="13"/>
  <c r="H93" i="13"/>
  <c r="L93" i="13"/>
  <c r="J93" i="13"/>
  <c r="I93" i="13"/>
  <c r="M93" i="13"/>
  <c r="K93" i="13"/>
  <c r="G90" i="13"/>
  <c r="K90" i="13"/>
  <c r="J90" i="13"/>
  <c r="I90" i="13"/>
  <c r="M90" i="13"/>
  <c r="L90" i="13"/>
  <c r="I61" i="13"/>
  <c r="M61" i="13"/>
  <c r="H61" i="13"/>
  <c r="G61" i="13"/>
  <c r="L61" i="13"/>
  <c r="K61" i="13"/>
  <c r="H23" i="13"/>
  <c r="L23" i="13"/>
  <c r="G23" i="13"/>
  <c r="K23" i="13"/>
  <c r="I23" i="13"/>
  <c r="F37" i="13"/>
  <c r="M23" i="13"/>
  <c r="J23" i="13"/>
  <c r="I30" i="13"/>
  <c r="M30" i="13"/>
  <c r="F44" i="13"/>
  <c r="K30" i="13"/>
  <c r="J30" i="13"/>
  <c r="H30" i="13"/>
  <c r="G30" i="13"/>
  <c r="O30" i="13" s="1"/>
  <c r="J26" i="13"/>
  <c r="N26" i="13"/>
  <c r="I26" i="13"/>
  <c r="M26" i="13"/>
  <c r="F40" i="13"/>
  <c r="H26" i="13"/>
  <c r="G26" i="13"/>
  <c r="L26" i="13"/>
  <c r="K26" i="13"/>
  <c r="J22" i="13"/>
  <c r="N22" i="13"/>
  <c r="I22" i="13"/>
  <c r="M22" i="13"/>
  <c r="F36" i="13"/>
  <c r="K22" i="13"/>
  <c r="L22" i="13"/>
  <c r="H22" i="13"/>
  <c r="G22" i="13"/>
  <c r="J18" i="13"/>
  <c r="N18" i="13"/>
  <c r="I18" i="13"/>
  <c r="M18" i="13"/>
  <c r="F32" i="13"/>
  <c r="G18" i="13"/>
  <c r="L18" i="13"/>
  <c r="H18" i="13"/>
  <c r="K18" i="13"/>
  <c r="S20" i="14"/>
  <c r="T20" i="14" s="1"/>
  <c r="L110" i="11"/>
  <c r="G110" i="11"/>
  <c r="M98" i="11"/>
  <c r="H98" i="11"/>
  <c r="P92" i="11"/>
  <c r="I92" i="11"/>
  <c r="O67" i="11"/>
  <c r="I67" i="11"/>
  <c r="O60" i="11"/>
  <c r="G60" i="11"/>
  <c r="F41" i="11"/>
  <c r="O35" i="11"/>
  <c r="H35" i="11"/>
  <c r="N28" i="11"/>
  <c r="H28" i="11"/>
  <c r="G24" i="11"/>
  <c r="Q24" i="11" s="1"/>
  <c r="K24" i="11"/>
  <c r="O24" i="11"/>
  <c r="J24" i="11"/>
  <c r="P24" i="11"/>
  <c r="F37" i="11"/>
  <c r="P22" i="11"/>
  <c r="I22" i="11"/>
  <c r="G18" i="11"/>
  <c r="K18" i="11"/>
  <c r="O18" i="11"/>
  <c r="H18" i="11"/>
  <c r="M18" i="11"/>
  <c r="G27" i="11"/>
  <c r="K27" i="11"/>
  <c r="O27" i="11"/>
  <c r="F40" i="11"/>
  <c r="L27" i="11"/>
  <c r="G23" i="11"/>
  <c r="K23" i="11"/>
  <c r="O23" i="11"/>
  <c r="F36" i="11"/>
  <c r="L23" i="11"/>
  <c r="G19" i="11"/>
  <c r="K19" i="11"/>
  <c r="O19" i="11"/>
  <c r="F32" i="11"/>
  <c r="L19" i="11"/>
  <c r="G177" i="13"/>
  <c r="O177" i="13" s="1"/>
  <c r="H174" i="13"/>
  <c r="L174" i="13"/>
  <c r="J174" i="13"/>
  <c r="H170" i="13"/>
  <c r="O170" i="13" s="1"/>
  <c r="M166" i="13"/>
  <c r="H171" i="13"/>
  <c r="L171" i="13"/>
  <c r="K171" i="13"/>
  <c r="H154" i="13"/>
  <c r="G153" i="13"/>
  <c r="F150" i="13"/>
  <c r="H149" i="13"/>
  <c r="L149" i="13"/>
  <c r="G149" i="13"/>
  <c r="M149" i="13"/>
  <c r="K149" i="13"/>
  <c r="H138" i="13"/>
  <c r="L138" i="13"/>
  <c r="J138" i="13"/>
  <c r="I138" i="13"/>
  <c r="O138" i="13" s="1"/>
  <c r="N138" i="13"/>
  <c r="M138" i="13"/>
  <c r="F152" i="13"/>
  <c r="J136" i="13"/>
  <c r="G93" i="13"/>
  <c r="H90" i="13"/>
  <c r="M65" i="13"/>
  <c r="G65" i="13"/>
  <c r="J61" i="13"/>
  <c r="N30" i="13"/>
  <c r="N23" i="13"/>
  <c r="M15" i="15"/>
  <c r="M17" i="15"/>
  <c r="M19" i="15"/>
  <c r="N14" i="15"/>
  <c r="M16" i="15"/>
  <c r="M18" i="15"/>
  <c r="J141" i="13"/>
  <c r="N141" i="13"/>
  <c r="F155" i="13"/>
  <c r="H141" i="13"/>
  <c r="M141" i="13"/>
  <c r="G141" i="13"/>
  <c r="L141" i="13"/>
  <c r="J137" i="13"/>
  <c r="N137" i="13"/>
  <c r="F151" i="13"/>
  <c r="I137" i="13"/>
  <c r="H137" i="13"/>
  <c r="M137" i="13"/>
  <c r="J133" i="13"/>
  <c r="N133" i="13"/>
  <c r="F147" i="13"/>
  <c r="K133" i="13"/>
  <c r="I133" i="13"/>
  <c r="J129" i="13"/>
  <c r="N129" i="13"/>
  <c r="F143" i="13"/>
  <c r="G129" i="13"/>
  <c r="L129" i="13"/>
  <c r="K129" i="13"/>
  <c r="I96" i="13"/>
  <c r="M96" i="13"/>
  <c r="J96" i="13"/>
  <c r="H96" i="13"/>
  <c r="G86" i="13"/>
  <c r="K86" i="13"/>
  <c r="I86" i="13"/>
  <c r="H86" i="13"/>
  <c r="M86" i="13"/>
  <c r="I88" i="13"/>
  <c r="M88" i="13"/>
  <c r="G88" i="13"/>
  <c r="L88" i="13"/>
  <c r="K88" i="13"/>
  <c r="I84" i="13"/>
  <c r="M84" i="13"/>
  <c r="K84" i="13"/>
  <c r="J84" i="13"/>
  <c r="G97" i="11"/>
  <c r="K97" i="11"/>
  <c r="O97" i="11"/>
  <c r="G93" i="11"/>
  <c r="K93" i="11"/>
  <c r="O93" i="11"/>
  <c r="G89" i="11"/>
  <c r="K89" i="11"/>
  <c r="O89" i="11"/>
  <c r="I68" i="11"/>
  <c r="M68" i="11"/>
  <c r="J69" i="11"/>
  <c r="N69" i="11"/>
  <c r="J65" i="11"/>
  <c r="N65" i="11"/>
  <c r="J61" i="11"/>
  <c r="N61" i="11"/>
  <c r="K141" i="13"/>
  <c r="L137" i="13"/>
  <c r="L133" i="13"/>
  <c r="G109" i="13"/>
  <c r="K109" i="13"/>
  <c r="I109" i="13"/>
  <c r="H109" i="13"/>
  <c r="M109" i="13"/>
  <c r="I111" i="13"/>
  <c r="M111" i="13"/>
  <c r="G111" i="13"/>
  <c r="L111" i="13"/>
  <c r="K111" i="13"/>
  <c r="I107" i="13"/>
  <c r="M107" i="13"/>
  <c r="K107" i="13"/>
  <c r="J107" i="13"/>
  <c r="G96" i="13"/>
  <c r="J88" i="13"/>
  <c r="J86" i="13"/>
  <c r="G84" i="13"/>
  <c r="J62" i="13"/>
  <c r="H57" i="13"/>
  <c r="L57" i="13"/>
  <c r="J57" i="13"/>
  <c r="O57" i="13" s="1"/>
  <c r="F63" i="13"/>
  <c r="I57" i="13"/>
  <c r="N57" i="13"/>
  <c r="I41" i="13"/>
  <c r="M41" i="13"/>
  <c r="G41" i="13"/>
  <c r="L41" i="13"/>
  <c r="J41" i="13"/>
  <c r="H41" i="13"/>
  <c r="F148" i="13"/>
  <c r="H145" i="13"/>
  <c r="L145" i="13"/>
  <c r="H130" i="13"/>
  <c r="L130" i="13"/>
  <c r="I110" i="13"/>
  <c r="N110" i="13" s="1"/>
  <c r="H108" i="13"/>
  <c r="L108" i="13"/>
  <c r="M106" i="13"/>
  <c r="H106" i="13"/>
  <c r="L95" i="13"/>
  <c r="G95" i="13"/>
  <c r="K91" i="13"/>
  <c r="N91" i="13" s="1"/>
  <c r="I87" i="13"/>
  <c r="H85" i="13"/>
  <c r="L85" i="13"/>
  <c r="M83" i="13"/>
  <c r="H83" i="13"/>
  <c r="H55" i="13"/>
  <c r="L55" i="13"/>
  <c r="I42" i="13"/>
  <c r="H38" i="13"/>
  <c r="L38" i="13"/>
  <c r="G38" i="13"/>
  <c r="M38" i="13"/>
  <c r="M20" i="14"/>
  <c r="N20" i="14" s="1"/>
  <c r="M5" i="20"/>
  <c r="M7" i="20"/>
  <c r="M9" i="20"/>
  <c r="N3" i="20"/>
  <c r="M6" i="20"/>
  <c r="I144" i="13"/>
  <c r="O144" i="13" s="1"/>
  <c r="M144" i="13"/>
  <c r="H134" i="13"/>
  <c r="L134" i="13"/>
  <c r="G94" i="13"/>
  <c r="K94" i="13"/>
  <c r="H59" i="13"/>
  <c r="L59" i="13"/>
  <c r="G39" i="13"/>
  <c r="K39" i="13"/>
  <c r="I39" i="13"/>
  <c r="G35" i="13"/>
  <c r="K35" i="13"/>
  <c r="H35" i="13"/>
  <c r="M35" i="13"/>
  <c r="H25" i="13"/>
  <c r="L25" i="13"/>
  <c r="G25" i="13"/>
  <c r="K25" i="13"/>
  <c r="J25" i="13"/>
  <c r="M4" i="15"/>
  <c r="M6" i="15"/>
  <c r="M8" i="15"/>
  <c r="N3" i="15"/>
  <c r="M7" i="15"/>
  <c r="G31" i="13"/>
  <c r="K31" i="13"/>
  <c r="H27" i="13"/>
  <c r="L27" i="13"/>
  <c r="G27" i="13"/>
  <c r="K27" i="13"/>
  <c r="H17" i="13"/>
  <c r="L17" i="13"/>
  <c r="G17" i="13"/>
  <c r="K17" i="13"/>
  <c r="H21" i="13"/>
  <c r="L21" i="13"/>
  <c r="G21" i="13"/>
  <c r="K21" i="13"/>
  <c r="J28" i="13"/>
  <c r="N28" i="13"/>
  <c r="I28" i="13"/>
  <c r="M28" i="13"/>
  <c r="M14" i="20"/>
  <c r="I48" i="2"/>
  <c r="I44" i="2"/>
  <c r="I40" i="2"/>
  <c r="I36" i="2"/>
  <c r="I32" i="2"/>
  <c r="I28" i="2"/>
  <c r="I24" i="2"/>
  <c r="I20" i="2"/>
  <c r="I16" i="2"/>
  <c r="I12" i="2"/>
  <c r="I8" i="2"/>
  <c r="I49" i="2"/>
  <c r="I45" i="2"/>
  <c r="I41" i="2"/>
  <c r="I37" i="2"/>
  <c r="I33" i="2"/>
  <c r="I29" i="2"/>
  <c r="I25" i="2"/>
  <c r="I21" i="2"/>
  <c r="I17" i="2"/>
  <c r="I13" i="2"/>
  <c r="I9" i="2"/>
  <c r="I6" i="2"/>
  <c r="I10" i="2"/>
  <c r="I14" i="2"/>
  <c r="I18" i="2"/>
  <c r="I22" i="2"/>
  <c r="I26" i="2"/>
  <c r="I30" i="2"/>
  <c r="I34" i="2"/>
  <c r="I38" i="2"/>
  <c r="I42" i="2"/>
  <c r="I46" i="2"/>
  <c r="I50" i="2"/>
  <c r="J49" i="2"/>
  <c r="J45" i="2"/>
  <c r="J41" i="2"/>
  <c r="J37" i="2"/>
  <c r="J33" i="2"/>
  <c r="J29" i="2"/>
  <c r="J25" i="2"/>
  <c r="J21" i="2"/>
  <c r="J17" i="2"/>
  <c r="J13" i="2"/>
  <c r="J9" i="2"/>
  <c r="J5" i="2"/>
  <c r="J50" i="2"/>
  <c r="J46" i="2"/>
  <c r="J42" i="2"/>
  <c r="J38" i="2"/>
  <c r="J34" i="2"/>
  <c r="J30" i="2"/>
  <c r="J26" i="2"/>
  <c r="J22" i="2"/>
  <c r="J18" i="2"/>
  <c r="J14" i="2"/>
  <c r="J10" i="2"/>
  <c r="J6" i="2"/>
  <c r="J8" i="2"/>
  <c r="J12" i="2"/>
  <c r="J16" i="2"/>
  <c r="J20" i="2"/>
  <c r="J24" i="2"/>
  <c r="J28" i="2"/>
  <c r="J32" i="2"/>
  <c r="J36" i="2"/>
  <c r="J40" i="2"/>
  <c r="J44" i="2"/>
  <c r="J48" i="2"/>
  <c r="I5" i="2"/>
  <c r="I7" i="2"/>
  <c r="I11" i="2"/>
  <c r="I15" i="2"/>
  <c r="I19" i="2"/>
  <c r="I23" i="2"/>
  <c r="I27" i="2"/>
  <c r="I31" i="2"/>
  <c r="I35" i="2"/>
  <c r="I39" i="2"/>
  <c r="I43" i="2"/>
  <c r="I47" i="2"/>
  <c r="I51" i="2"/>
  <c r="M20" i="15" l="1"/>
  <c r="J34" i="13"/>
  <c r="K34" i="13"/>
  <c r="I34" i="13"/>
  <c r="G34" i="13"/>
  <c r="M34" i="13"/>
  <c r="G62" i="13"/>
  <c r="K62" i="13"/>
  <c r="M62" i="13"/>
  <c r="O27" i="13"/>
  <c r="M10" i="20"/>
  <c r="N87" i="13"/>
  <c r="P69" i="11"/>
  <c r="O133" i="13"/>
  <c r="O28" i="13"/>
  <c r="H34" i="13"/>
  <c r="O59" i="13"/>
  <c r="O134" i="13"/>
  <c r="O130" i="13"/>
  <c r="I62" i="13"/>
  <c r="P68" i="11"/>
  <c r="O137" i="13"/>
  <c r="J65" i="13"/>
  <c r="O154" i="13"/>
  <c r="I101" i="11"/>
  <c r="P24" i="8"/>
  <c r="O503" i="8"/>
  <c r="L85" i="8"/>
  <c r="J741" i="8"/>
  <c r="G746" i="8"/>
  <c r="M101" i="11"/>
  <c r="K101" i="11"/>
  <c r="G101" i="11"/>
  <c r="Q101" i="11" s="1"/>
  <c r="M42" i="13"/>
  <c r="G42" i="13"/>
  <c r="K42" i="13"/>
  <c r="J42" i="13"/>
  <c r="O17" i="13"/>
  <c r="L62" i="13"/>
  <c r="I65" i="13"/>
  <c r="Q25" i="11"/>
  <c r="Q20" i="11"/>
  <c r="J101" i="11"/>
  <c r="Q102" i="11"/>
  <c r="P23" i="8"/>
  <c r="Q31" i="11"/>
  <c r="S355" i="8"/>
  <c r="O741" i="8"/>
  <c r="H746" i="8"/>
  <c r="J746" i="8"/>
  <c r="H31" i="13"/>
  <c r="M31" i="13"/>
  <c r="O31" i="13" s="1"/>
  <c r="I31" i="13"/>
  <c r="L31" i="13"/>
  <c r="J31" i="13"/>
  <c r="L42" i="13"/>
  <c r="P61" i="11"/>
  <c r="K65" i="13"/>
  <c r="L34" i="13"/>
  <c r="H42" i="13"/>
  <c r="H62" i="13"/>
  <c r="Q89" i="11"/>
  <c r="H65" i="13"/>
  <c r="O65" i="13" s="1"/>
  <c r="O171" i="13"/>
  <c r="N101" i="11"/>
  <c r="L101" i="11"/>
  <c r="K85" i="8"/>
  <c r="N230" i="8"/>
  <c r="N233" i="8" s="1"/>
  <c r="M746" i="8"/>
  <c r="L360" i="8"/>
  <c r="U496" i="8"/>
  <c r="N746" i="8"/>
  <c r="M553" i="8"/>
  <c r="U444" i="8"/>
  <c r="U501" i="8"/>
  <c r="Q731" i="8"/>
  <c r="J38" i="13"/>
  <c r="K38" i="13"/>
  <c r="I38" i="13"/>
  <c r="O38" i="13" s="1"/>
  <c r="Q628" i="8"/>
  <c r="Q630" i="8"/>
  <c r="L39" i="13"/>
  <c r="J39" i="13"/>
  <c r="M39" i="13"/>
  <c r="H39" i="13"/>
  <c r="O39" i="13" s="1"/>
  <c r="O20" i="13"/>
  <c r="O24" i="13"/>
  <c r="L744" i="8"/>
  <c r="M343" i="8"/>
  <c r="M743" i="8"/>
  <c r="J744" i="8"/>
  <c r="P466" i="8"/>
  <c r="N466" i="8"/>
  <c r="O449" i="8"/>
  <c r="M449" i="8"/>
  <c r="U449" i="8" s="1"/>
  <c r="Q449" i="8"/>
  <c r="P449" i="8"/>
  <c r="S449" i="8"/>
  <c r="O744" i="8"/>
  <c r="P343" i="8"/>
  <c r="P392" i="8"/>
  <c r="P483" i="8"/>
  <c r="Q191" i="8"/>
  <c r="S343" i="8"/>
  <c r="M392" i="8"/>
  <c r="N483" i="8"/>
  <c r="M483" i="8"/>
  <c r="Q632" i="8"/>
  <c r="M744" i="8"/>
  <c r="Q736" i="8"/>
  <c r="M466" i="8"/>
  <c r="Q466" i="8"/>
  <c r="S191" i="8"/>
  <c r="O425" i="8"/>
  <c r="H744" i="8"/>
  <c r="S425" i="8"/>
  <c r="S483" i="8"/>
  <c r="P577" i="8"/>
  <c r="Q343" i="8"/>
  <c r="U343" i="8" s="1"/>
  <c r="G743" i="8"/>
  <c r="S466" i="8"/>
  <c r="M632" i="8"/>
  <c r="U409" i="8"/>
  <c r="U481" i="8"/>
  <c r="L741" i="8"/>
  <c r="I741" i="8"/>
  <c r="K741" i="8"/>
  <c r="J740" i="8"/>
  <c r="N740" i="8"/>
  <c r="Q732" i="8"/>
  <c r="K740" i="8"/>
  <c r="H740" i="8"/>
  <c r="M740" i="8"/>
  <c r="I740" i="8"/>
  <c r="N741" i="8"/>
  <c r="O740" i="8"/>
  <c r="L740" i="8"/>
  <c r="G741" i="8"/>
  <c r="J85" i="8"/>
  <c r="R704" i="8"/>
  <c r="I746" i="8"/>
  <c r="Q746" i="8" s="1"/>
  <c r="K746" i="8"/>
  <c r="M363" i="8"/>
  <c r="M412" i="8"/>
  <c r="N486" i="8"/>
  <c r="M199" i="8"/>
  <c r="K199" i="8"/>
  <c r="M595" i="8"/>
  <c r="L743" i="8"/>
  <c r="N755" i="8"/>
  <c r="N759" i="8"/>
  <c r="N762" i="8" s="1"/>
  <c r="N757" i="8"/>
  <c r="R460" i="8"/>
  <c r="S451" i="8"/>
  <c r="R199" i="8"/>
  <c r="N451" i="8"/>
  <c r="K743" i="8"/>
  <c r="O486" i="8"/>
  <c r="R486" i="8"/>
  <c r="P451" i="8"/>
  <c r="O743" i="8"/>
  <c r="Q486" i="8"/>
  <c r="M616" i="8"/>
  <c r="M688" i="8"/>
  <c r="U446" i="8"/>
  <c r="P486" i="8"/>
  <c r="M762" i="8"/>
  <c r="N678" i="8"/>
  <c r="N685" i="8"/>
  <c r="N683" i="8"/>
  <c r="T355" i="8"/>
  <c r="P26" i="8"/>
  <c r="P355" i="8"/>
  <c r="R447" i="8"/>
  <c r="M355" i="8"/>
  <c r="N680" i="8"/>
  <c r="N681" i="8"/>
  <c r="U431" i="8"/>
  <c r="Q595" i="8"/>
  <c r="R712" i="8"/>
  <c r="U376" i="8"/>
  <c r="N553" i="8"/>
  <c r="Q735" i="8"/>
  <c r="U414" i="8"/>
  <c r="Q739" i="8"/>
  <c r="G716" i="8"/>
  <c r="L716" i="8"/>
  <c r="P716" i="8"/>
  <c r="I716" i="8"/>
  <c r="M716" i="8"/>
  <c r="N716" i="8"/>
  <c r="K716" i="8"/>
  <c r="O716" i="8"/>
  <c r="J716" i="8"/>
  <c r="P27" i="8"/>
  <c r="S363" i="8"/>
  <c r="R416" i="8"/>
  <c r="R705" i="8"/>
  <c r="P29" i="8"/>
  <c r="O363" i="8"/>
  <c r="J191" i="8"/>
  <c r="R363" i="8"/>
  <c r="R355" i="8"/>
  <c r="N684" i="8"/>
  <c r="N679" i="8"/>
  <c r="U479" i="8"/>
  <c r="Q380" i="8"/>
  <c r="U380" i="8" s="1"/>
  <c r="P380" i="8"/>
  <c r="O355" i="8"/>
  <c r="P28" i="8"/>
  <c r="Q22" i="8"/>
  <c r="Q25" i="8" s="1"/>
  <c r="M302" i="8"/>
  <c r="U410" i="8"/>
  <c r="U415" i="8"/>
  <c r="N355" i="8"/>
  <c r="N686" i="8"/>
  <c r="U442" i="8"/>
  <c r="M250" i="8"/>
  <c r="U346" i="8"/>
  <c r="M503" i="8"/>
  <c r="S359" i="8"/>
  <c r="M425" i="8"/>
  <c r="N359" i="8"/>
  <c r="N392" i="8"/>
  <c r="N425" i="8"/>
  <c r="U498" i="8"/>
  <c r="U344" i="8"/>
  <c r="I743" i="8"/>
  <c r="J743" i="8"/>
  <c r="N743" i="8"/>
  <c r="O392" i="8"/>
  <c r="T425" i="8"/>
  <c r="U485" i="8"/>
  <c r="N222" i="8"/>
  <c r="N224" i="8" s="1"/>
  <c r="P359" i="8"/>
  <c r="P425" i="8"/>
  <c r="S392" i="8"/>
  <c r="S503" i="8"/>
  <c r="U339" i="8"/>
  <c r="U407" i="8"/>
  <c r="P553" i="8"/>
  <c r="U494" i="8"/>
  <c r="Q447" i="8"/>
  <c r="S447" i="8"/>
  <c r="O447" i="8"/>
  <c r="M447" i="8"/>
  <c r="O359" i="8"/>
  <c r="T392" i="8"/>
  <c r="L430" i="8"/>
  <c r="M359" i="8"/>
  <c r="N503" i="8"/>
  <c r="R359" i="8"/>
  <c r="R425" i="8"/>
  <c r="P503" i="8"/>
  <c r="U477" i="8"/>
  <c r="P391" i="8"/>
  <c r="T391" i="8"/>
  <c r="M391" i="8"/>
  <c r="Q391" i="8"/>
  <c r="O391" i="8"/>
  <c r="S391" i="8"/>
  <c r="L396" i="8"/>
  <c r="N391" i="8"/>
  <c r="R391" i="8"/>
  <c r="I742" i="8"/>
  <c r="K742" i="8"/>
  <c r="K191" i="8"/>
  <c r="K195" i="8"/>
  <c r="U450" i="8"/>
  <c r="M742" i="8"/>
  <c r="T191" i="8"/>
  <c r="L195" i="8"/>
  <c r="U443" i="8"/>
  <c r="L183" i="8"/>
  <c r="N85" i="8"/>
  <c r="N191" i="8"/>
  <c r="N195" i="8"/>
  <c r="U381" i="8"/>
  <c r="N515" i="8"/>
  <c r="O742" i="8"/>
  <c r="L742" i="8"/>
  <c r="Q738" i="8"/>
  <c r="H742" i="8"/>
  <c r="U358" i="8"/>
  <c r="M459" i="8"/>
  <c r="Q459" i="8"/>
  <c r="N459" i="8"/>
  <c r="R459" i="8"/>
  <c r="P459" i="8"/>
  <c r="T459" i="8"/>
  <c r="O459" i="8"/>
  <c r="S459" i="8"/>
  <c r="L464" i="8"/>
  <c r="M389" i="8"/>
  <c r="Q389" i="8"/>
  <c r="N389" i="8"/>
  <c r="R389" i="8"/>
  <c r="L394" i="8"/>
  <c r="P389" i="8"/>
  <c r="T389" i="8"/>
  <c r="O389" i="8"/>
  <c r="S389" i="8"/>
  <c r="Q392" i="8"/>
  <c r="L397" i="8"/>
  <c r="U484" i="8"/>
  <c r="Q608" i="8"/>
  <c r="Q612" i="8"/>
  <c r="Q606" i="8"/>
  <c r="Q614" i="8"/>
  <c r="Q607" i="8"/>
  <c r="Q611" i="8"/>
  <c r="Q610" i="8"/>
  <c r="Q609" i="8"/>
  <c r="Q613" i="8"/>
  <c r="U374" i="8"/>
  <c r="U499" i="8"/>
  <c r="M357" i="8"/>
  <c r="S357" i="8"/>
  <c r="O357" i="8"/>
  <c r="T357" i="8"/>
  <c r="L362" i="8"/>
  <c r="Q357" i="8"/>
  <c r="P357" i="8"/>
  <c r="Q79" i="8"/>
  <c r="T183" i="8"/>
  <c r="V197" i="8"/>
  <c r="R357" i="8"/>
  <c r="O85" i="8"/>
  <c r="U183" i="8"/>
  <c r="U373" i="8"/>
  <c r="U377" i="8"/>
  <c r="N183" i="8"/>
  <c r="M85" i="8"/>
  <c r="L191" i="8"/>
  <c r="I193" i="8"/>
  <c r="L193" i="8" s="1"/>
  <c r="N327" i="8"/>
  <c r="J210" i="8"/>
  <c r="I210" i="8"/>
  <c r="P363" i="8"/>
  <c r="Q363" i="8"/>
  <c r="U426" i="8"/>
  <c r="M424" i="8"/>
  <c r="Q424" i="8"/>
  <c r="L429" i="8"/>
  <c r="N424" i="8"/>
  <c r="R424" i="8"/>
  <c r="P424" i="8"/>
  <c r="T424" i="8"/>
  <c r="O424" i="8"/>
  <c r="S424" i="8"/>
  <c r="O356" i="8"/>
  <c r="S356" i="8"/>
  <c r="P356" i="8"/>
  <c r="T356" i="8"/>
  <c r="L361" i="8"/>
  <c r="N356" i="8"/>
  <c r="R356" i="8"/>
  <c r="M356" i="8"/>
  <c r="Q356" i="8"/>
  <c r="U354" i="8"/>
  <c r="U411" i="8"/>
  <c r="Q416" i="8"/>
  <c r="M416" i="8"/>
  <c r="S416" i="8"/>
  <c r="P416" i="8"/>
  <c r="O416" i="8"/>
  <c r="M532" i="8"/>
  <c r="N524" i="8"/>
  <c r="N528" i="8"/>
  <c r="N523" i="8"/>
  <c r="N527" i="8"/>
  <c r="N526" i="8"/>
  <c r="N530" i="8"/>
  <c r="N525" i="8"/>
  <c r="N529" i="8"/>
  <c r="N522" i="8"/>
  <c r="M428" i="8"/>
  <c r="Q428" i="8"/>
  <c r="L433" i="8"/>
  <c r="N428" i="8"/>
  <c r="R428" i="8"/>
  <c r="P428" i="8"/>
  <c r="T428" i="8"/>
  <c r="S428" i="8"/>
  <c r="O428" i="8"/>
  <c r="P390" i="8"/>
  <c r="Q390" i="8"/>
  <c r="O390" i="8"/>
  <c r="T390" i="8"/>
  <c r="L395" i="8"/>
  <c r="S390" i="8"/>
  <c r="M390" i="8"/>
  <c r="O379" i="8"/>
  <c r="S379" i="8"/>
  <c r="P379" i="8"/>
  <c r="N379" i="8"/>
  <c r="R379" i="8"/>
  <c r="M379" i="8"/>
  <c r="Q379" i="8"/>
  <c r="N292" i="8"/>
  <c r="U338" i="8"/>
  <c r="N357" i="8"/>
  <c r="N390" i="8"/>
  <c r="U445" i="8"/>
  <c r="M649" i="8"/>
  <c r="M668" i="8"/>
  <c r="M191" i="8"/>
  <c r="M327" i="8"/>
  <c r="U340" i="8"/>
  <c r="U345" i="8"/>
  <c r="U468" i="8"/>
  <c r="U480" i="8"/>
  <c r="Q183" i="8"/>
  <c r="J183" i="8"/>
  <c r="S183" i="8"/>
  <c r="P183" i="8"/>
  <c r="R709" i="8"/>
  <c r="J742" i="8"/>
  <c r="R708" i="8"/>
  <c r="G742" i="8"/>
  <c r="Q734" i="8"/>
  <c r="P616" i="8"/>
  <c r="M393" i="8"/>
  <c r="Q393" i="8"/>
  <c r="L398" i="8"/>
  <c r="N393" i="8"/>
  <c r="R393" i="8"/>
  <c r="P393" i="8"/>
  <c r="T393" i="8"/>
  <c r="O393" i="8"/>
  <c r="S393" i="8"/>
  <c r="P460" i="8"/>
  <c r="Q460" i="8"/>
  <c r="O460" i="8"/>
  <c r="T460" i="8"/>
  <c r="L465" i="8"/>
  <c r="M460" i="8"/>
  <c r="S460" i="8"/>
  <c r="Q427" i="8"/>
  <c r="M427" i="8"/>
  <c r="S427" i="8"/>
  <c r="P427" i="8"/>
  <c r="O427" i="8"/>
  <c r="T427" i="8"/>
  <c r="L432" i="8"/>
  <c r="P412" i="8"/>
  <c r="U412" i="8" s="1"/>
  <c r="Q412" i="8"/>
  <c r="N566" i="8"/>
  <c r="N570" i="8"/>
  <c r="N574" i="8"/>
  <c r="N565" i="8"/>
  <c r="N569" i="8"/>
  <c r="N573" i="8"/>
  <c r="N572" i="8"/>
  <c r="N567" i="8"/>
  <c r="N571" i="8"/>
  <c r="N564" i="8"/>
  <c r="N568" i="8"/>
  <c r="M577" i="8"/>
  <c r="V182" i="8"/>
  <c r="R54" i="8"/>
  <c r="V184" i="8"/>
  <c r="L58" i="8"/>
  <c r="N158" i="8"/>
  <c r="K158" i="8"/>
  <c r="V194" i="8"/>
  <c r="R711" i="8"/>
  <c r="J192" i="8"/>
  <c r="N192" i="8"/>
  <c r="R192" i="8"/>
  <c r="K192" i="8"/>
  <c r="O192" i="8"/>
  <c r="S192" i="8"/>
  <c r="L192" i="8"/>
  <c r="P192" i="8"/>
  <c r="T192" i="8"/>
  <c r="M192" i="8"/>
  <c r="Q192" i="8"/>
  <c r="P58" i="8"/>
  <c r="O58" i="8"/>
  <c r="R55" i="8"/>
  <c r="I58" i="8"/>
  <c r="V186" i="8"/>
  <c r="V188" i="8"/>
  <c r="L199" i="8"/>
  <c r="R707" i="8"/>
  <c r="P158" i="8"/>
  <c r="S199" i="8"/>
  <c r="P199" i="8"/>
  <c r="Q733" i="8"/>
  <c r="O199" i="8"/>
  <c r="T199" i="8"/>
  <c r="L158" i="8"/>
  <c r="M158" i="8"/>
  <c r="T158" i="8"/>
  <c r="R51" i="8"/>
  <c r="K58" i="8"/>
  <c r="N58" i="8"/>
  <c r="Q158" i="8"/>
  <c r="Q199" i="8"/>
  <c r="R158" i="8"/>
  <c r="O158" i="8"/>
  <c r="V150" i="8"/>
  <c r="J199" i="8"/>
  <c r="O191" i="8"/>
  <c r="P191" i="8"/>
  <c r="O195" i="8"/>
  <c r="S195" i="8"/>
  <c r="T195" i="8"/>
  <c r="M195" i="8"/>
  <c r="Q737" i="8"/>
  <c r="N106" i="13"/>
  <c r="N83" i="13"/>
  <c r="N95" i="13"/>
  <c r="N107" i="13"/>
  <c r="N89" i="13"/>
  <c r="N96" i="13"/>
  <c r="P59" i="11"/>
  <c r="P67" i="11"/>
  <c r="P65" i="11"/>
  <c r="H60" i="21"/>
  <c r="J52" i="21"/>
  <c r="I52" i="21"/>
  <c r="M10" i="15"/>
  <c r="N4" i="20"/>
  <c r="N6" i="20"/>
  <c r="N8" i="20"/>
  <c r="N7" i="20"/>
  <c r="N5" i="20"/>
  <c r="G63" i="13"/>
  <c r="K63" i="13"/>
  <c r="L63" i="13"/>
  <c r="J63" i="13"/>
  <c r="H63" i="13"/>
  <c r="M63" i="13"/>
  <c r="I63" i="13"/>
  <c r="J155" i="13"/>
  <c r="G155" i="13"/>
  <c r="L155" i="13"/>
  <c r="H155" i="13"/>
  <c r="I155" i="13"/>
  <c r="K155" i="13"/>
  <c r="M155" i="13"/>
  <c r="Q18" i="11"/>
  <c r="O18" i="13"/>
  <c r="J44" i="13"/>
  <c r="G44" i="13"/>
  <c r="L44" i="13"/>
  <c r="K44" i="13"/>
  <c r="I44" i="13"/>
  <c r="M44" i="13"/>
  <c r="H44" i="13"/>
  <c r="O23" i="13"/>
  <c r="Q35" i="11"/>
  <c r="Q16" i="11"/>
  <c r="Q100" i="11"/>
  <c r="J60" i="13"/>
  <c r="G60" i="13"/>
  <c r="L60" i="13"/>
  <c r="K60" i="13"/>
  <c r="M60" i="13"/>
  <c r="I60" i="13"/>
  <c r="H60" i="13"/>
  <c r="J64" i="13"/>
  <c r="H64" i="13"/>
  <c r="M64" i="13"/>
  <c r="G64" i="13"/>
  <c r="L64" i="13"/>
  <c r="I64" i="13"/>
  <c r="K64" i="13"/>
  <c r="P64" i="11"/>
  <c r="I53" i="8"/>
  <c r="M53" i="8"/>
  <c r="Q53" i="8"/>
  <c r="H61" i="8"/>
  <c r="L53" i="8"/>
  <c r="P53" i="8"/>
  <c r="K53" i="8"/>
  <c r="J53" i="8"/>
  <c r="N53" i="8"/>
  <c r="O53" i="8"/>
  <c r="M151" i="8"/>
  <c r="Q151" i="8"/>
  <c r="U151" i="8"/>
  <c r="L151" i="8"/>
  <c r="P151" i="8"/>
  <c r="T151" i="8"/>
  <c r="J151" i="8"/>
  <c r="R151" i="8"/>
  <c r="I161" i="8"/>
  <c r="S151" i="8"/>
  <c r="K151" i="8"/>
  <c r="O151" i="8"/>
  <c r="N151" i="8"/>
  <c r="L52" i="8"/>
  <c r="P52" i="8"/>
  <c r="K52" i="8"/>
  <c r="O52" i="8"/>
  <c r="N52" i="8"/>
  <c r="H60" i="8"/>
  <c r="M52" i="8"/>
  <c r="I52" i="8"/>
  <c r="Q52" i="8"/>
  <c r="J52" i="8"/>
  <c r="H30" i="11"/>
  <c r="L30" i="11"/>
  <c r="I30" i="11"/>
  <c r="N30" i="11"/>
  <c r="M30" i="11"/>
  <c r="K30" i="11"/>
  <c r="O30" i="11"/>
  <c r="J30" i="11"/>
  <c r="G30" i="11"/>
  <c r="J718" i="8"/>
  <c r="N718" i="8"/>
  <c r="G718" i="8"/>
  <c r="K718" i="8"/>
  <c r="O718" i="8"/>
  <c r="P718" i="8"/>
  <c r="I718" i="8"/>
  <c r="M718" i="8"/>
  <c r="H718" i="8"/>
  <c r="L718" i="8"/>
  <c r="P66" i="11"/>
  <c r="Q23" i="8"/>
  <c r="Q27" i="8"/>
  <c r="M360" i="8"/>
  <c r="Q360" i="8"/>
  <c r="P360" i="8"/>
  <c r="R360" i="8"/>
  <c r="N360" i="8"/>
  <c r="O360" i="8"/>
  <c r="S360" i="8"/>
  <c r="I39" i="11"/>
  <c r="M39" i="11"/>
  <c r="K39" i="11"/>
  <c r="G39" i="11"/>
  <c r="N39" i="11"/>
  <c r="L39" i="11"/>
  <c r="H39" i="11"/>
  <c r="J39" i="11"/>
  <c r="O39" i="11"/>
  <c r="Q95" i="11"/>
  <c r="V190" i="8"/>
  <c r="N5" i="15"/>
  <c r="N7" i="15"/>
  <c r="N6" i="15"/>
  <c r="N4" i="15"/>
  <c r="N8" i="15"/>
  <c r="N85" i="13"/>
  <c r="N108" i="13"/>
  <c r="N86" i="13"/>
  <c r="O129" i="13"/>
  <c r="J151" i="13"/>
  <c r="K151" i="13"/>
  <c r="H151" i="13"/>
  <c r="G151" i="13"/>
  <c r="M151" i="13"/>
  <c r="L151" i="13"/>
  <c r="I151" i="13"/>
  <c r="N16" i="15"/>
  <c r="N18" i="15"/>
  <c r="N17" i="15"/>
  <c r="N15" i="15"/>
  <c r="I152" i="13"/>
  <c r="M152" i="13"/>
  <c r="G152" i="13"/>
  <c r="L152" i="13"/>
  <c r="H152" i="13"/>
  <c r="J152" i="13"/>
  <c r="K152" i="13"/>
  <c r="G150" i="13"/>
  <c r="K150" i="13"/>
  <c r="I150" i="13"/>
  <c r="J150" i="13"/>
  <c r="M150" i="13"/>
  <c r="H150" i="13"/>
  <c r="L150" i="13"/>
  <c r="G41" i="11"/>
  <c r="K41" i="11"/>
  <c r="O41" i="11"/>
  <c r="J41" i="11"/>
  <c r="M41" i="11"/>
  <c r="L41" i="11"/>
  <c r="N41" i="11"/>
  <c r="I41" i="11"/>
  <c r="H41" i="11"/>
  <c r="J32" i="13"/>
  <c r="H32" i="13"/>
  <c r="M32" i="13"/>
  <c r="I32" i="13"/>
  <c r="G32" i="13"/>
  <c r="L32" i="13"/>
  <c r="K32" i="13"/>
  <c r="O26" i="13"/>
  <c r="I37" i="13"/>
  <c r="M37" i="13"/>
  <c r="K37" i="13"/>
  <c r="J37" i="13"/>
  <c r="H37" i="13"/>
  <c r="L37" i="13"/>
  <c r="G37" i="13"/>
  <c r="N90" i="13"/>
  <c r="Q22" i="11"/>
  <c r="G33" i="11"/>
  <c r="K33" i="11"/>
  <c r="O33" i="11"/>
  <c r="H33" i="11"/>
  <c r="M33" i="11"/>
  <c r="I33" i="11"/>
  <c r="N33" i="11"/>
  <c r="J33" i="11"/>
  <c r="L33" i="11"/>
  <c r="Q83" i="8"/>
  <c r="N132" i="8"/>
  <c r="N131" i="8"/>
  <c r="O58" i="13"/>
  <c r="Q99" i="11"/>
  <c r="Q88" i="11"/>
  <c r="M157" i="8"/>
  <c r="Q157" i="8"/>
  <c r="U157" i="8"/>
  <c r="L157" i="8"/>
  <c r="P157" i="8"/>
  <c r="T157" i="8"/>
  <c r="I167" i="8"/>
  <c r="N157" i="8"/>
  <c r="J157" i="8"/>
  <c r="S157" i="8"/>
  <c r="K157" i="8"/>
  <c r="O157" i="8"/>
  <c r="R157" i="8"/>
  <c r="M149" i="8"/>
  <c r="Q149" i="8"/>
  <c r="U149" i="8"/>
  <c r="L149" i="8"/>
  <c r="P149" i="8"/>
  <c r="T149" i="8"/>
  <c r="I159" i="8"/>
  <c r="N149" i="8"/>
  <c r="O149" i="8"/>
  <c r="R149" i="8"/>
  <c r="J149" i="8"/>
  <c r="K149" i="8"/>
  <c r="S149" i="8"/>
  <c r="L80" i="8"/>
  <c r="P80" i="8"/>
  <c r="K80" i="8"/>
  <c r="O80" i="8"/>
  <c r="N80" i="8"/>
  <c r="M80" i="8"/>
  <c r="H88" i="8"/>
  <c r="I80" i="8"/>
  <c r="J80" i="8"/>
  <c r="P17" i="8"/>
  <c r="U502" i="8"/>
  <c r="J714" i="8"/>
  <c r="N714" i="8"/>
  <c r="G714" i="8"/>
  <c r="K714" i="8"/>
  <c r="O714" i="8"/>
  <c r="H714" i="8"/>
  <c r="I714" i="8"/>
  <c r="M714" i="8"/>
  <c r="L714" i="8"/>
  <c r="P714" i="8"/>
  <c r="P58" i="11"/>
  <c r="Q77" i="8"/>
  <c r="V185" i="8"/>
  <c r="M515" i="8"/>
  <c r="Q26" i="11"/>
  <c r="U413" i="8"/>
  <c r="G146" i="13"/>
  <c r="K146" i="13"/>
  <c r="I146" i="13"/>
  <c r="H146" i="13"/>
  <c r="M146" i="13"/>
  <c r="L146" i="13"/>
  <c r="J146" i="13"/>
  <c r="G108" i="11"/>
  <c r="K108" i="11"/>
  <c r="O108" i="11"/>
  <c r="H108" i="11"/>
  <c r="M108" i="11"/>
  <c r="L108" i="11"/>
  <c r="N108" i="11"/>
  <c r="J108" i="11"/>
  <c r="I108" i="11"/>
  <c r="L63" i="8"/>
  <c r="P63" i="8"/>
  <c r="K63" i="8"/>
  <c r="O63" i="8"/>
  <c r="J63" i="8"/>
  <c r="N63" i="8"/>
  <c r="I63" i="8"/>
  <c r="M63" i="8"/>
  <c r="M160" i="8"/>
  <c r="Q160" i="8"/>
  <c r="L160" i="8"/>
  <c r="P160" i="8"/>
  <c r="T160" i="8"/>
  <c r="N160" i="8"/>
  <c r="K160" i="8"/>
  <c r="O160" i="8"/>
  <c r="J160" i="8"/>
  <c r="S160" i="8"/>
  <c r="R160" i="8"/>
  <c r="M200" i="8"/>
  <c r="Q200" i="8"/>
  <c r="J200" i="8"/>
  <c r="O200" i="8"/>
  <c r="T200" i="8"/>
  <c r="K200" i="8"/>
  <c r="P200" i="8"/>
  <c r="R200" i="8"/>
  <c r="N200" i="8"/>
  <c r="S200" i="8"/>
  <c r="L200" i="8"/>
  <c r="Q522" i="8"/>
  <c r="Q523" i="8"/>
  <c r="Q524" i="8"/>
  <c r="Q525" i="8"/>
  <c r="Q526" i="8"/>
  <c r="Q527" i="8"/>
  <c r="Q528" i="8"/>
  <c r="Q529" i="8"/>
  <c r="Q530" i="8"/>
  <c r="N639" i="8"/>
  <c r="N641" i="8"/>
  <c r="N643" i="8"/>
  <c r="N645" i="8"/>
  <c r="N647" i="8"/>
  <c r="N640" i="8"/>
  <c r="N642" i="8"/>
  <c r="N644" i="8"/>
  <c r="N646" i="8"/>
  <c r="O21" i="13"/>
  <c r="N94" i="13"/>
  <c r="O145" i="13"/>
  <c r="N109" i="13"/>
  <c r="Q97" i="11"/>
  <c r="N88" i="13"/>
  <c r="O149" i="13"/>
  <c r="O153" i="13"/>
  <c r="J32" i="11"/>
  <c r="N32" i="11"/>
  <c r="H32" i="11"/>
  <c r="M32" i="11"/>
  <c r="L32" i="11"/>
  <c r="K32" i="11"/>
  <c r="G32" i="11"/>
  <c r="O32" i="11"/>
  <c r="I32" i="11"/>
  <c r="Q23" i="11"/>
  <c r="P60" i="11"/>
  <c r="Q110" i="11"/>
  <c r="O22" i="13"/>
  <c r="J36" i="13"/>
  <c r="I36" i="13"/>
  <c r="L36" i="13"/>
  <c r="K36" i="13"/>
  <c r="H36" i="13"/>
  <c r="G36" i="13"/>
  <c r="M36" i="13"/>
  <c r="O166" i="13"/>
  <c r="Q28" i="11"/>
  <c r="Q96" i="11"/>
  <c r="L91" i="8"/>
  <c r="K91" i="8"/>
  <c r="O91" i="8"/>
  <c r="N91" i="8"/>
  <c r="J91" i="8"/>
  <c r="M91" i="8"/>
  <c r="I91" i="8"/>
  <c r="O19" i="13"/>
  <c r="O25" i="13"/>
  <c r="I148" i="13"/>
  <c r="M148" i="13"/>
  <c r="G148" i="13"/>
  <c r="K148" i="13"/>
  <c r="L148" i="13"/>
  <c r="J148" i="13"/>
  <c r="H148" i="13"/>
  <c r="O41" i="13"/>
  <c r="N111" i="13"/>
  <c r="Q93" i="11"/>
  <c r="J147" i="13"/>
  <c r="K147" i="13"/>
  <c r="I147" i="13"/>
  <c r="M147" i="13"/>
  <c r="L147" i="13"/>
  <c r="H147" i="13"/>
  <c r="G147" i="13"/>
  <c r="N93" i="13"/>
  <c r="O174" i="13"/>
  <c r="J36" i="11"/>
  <c r="N36" i="11"/>
  <c r="G36" i="11"/>
  <c r="L36" i="11"/>
  <c r="K36" i="11"/>
  <c r="I36" i="11"/>
  <c r="M36" i="11"/>
  <c r="H36" i="11"/>
  <c r="O36" i="11"/>
  <c r="Q27" i="11"/>
  <c r="G37" i="11"/>
  <c r="K37" i="11"/>
  <c r="O37" i="11"/>
  <c r="L37" i="11"/>
  <c r="H37" i="11"/>
  <c r="N37" i="11"/>
  <c r="M37" i="11"/>
  <c r="J37" i="11"/>
  <c r="I37" i="11"/>
  <c r="J40" i="13"/>
  <c r="K40" i="13"/>
  <c r="L40" i="13"/>
  <c r="I40" i="13"/>
  <c r="M40" i="13"/>
  <c r="H40" i="13"/>
  <c r="G40" i="13"/>
  <c r="O61" i="13"/>
  <c r="O140" i="13"/>
  <c r="J172" i="13"/>
  <c r="G172" i="13"/>
  <c r="L172" i="13"/>
  <c r="I172" i="13"/>
  <c r="H172" i="13"/>
  <c r="K172" i="13"/>
  <c r="M172" i="13"/>
  <c r="J176" i="13"/>
  <c r="H176" i="13"/>
  <c r="M176" i="13"/>
  <c r="I176" i="13"/>
  <c r="G176" i="13"/>
  <c r="K176" i="13"/>
  <c r="L176" i="13"/>
  <c r="Q92" i="11"/>
  <c r="Q98" i="11"/>
  <c r="N92" i="13"/>
  <c r="Q21" i="11"/>
  <c r="H38" i="11"/>
  <c r="L38" i="11"/>
  <c r="K38" i="11"/>
  <c r="J38" i="11"/>
  <c r="I38" i="11"/>
  <c r="O38" i="11"/>
  <c r="N38" i="11"/>
  <c r="M38" i="11"/>
  <c r="G38" i="11"/>
  <c r="H109" i="11"/>
  <c r="L109" i="11"/>
  <c r="G109" i="11"/>
  <c r="M109" i="11"/>
  <c r="K109" i="11"/>
  <c r="N109" i="11"/>
  <c r="J109" i="11"/>
  <c r="I109" i="11"/>
  <c r="O109" i="11"/>
  <c r="M134" i="8"/>
  <c r="V187" i="8"/>
  <c r="O54" i="13"/>
  <c r="I156" i="13"/>
  <c r="H156" i="13"/>
  <c r="M156" i="13"/>
  <c r="L156" i="13"/>
  <c r="J156" i="13"/>
  <c r="G156" i="13"/>
  <c r="K156" i="13"/>
  <c r="Q87" i="11"/>
  <c r="J107" i="11"/>
  <c r="N107" i="11"/>
  <c r="H107" i="11"/>
  <c r="M107" i="11"/>
  <c r="G107" i="11"/>
  <c r="L107" i="11"/>
  <c r="O107" i="11"/>
  <c r="K107" i="11"/>
  <c r="I107" i="11"/>
  <c r="I57" i="8"/>
  <c r="M57" i="8"/>
  <c r="Q57" i="8"/>
  <c r="H65" i="8"/>
  <c r="L57" i="8"/>
  <c r="P57" i="8"/>
  <c r="O57" i="8"/>
  <c r="N57" i="8"/>
  <c r="J57" i="8"/>
  <c r="K57" i="8"/>
  <c r="M153" i="8"/>
  <c r="Q153" i="8"/>
  <c r="U153" i="8"/>
  <c r="L153" i="8"/>
  <c r="P153" i="8"/>
  <c r="T153" i="8"/>
  <c r="I163" i="8"/>
  <c r="N153" i="8"/>
  <c r="K153" i="8"/>
  <c r="O153" i="8"/>
  <c r="J153" i="8"/>
  <c r="S153" i="8"/>
  <c r="R153" i="8"/>
  <c r="L84" i="8"/>
  <c r="P84" i="8"/>
  <c r="K84" i="8"/>
  <c r="O84" i="8"/>
  <c r="N84" i="8"/>
  <c r="J84" i="8"/>
  <c r="M84" i="8"/>
  <c r="H92" i="8"/>
  <c r="I84" i="8"/>
  <c r="L56" i="8"/>
  <c r="P56" i="8"/>
  <c r="K56" i="8"/>
  <c r="O56" i="8"/>
  <c r="J56" i="8"/>
  <c r="H64" i="8"/>
  <c r="I56" i="8"/>
  <c r="Q56" i="8"/>
  <c r="N56" i="8"/>
  <c r="M56" i="8"/>
  <c r="M6" i="8"/>
  <c r="M7" i="8"/>
  <c r="M8" i="8"/>
  <c r="M9" i="8"/>
  <c r="M10" i="8"/>
  <c r="M11" i="8"/>
  <c r="M12" i="8"/>
  <c r="M13" i="8"/>
  <c r="M14" i="8"/>
  <c r="M15" i="8"/>
  <c r="M16" i="8"/>
  <c r="N5" i="8"/>
  <c r="M118" i="8"/>
  <c r="V154" i="8"/>
  <c r="K198" i="8"/>
  <c r="O198" i="8"/>
  <c r="S198" i="8"/>
  <c r="N198" i="8"/>
  <c r="T198" i="8"/>
  <c r="J198" i="8"/>
  <c r="P198" i="8"/>
  <c r="Q198" i="8"/>
  <c r="M198" i="8"/>
  <c r="R198" i="8"/>
  <c r="L198" i="8"/>
  <c r="M317" i="8"/>
  <c r="U342" i="8"/>
  <c r="U375" i="8"/>
  <c r="M448" i="8"/>
  <c r="Q448" i="8"/>
  <c r="R448" i="8"/>
  <c r="N448" i="8"/>
  <c r="S448" i="8"/>
  <c r="P448" i="8"/>
  <c r="O448" i="8"/>
  <c r="J717" i="8"/>
  <c r="N717" i="8"/>
  <c r="G717" i="8"/>
  <c r="K717" i="8"/>
  <c r="O717" i="8"/>
  <c r="H717" i="8"/>
  <c r="P717" i="8"/>
  <c r="I717" i="8"/>
  <c r="M717" i="8"/>
  <c r="L717" i="8"/>
  <c r="P70" i="11"/>
  <c r="P62" i="11"/>
  <c r="J103" i="11"/>
  <c r="N103" i="11"/>
  <c r="I103" i="11"/>
  <c r="O103" i="11"/>
  <c r="H103" i="11"/>
  <c r="M103" i="11"/>
  <c r="L103" i="11"/>
  <c r="K103" i="11"/>
  <c r="G103" i="11"/>
  <c r="Q104" i="11"/>
  <c r="Q106" i="11"/>
  <c r="V148" i="8"/>
  <c r="Q34" i="11"/>
  <c r="M108" i="8"/>
  <c r="U467" i="8"/>
  <c r="U495" i="8"/>
  <c r="Q564" i="8"/>
  <c r="Q565" i="8"/>
  <c r="Q566" i="8"/>
  <c r="Q567" i="8"/>
  <c r="Q568" i="8"/>
  <c r="Q569" i="8"/>
  <c r="Q570" i="8"/>
  <c r="Q571" i="8"/>
  <c r="Q572" i="8"/>
  <c r="Q573" i="8"/>
  <c r="Q574" i="8"/>
  <c r="R706" i="8"/>
  <c r="V152" i="8"/>
  <c r="N595" i="8"/>
  <c r="M16" i="20"/>
  <c r="M18" i="20"/>
  <c r="N14" i="20"/>
  <c r="M17" i="20"/>
  <c r="M15" i="20"/>
  <c r="M19" i="20"/>
  <c r="J40" i="11"/>
  <c r="N40" i="11"/>
  <c r="K40" i="11"/>
  <c r="I40" i="11"/>
  <c r="H40" i="11"/>
  <c r="O40" i="11"/>
  <c r="L40" i="11"/>
  <c r="G40" i="11"/>
  <c r="M40" i="11"/>
  <c r="O136" i="13"/>
  <c r="J111" i="11"/>
  <c r="N111" i="11"/>
  <c r="G111" i="11"/>
  <c r="L111" i="11"/>
  <c r="K111" i="11"/>
  <c r="H111" i="11"/>
  <c r="O111" i="11"/>
  <c r="I111" i="11"/>
  <c r="M111" i="11"/>
  <c r="I33" i="13"/>
  <c r="M33" i="13"/>
  <c r="J33" i="13"/>
  <c r="G33" i="13"/>
  <c r="L33" i="13"/>
  <c r="H33" i="13"/>
  <c r="K33" i="13"/>
  <c r="L82" i="8"/>
  <c r="P82" i="8"/>
  <c r="K82" i="8"/>
  <c r="O82" i="8"/>
  <c r="H90" i="8"/>
  <c r="J82" i="8"/>
  <c r="N82" i="8"/>
  <c r="I82" i="8"/>
  <c r="M82" i="8"/>
  <c r="N114" i="8"/>
  <c r="N116" i="8"/>
  <c r="N113" i="8"/>
  <c r="N115" i="8"/>
  <c r="M164" i="8"/>
  <c r="Q164" i="8"/>
  <c r="L164" i="8"/>
  <c r="P164" i="8"/>
  <c r="T164" i="8"/>
  <c r="J164" i="8"/>
  <c r="R164" i="8"/>
  <c r="N164" i="8"/>
  <c r="O164" i="8"/>
  <c r="K164" i="8"/>
  <c r="S164" i="8"/>
  <c r="J713" i="8"/>
  <c r="N713" i="8"/>
  <c r="G713" i="8"/>
  <c r="K713" i="8"/>
  <c r="O713" i="8"/>
  <c r="I713" i="8"/>
  <c r="M713" i="8"/>
  <c r="H713" i="8"/>
  <c r="L713" i="8"/>
  <c r="P713" i="8"/>
  <c r="M500" i="8"/>
  <c r="Q500" i="8"/>
  <c r="P500" i="8"/>
  <c r="R500" i="8"/>
  <c r="O500" i="8"/>
  <c r="N500" i="8"/>
  <c r="S500" i="8"/>
  <c r="Q81" i="8"/>
  <c r="Q105" i="11"/>
  <c r="V189" i="8"/>
  <c r="M233" i="8"/>
  <c r="U451" i="8"/>
  <c r="Q745" i="8"/>
  <c r="O35" i="13"/>
  <c r="O55" i="13"/>
  <c r="N84" i="13"/>
  <c r="O141" i="13"/>
  <c r="Q19" i="11"/>
  <c r="L87" i="8"/>
  <c r="K87" i="8"/>
  <c r="O87" i="8"/>
  <c r="J87" i="8"/>
  <c r="N87" i="8"/>
  <c r="I87" i="8"/>
  <c r="M87" i="8"/>
  <c r="G112" i="11"/>
  <c r="K112" i="11"/>
  <c r="O112" i="11"/>
  <c r="L112" i="11"/>
  <c r="J112" i="11"/>
  <c r="H112" i="11"/>
  <c r="N112" i="11"/>
  <c r="I112" i="11"/>
  <c r="M112" i="11"/>
  <c r="M36" i="8"/>
  <c r="N34" i="8"/>
  <c r="M37" i="8"/>
  <c r="M35" i="8"/>
  <c r="O132" i="13"/>
  <c r="R50" i="8"/>
  <c r="U408" i="8"/>
  <c r="U482" i="8"/>
  <c r="J719" i="8"/>
  <c r="N719" i="8"/>
  <c r="G719" i="8"/>
  <c r="K719" i="8"/>
  <c r="O719" i="8"/>
  <c r="L719" i="8"/>
  <c r="I719" i="8"/>
  <c r="M719" i="8"/>
  <c r="H719" i="8"/>
  <c r="P719" i="8"/>
  <c r="K162" i="8"/>
  <c r="O162" i="8"/>
  <c r="S162" i="8"/>
  <c r="J162" i="8"/>
  <c r="N162" i="8"/>
  <c r="R162" i="8"/>
  <c r="L162" i="8"/>
  <c r="T162" i="8"/>
  <c r="Q162" i="8"/>
  <c r="P162" i="8"/>
  <c r="M162" i="8"/>
  <c r="M275" i="8"/>
  <c r="M274" i="8"/>
  <c r="N273" i="8"/>
  <c r="M276" i="8"/>
  <c r="J89" i="8"/>
  <c r="N89" i="8"/>
  <c r="I89" i="8"/>
  <c r="M89" i="8"/>
  <c r="K89" i="8"/>
  <c r="L89" i="8"/>
  <c r="O89" i="8"/>
  <c r="Q193" i="8"/>
  <c r="N250" i="8"/>
  <c r="J143" i="13"/>
  <c r="I143" i="13"/>
  <c r="H143" i="13"/>
  <c r="M143" i="13"/>
  <c r="L143" i="13"/>
  <c r="G143" i="13"/>
  <c r="K143" i="13"/>
  <c r="V181" i="8"/>
  <c r="O142" i="13"/>
  <c r="Q91" i="11"/>
  <c r="Q94" i="11"/>
  <c r="M155" i="8"/>
  <c r="Q155" i="8"/>
  <c r="U155" i="8"/>
  <c r="L155" i="8"/>
  <c r="P155" i="8"/>
  <c r="T155" i="8"/>
  <c r="J155" i="8"/>
  <c r="R155" i="8"/>
  <c r="O155" i="8"/>
  <c r="S155" i="8"/>
  <c r="K155" i="8"/>
  <c r="N155" i="8"/>
  <c r="I165" i="8"/>
  <c r="M124" i="8"/>
  <c r="M125" i="8"/>
  <c r="N122" i="8"/>
  <c r="M123" i="8"/>
  <c r="L78" i="8"/>
  <c r="P78" i="8"/>
  <c r="K78" i="8"/>
  <c r="O78" i="8"/>
  <c r="H86" i="8"/>
  <c r="J78" i="8"/>
  <c r="I78" i="8"/>
  <c r="M78" i="8"/>
  <c r="N78" i="8"/>
  <c r="M23" i="8"/>
  <c r="M24" i="8"/>
  <c r="M25" i="8"/>
  <c r="M26" i="8"/>
  <c r="M27" i="8"/>
  <c r="M28" i="8"/>
  <c r="M29" i="8"/>
  <c r="N22" i="8"/>
  <c r="L59" i="8"/>
  <c r="P59" i="8"/>
  <c r="K59" i="8"/>
  <c r="O59" i="8"/>
  <c r="J59" i="8"/>
  <c r="M59" i="8"/>
  <c r="N59" i="8"/>
  <c r="I59" i="8"/>
  <c r="Q17" i="11"/>
  <c r="Q29" i="11"/>
  <c r="Q6" i="8"/>
  <c r="Q7" i="8"/>
  <c r="Q8" i="8"/>
  <c r="Q9" i="8"/>
  <c r="Q10" i="8"/>
  <c r="Q11" i="8"/>
  <c r="Q12" i="8"/>
  <c r="Q13" i="8"/>
  <c r="Q14" i="8"/>
  <c r="Q15" i="8"/>
  <c r="K166" i="8"/>
  <c r="O166" i="8"/>
  <c r="S166" i="8"/>
  <c r="J166" i="8"/>
  <c r="N166" i="8"/>
  <c r="R166" i="8"/>
  <c r="P166" i="8"/>
  <c r="T166" i="8"/>
  <c r="L166" i="8"/>
  <c r="Q166" i="8"/>
  <c r="M166" i="8"/>
  <c r="M196" i="8"/>
  <c r="Q196" i="8"/>
  <c r="N196" i="8"/>
  <c r="S196" i="8"/>
  <c r="J196" i="8"/>
  <c r="O196" i="8"/>
  <c r="T196" i="8"/>
  <c r="L196" i="8"/>
  <c r="R196" i="8"/>
  <c r="K196" i="8"/>
  <c r="P196" i="8"/>
  <c r="M378" i="8"/>
  <c r="Q378" i="8"/>
  <c r="R378" i="8"/>
  <c r="N378" i="8"/>
  <c r="S378" i="8"/>
  <c r="P378" i="8"/>
  <c r="O378" i="8"/>
  <c r="U478" i="8"/>
  <c r="U497" i="8"/>
  <c r="J715" i="8"/>
  <c r="N715" i="8"/>
  <c r="G715" i="8"/>
  <c r="K715" i="8"/>
  <c r="O715" i="8"/>
  <c r="H715" i="8"/>
  <c r="I715" i="8"/>
  <c r="M715" i="8"/>
  <c r="L715" i="8"/>
  <c r="P715" i="8"/>
  <c r="O169" i="13"/>
  <c r="G175" i="13"/>
  <c r="K175" i="13"/>
  <c r="L175" i="13"/>
  <c r="J175" i="13"/>
  <c r="I175" i="13"/>
  <c r="M175" i="13"/>
  <c r="H175" i="13"/>
  <c r="Q90" i="11"/>
  <c r="M267" i="8"/>
  <c r="N317" i="8"/>
  <c r="M430" i="8"/>
  <c r="Q430" i="8"/>
  <c r="P430" i="8"/>
  <c r="R430" i="8"/>
  <c r="O430" i="8"/>
  <c r="N430" i="8"/>
  <c r="S430" i="8"/>
  <c r="G43" i="13"/>
  <c r="K43" i="13"/>
  <c r="J43" i="13"/>
  <c r="M43" i="13"/>
  <c r="L43" i="13"/>
  <c r="H43" i="13"/>
  <c r="I43" i="13"/>
  <c r="O29" i="13"/>
  <c r="P63" i="11"/>
  <c r="R62" i="8"/>
  <c r="N99" i="8"/>
  <c r="N101" i="8"/>
  <c r="N103" i="8"/>
  <c r="N105" i="8"/>
  <c r="N100" i="8"/>
  <c r="N106" i="8"/>
  <c r="N102" i="8"/>
  <c r="N98" i="8"/>
  <c r="N104" i="8"/>
  <c r="I173" i="13"/>
  <c r="M173" i="13"/>
  <c r="H173" i="13"/>
  <c r="G173" i="13"/>
  <c r="L173" i="13"/>
  <c r="K173" i="13"/>
  <c r="J173" i="13"/>
  <c r="O167" i="13"/>
  <c r="V156" i="8"/>
  <c r="M292" i="8"/>
  <c r="N299" i="8"/>
  <c r="N300" i="8"/>
  <c r="U462" i="8"/>
  <c r="Q543" i="8"/>
  <c r="Q544" i="8"/>
  <c r="Q545" i="8"/>
  <c r="Q546" i="8"/>
  <c r="Q547" i="8"/>
  <c r="Q548" i="8"/>
  <c r="Q549" i="8"/>
  <c r="Q550" i="8"/>
  <c r="Q551" i="8"/>
  <c r="N659" i="8"/>
  <c r="N661" i="8"/>
  <c r="N663" i="8"/>
  <c r="N665" i="8"/>
  <c r="N660" i="8"/>
  <c r="N662" i="8"/>
  <c r="N664" i="8"/>
  <c r="N666" i="8"/>
  <c r="R710" i="8"/>
  <c r="N616" i="8"/>
  <c r="N632" i="8"/>
  <c r="N267" i="8"/>
  <c r="I52" i="2"/>
  <c r="J52" i="2"/>
  <c r="Q40" i="11" l="1"/>
  <c r="Q28" i="8"/>
  <c r="Q24" i="8"/>
  <c r="Q30" i="8" s="1"/>
  <c r="O60" i="13"/>
  <c r="O63" i="13"/>
  <c r="O143" i="13"/>
  <c r="Q26" i="8"/>
  <c r="P30" i="8"/>
  <c r="U483" i="8"/>
  <c r="O42" i="13"/>
  <c r="O62" i="13"/>
  <c r="O34" i="13"/>
  <c r="O43" i="13"/>
  <c r="O152" i="13"/>
  <c r="U447" i="8"/>
  <c r="U425" i="8"/>
  <c r="U355" i="8"/>
  <c r="N688" i="8"/>
  <c r="U486" i="8"/>
  <c r="Q744" i="8"/>
  <c r="M277" i="8"/>
  <c r="Q740" i="8"/>
  <c r="Q741" i="8"/>
  <c r="U466" i="8"/>
  <c r="Q743" i="8"/>
  <c r="M193" i="8"/>
  <c r="T193" i="8"/>
  <c r="R716" i="8"/>
  <c r="U363" i="8"/>
  <c r="R193" i="8"/>
  <c r="J193" i="8"/>
  <c r="S193" i="8"/>
  <c r="K193" i="8"/>
  <c r="P193" i="8"/>
  <c r="U359" i="8"/>
  <c r="U392" i="8"/>
  <c r="U503" i="8"/>
  <c r="N193" i="8"/>
  <c r="O193" i="8"/>
  <c r="V191" i="8"/>
  <c r="U390" i="8"/>
  <c r="U416" i="8"/>
  <c r="Q85" i="8"/>
  <c r="U424" i="8"/>
  <c r="V195" i="8"/>
  <c r="V158" i="8"/>
  <c r="N577" i="8"/>
  <c r="U427" i="8"/>
  <c r="U460" i="8"/>
  <c r="V183" i="8"/>
  <c r="Q577" i="8"/>
  <c r="U389" i="8"/>
  <c r="V199" i="8"/>
  <c r="U356" i="8"/>
  <c r="K210" i="8"/>
  <c r="U391" i="8"/>
  <c r="N432" i="8"/>
  <c r="P432" i="8"/>
  <c r="M432" i="8"/>
  <c r="R432" i="8"/>
  <c r="Q432" i="8"/>
  <c r="O432" i="8"/>
  <c r="S432" i="8"/>
  <c r="U428" i="8"/>
  <c r="P362" i="8"/>
  <c r="Q362" i="8"/>
  <c r="N362" i="8"/>
  <c r="M362" i="8"/>
  <c r="R362" i="8"/>
  <c r="S362" i="8"/>
  <c r="O362" i="8"/>
  <c r="P394" i="8"/>
  <c r="Q394" i="8"/>
  <c r="O394" i="8"/>
  <c r="M394" i="8"/>
  <c r="S394" i="8"/>
  <c r="N394" i="8"/>
  <c r="R394" i="8"/>
  <c r="N396" i="8"/>
  <c r="R396" i="8"/>
  <c r="O396" i="8"/>
  <c r="S396" i="8"/>
  <c r="M396" i="8"/>
  <c r="Q396" i="8"/>
  <c r="P396" i="8"/>
  <c r="R465" i="8"/>
  <c r="P465" i="8"/>
  <c r="N465" i="8"/>
  <c r="S465" i="8"/>
  <c r="Q465" i="8"/>
  <c r="O465" i="8"/>
  <c r="M465" i="8"/>
  <c r="P433" i="8"/>
  <c r="Q433" i="8"/>
  <c r="N433" i="8"/>
  <c r="R433" i="8"/>
  <c r="O433" i="8"/>
  <c r="S433" i="8"/>
  <c r="M433" i="8"/>
  <c r="N532" i="8"/>
  <c r="Q429" i="8"/>
  <c r="P429" i="8"/>
  <c r="R429" i="8"/>
  <c r="S429" i="8"/>
  <c r="O429" i="8"/>
  <c r="N429" i="8"/>
  <c r="M429" i="8"/>
  <c r="O464" i="8"/>
  <c r="P464" i="8"/>
  <c r="M464" i="8"/>
  <c r="S464" i="8"/>
  <c r="Q464" i="8"/>
  <c r="R464" i="8"/>
  <c r="N464" i="8"/>
  <c r="U459" i="8"/>
  <c r="S398" i="8"/>
  <c r="M398" i="8"/>
  <c r="Q398" i="8"/>
  <c r="O398" i="8"/>
  <c r="P398" i="8"/>
  <c r="R398" i="8"/>
  <c r="N398" i="8"/>
  <c r="U393" i="8"/>
  <c r="Q742" i="8"/>
  <c r="U357" i="8"/>
  <c r="U379" i="8"/>
  <c r="P395" i="8"/>
  <c r="R395" i="8"/>
  <c r="M395" i="8"/>
  <c r="O395" i="8"/>
  <c r="Q395" i="8"/>
  <c r="N395" i="8"/>
  <c r="S395" i="8"/>
  <c r="O361" i="8"/>
  <c r="S361" i="8"/>
  <c r="P361" i="8"/>
  <c r="N361" i="8"/>
  <c r="R361" i="8"/>
  <c r="Q361" i="8"/>
  <c r="M361" i="8"/>
  <c r="Q616" i="8"/>
  <c r="Q397" i="8"/>
  <c r="S397" i="8"/>
  <c r="M397" i="8"/>
  <c r="P397" i="8"/>
  <c r="N397" i="8"/>
  <c r="O397" i="8"/>
  <c r="R397" i="8"/>
  <c r="V192" i="8"/>
  <c r="V153" i="8"/>
  <c r="V149" i="8"/>
  <c r="R52" i="8"/>
  <c r="R58" i="8"/>
  <c r="Q553" i="8"/>
  <c r="M30" i="8"/>
  <c r="V155" i="8"/>
  <c r="R719" i="8"/>
  <c r="R57" i="8"/>
  <c r="O156" i="13"/>
  <c r="R63" i="8"/>
  <c r="Q41" i="11"/>
  <c r="L161" i="8"/>
  <c r="P161" i="8"/>
  <c r="T161" i="8"/>
  <c r="K161" i="8"/>
  <c r="O161" i="8"/>
  <c r="S161" i="8"/>
  <c r="Q161" i="8"/>
  <c r="J161" i="8"/>
  <c r="M161" i="8"/>
  <c r="N161" i="8"/>
  <c r="R161" i="8"/>
  <c r="O155" i="13"/>
  <c r="O175" i="13"/>
  <c r="V196" i="8"/>
  <c r="V166" i="8"/>
  <c r="R59" i="8"/>
  <c r="M38" i="8"/>
  <c r="Q112" i="11"/>
  <c r="I90" i="8"/>
  <c r="M90" i="8"/>
  <c r="L90" i="8"/>
  <c r="O90" i="8"/>
  <c r="J90" i="8"/>
  <c r="K90" i="8"/>
  <c r="N90" i="8"/>
  <c r="O33" i="13"/>
  <c r="M20" i="20"/>
  <c r="Q103" i="11"/>
  <c r="Q84" i="8"/>
  <c r="L65" i="8"/>
  <c r="P65" i="8"/>
  <c r="K65" i="8"/>
  <c r="O65" i="8"/>
  <c r="N65" i="8"/>
  <c r="I65" i="8"/>
  <c r="J65" i="8"/>
  <c r="M65" i="8"/>
  <c r="O148" i="13"/>
  <c r="R714" i="8"/>
  <c r="J167" i="8"/>
  <c r="N167" i="8"/>
  <c r="R167" i="8"/>
  <c r="M167" i="8"/>
  <c r="Q167" i="8"/>
  <c r="K167" i="8"/>
  <c r="S167" i="8"/>
  <c r="P167" i="8"/>
  <c r="T167" i="8"/>
  <c r="O167" i="8"/>
  <c r="L167" i="8"/>
  <c r="O37" i="13"/>
  <c r="Q39" i="11"/>
  <c r="Q30" i="11"/>
  <c r="N10" i="20"/>
  <c r="N302" i="8"/>
  <c r="O173" i="13"/>
  <c r="R715" i="8"/>
  <c r="Q17" i="8"/>
  <c r="M126" i="8"/>
  <c r="L165" i="8"/>
  <c r="P165" i="8"/>
  <c r="T165" i="8"/>
  <c r="K165" i="8"/>
  <c r="O165" i="8"/>
  <c r="S165" i="8"/>
  <c r="M165" i="8"/>
  <c r="J165" i="8"/>
  <c r="N165" i="8"/>
  <c r="Q165" i="8"/>
  <c r="R165" i="8"/>
  <c r="N118" i="8"/>
  <c r="Q82" i="8"/>
  <c r="N668" i="8"/>
  <c r="N108" i="8"/>
  <c r="U430" i="8"/>
  <c r="Q78" i="8"/>
  <c r="N123" i="8"/>
  <c r="N124" i="8"/>
  <c r="Q89" i="8"/>
  <c r="N274" i="8"/>
  <c r="N275" i="8"/>
  <c r="N35" i="8"/>
  <c r="N36" i="8"/>
  <c r="Q87" i="8"/>
  <c r="U500" i="8"/>
  <c r="R713" i="8"/>
  <c r="V164" i="8"/>
  <c r="Q111" i="11"/>
  <c r="N15" i="20"/>
  <c r="N17" i="20"/>
  <c r="N18" i="20"/>
  <c r="N16" i="20"/>
  <c r="R717" i="8"/>
  <c r="N7" i="8"/>
  <c r="N9" i="8"/>
  <c r="N11" i="8"/>
  <c r="N13" i="8"/>
  <c r="N15" i="8"/>
  <c r="N6" i="8"/>
  <c r="N10" i="8"/>
  <c r="N14" i="8"/>
  <c r="N8" i="8"/>
  <c r="N12" i="8"/>
  <c r="J64" i="8"/>
  <c r="N64" i="8"/>
  <c r="I64" i="8"/>
  <c r="M64" i="8"/>
  <c r="P64" i="8"/>
  <c r="O64" i="8"/>
  <c r="K64" i="8"/>
  <c r="L64" i="8"/>
  <c r="Q109" i="11"/>
  <c r="O172" i="13"/>
  <c r="O40" i="13"/>
  <c r="O147" i="13"/>
  <c r="Q532" i="8"/>
  <c r="Q108" i="11"/>
  <c r="K88" i="8"/>
  <c r="O88" i="8"/>
  <c r="J88" i="8"/>
  <c r="N88" i="8"/>
  <c r="I88" i="8"/>
  <c r="L88" i="8"/>
  <c r="M88" i="8"/>
  <c r="V157" i="8"/>
  <c r="N134" i="8"/>
  <c r="O32" i="13"/>
  <c r="O150" i="13"/>
  <c r="N20" i="15"/>
  <c r="N10" i="15"/>
  <c r="U360" i="8"/>
  <c r="L61" i="8"/>
  <c r="P61" i="8"/>
  <c r="K61" i="8"/>
  <c r="O61" i="8"/>
  <c r="N61" i="8"/>
  <c r="M61" i="8"/>
  <c r="I61" i="8"/>
  <c r="J61" i="8"/>
  <c r="O64" i="13"/>
  <c r="O44" i="13"/>
  <c r="U448" i="8"/>
  <c r="J163" i="8"/>
  <c r="N163" i="8"/>
  <c r="R163" i="8"/>
  <c r="M163" i="8"/>
  <c r="Q163" i="8"/>
  <c r="O163" i="8"/>
  <c r="P163" i="8"/>
  <c r="S163" i="8"/>
  <c r="T163" i="8"/>
  <c r="L163" i="8"/>
  <c r="K163" i="8"/>
  <c r="J159" i="8"/>
  <c r="N159" i="8"/>
  <c r="R159" i="8"/>
  <c r="M159" i="8"/>
  <c r="Q159" i="8"/>
  <c r="K159" i="8"/>
  <c r="S159" i="8"/>
  <c r="O159" i="8"/>
  <c r="P159" i="8"/>
  <c r="L159" i="8"/>
  <c r="T159" i="8"/>
  <c r="N23" i="8"/>
  <c r="N25" i="8"/>
  <c r="N27" i="8"/>
  <c r="N24" i="8"/>
  <c r="N28" i="8"/>
  <c r="N26" i="8"/>
  <c r="I86" i="8"/>
  <c r="M86" i="8"/>
  <c r="L86" i="8"/>
  <c r="K86" i="8"/>
  <c r="N86" i="8"/>
  <c r="O86" i="8"/>
  <c r="J86" i="8"/>
  <c r="V162" i="8"/>
  <c r="Q107" i="11"/>
  <c r="O176" i="13"/>
  <c r="O36" i="13"/>
  <c r="Q32" i="11"/>
  <c r="V200" i="8"/>
  <c r="U378" i="8"/>
  <c r="V198" i="8"/>
  <c r="M17" i="8"/>
  <c r="R56" i="8"/>
  <c r="K92" i="8"/>
  <c r="O92" i="8"/>
  <c r="J92" i="8"/>
  <c r="N92" i="8"/>
  <c r="M92" i="8"/>
  <c r="L92" i="8"/>
  <c r="I92" i="8"/>
  <c r="Q38" i="11"/>
  <c r="Q37" i="11"/>
  <c r="Q36" i="11"/>
  <c r="Q91" i="8"/>
  <c r="N649" i="8"/>
  <c r="V160" i="8"/>
  <c r="O146" i="13"/>
  <c r="Q80" i="8"/>
  <c r="Q33" i="11"/>
  <c r="O151" i="13"/>
  <c r="R718" i="8"/>
  <c r="J60" i="8"/>
  <c r="N60" i="8"/>
  <c r="I60" i="8"/>
  <c r="M60" i="8"/>
  <c r="P60" i="8"/>
  <c r="L60" i="8"/>
  <c r="O60" i="8"/>
  <c r="K60" i="8"/>
  <c r="V151" i="8"/>
  <c r="R53" i="8"/>
  <c r="V193" i="8" l="1"/>
  <c r="U397" i="8"/>
  <c r="U361" i="8"/>
  <c r="U398" i="8"/>
  <c r="U394" i="8"/>
  <c r="U362" i="8"/>
  <c r="U395" i="8"/>
  <c r="U464" i="8"/>
  <c r="N38" i="8"/>
  <c r="U465" i="8"/>
  <c r="U432" i="8"/>
  <c r="U429" i="8"/>
  <c r="U433" i="8"/>
  <c r="U396" i="8"/>
  <c r="R61" i="8"/>
  <c r="Q88" i="8"/>
  <c r="V165" i="8"/>
  <c r="R65" i="8"/>
  <c r="R60" i="8"/>
  <c r="N30" i="8"/>
  <c r="N20" i="20"/>
  <c r="Q92" i="8"/>
  <c r="Q86" i="8"/>
  <c r="V163" i="8"/>
  <c r="N17" i="8"/>
  <c r="V167" i="8"/>
  <c r="V161" i="8"/>
  <c r="V159" i="8"/>
  <c r="R64" i="8"/>
  <c r="Q90" i="8"/>
  <c r="N277" i="8"/>
  <c r="N126" i="8"/>
</calcChain>
</file>

<file path=xl/sharedStrings.xml><?xml version="1.0" encoding="utf-8"?>
<sst xmlns="http://schemas.openxmlformats.org/spreadsheetml/2006/main" count="4948" uniqueCount="930">
  <si>
    <t>件数</t>
    <rPh sb="0" eb="2">
      <t>ケンスウ</t>
    </rPh>
    <phoneticPr fontId="5"/>
  </si>
  <si>
    <t>割合</t>
    <rPh sb="0" eb="2">
      <t>ワリアイ</t>
    </rPh>
    <phoneticPr fontId="5"/>
  </si>
  <si>
    <t>回収割合</t>
    <rPh sb="0" eb="2">
      <t>カイシュウ</t>
    </rPh>
    <rPh sb="2" eb="4">
      <t>ワリアイ</t>
    </rPh>
    <phoneticPr fontId="5"/>
  </si>
  <si>
    <t>発送ベース</t>
    <rPh sb="0" eb="2">
      <t>ハッソウ</t>
    </rPh>
    <phoneticPr fontId="5"/>
  </si>
  <si>
    <t>回収ベース</t>
    <rPh sb="0" eb="2">
      <t>カイシュウ</t>
    </rPh>
    <phoneticPr fontId="5"/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</si>
  <si>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</si>
  <si>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</si>
  <si>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</si>
  <si>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</si>
  <si>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</si>
  <si>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</si>
  <si>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</si>
  <si>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</si>
  <si>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</si>
  <si>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</si>
  <si>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</si>
  <si>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</si>
  <si>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</si>
  <si>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</si>
  <si>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</si>
  <si>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</si>
  <si>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</si>
  <si>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</si>
  <si>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</si>
  <si>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</si>
  <si>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</si>
  <si>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</si>
  <si>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</si>
  <si>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</si>
  <si>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</si>
  <si>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</si>
  <si>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</si>
  <si>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</si>
  <si>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</si>
  <si>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</si>
  <si>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</si>
  <si>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</si>
  <si>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</si>
  <si>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</si>
  <si>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</si>
  <si>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</si>
  <si>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</si>
  <si>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</si>
  <si>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</si>
  <si>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</si>
  <si>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</si>
  <si>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</si>
  <si>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</si>
  <si>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</si>
  <si>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</si>
  <si>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</si>
  <si>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</si>
  <si>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t>全　体</t>
    <rPh sb="0" eb="1">
      <t>ゼン</t>
    </rPh>
    <rPh sb="2" eb="3">
      <t>カラダ</t>
    </rPh>
    <phoneticPr fontId="5"/>
  </si>
  <si>
    <t>活動状況（平成27年８月31日時点）</t>
    <phoneticPr fontId="5"/>
  </si>
  <si>
    <t>活動中</t>
    <rPh sb="0" eb="3">
      <t>カツドウチュウ</t>
    </rPh>
    <phoneticPr fontId="5"/>
  </si>
  <si>
    <t>休止または廃止</t>
    <rPh sb="0" eb="2">
      <t>キュウシ</t>
    </rPh>
    <rPh sb="5" eb="7">
      <t>ハイシ</t>
    </rPh>
    <phoneticPr fontId="5"/>
  </si>
  <si>
    <t>問１（１）経営主体</t>
    <rPh sb="0" eb="1">
      <t>トイ</t>
    </rPh>
    <rPh sb="5" eb="7">
      <t>ケイエイ</t>
    </rPh>
    <rPh sb="7" eb="9">
      <t>シュタイ</t>
    </rPh>
    <phoneticPr fontId="5"/>
  </si>
  <si>
    <t>全体</t>
    <rPh sb="0" eb="2">
      <t>ゼンタイ</t>
    </rPh>
    <phoneticPr fontId="5"/>
  </si>
  <si>
    <t>住宅型有料老人ホーム</t>
  </si>
  <si>
    <t>サービス付き高齢者向け住宅</t>
    <rPh sb="4" eb="5">
      <t>ツ</t>
    </rPh>
    <rPh sb="6" eb="9">
      <t>コウレイシャ</t>
    </rPh>
    <rPh sb="9" eb="10">
      <t>ム</t>
    </rPh>
    <rPh sb="11" eb="13">
      <t>ジュウタク</t>
    </rPh>
    <phoneticPr fontId="5"/>
  </si>
  <si>
    <t>全数</t>
    <rPh sb="0" eb="2">
      <t>ゼンスウ</t>
    </rPh>
    <phoneticPr fontId="5"/>
  </si>
  <si>
    <t>完全回答</t>
    <rPh sb="0" eb="2">
      <t>カンゼン</t>
    </rPh>
    <rPh sb="2" eb="4">
      <t>カイトウ</t>
    </rPh>
    <phoneticPr fontId="5"/>
  </si>
  <si>
    <r>
      <rPr>
        <sz val="9"/>
        <rFont val="ＭＳ 明朝"/>
        <family val="1"/>
        <charset val="128"/>
      </rPr>
      <t>割合</t>
    </r>
    <r>
      <rPr>
        <sz val="8"/>
        <rFont val="ＭＳ Ｐ明朝"/>
        <family val="1"/>
        <charset val="128"/>
      </rPr>
      <t xml:space="preserve">
(除無回答)</t>
    </r>
    <rPh sb="0" eb="2">
      <t>ワリアイ</t>
    </rPh>
    <phoneticPr fontId="5"/>
  </si>
  <si>
    <t>社会福祉協議会</t>
  </si>
  <si>
    <t>社会福祉法人（社会福祉協議会以外）</t>
  </si>
  <si>
    <t>医療法人</t>
  </si>
  <si>
    <t>社団・財団法人</t>
  </si>
  <si>
    <t>農業協同組合及び連合会</t>
  </si>
  <si>
    <t>消費生活協同組合及び連合会</t>
  </si>
  <si>
    <t>営利法人</t>
  </si>
  <si>
    <t>特定非営利活動法人（ＮＰＯ）</t>
  </si>
  <si>
    <t>その他の法人</t>
  </si>
  <si>
    <t>上記以外</t>
    <rPh sb="0" eb="2">
      <t>ジョウキ</t>
    </rPh>
    <phoneticPr fontId="5"/>
  </si>
  <si>
    <t>無回答</t>
    <rPh sb="0" eb="3">
      <t>ムカイトウ</t>
    </rPh>
    <phoneticPr fontId="5"/>
  </si>
  <si>
    <t>－</t>
    <phoneticPr fontId="5"/>
  </si>
  <si>
    <t>問１（２）同じ経営主体が運営する高齢者向け住まい数</t>
    <rPh sb="0" eb="1">
      <t>トイ</t>
    </rPh>
    <rPh sb="5" eb="6">
      <t>オナ</t>
    </rPh>
    <rPh sb="7" eb="9">
      <t>ケイエイ</t>
    </rPh>
    <rPh sb="9" eb="11">
      <t>シュタイ</t>
    </rPh>
    <rPh sb="12" eb="14">
      <t>ウンエイ</t>
    </rPh>
    <rPh sb="16" eb="19">
      <t>コウレイシャ</t>
    </rPh>
    <rPh sb="19" eb="20">
      <t>ム</t>
    </rPh>
    <rPh sb="21" eb="22">
      <t>ス</t>
    </rPh>
    <rPh sb="24" eb="25">
      <t>スウ</t>
    </rPh>
    <phoneticPr fontId="5"/>
  </si>
  <si>
    <t>1か所</t>
  </si>
  <si>
    <t>2か所</t>
  </si>
  <si>
    <t>3～9か所程度</t>
  </si>
  <si>
    <t>10～19か所程度</t>
  </si>
  <si>
    <t>20～49か所程度</t>
  </si>
  <si>
    <t>50か所以上</t>
  </si>
  <si>
    <t>問１（３）法人の直近決算年</t>
    <rPh sb="0" eb="1">
      <t>トイ</t>
    </rPh>
    <rPh sb="5" eb="7">
      <t>ホウジン</t>
    </rPh>
    <rPh sb="8" eb="10">
      <t>チョッキン</t>
    </rPh>
    <rPh sb="10" eb="12">
      <t>ケッサン</t>
    </rPh>
    <rPh sb="12" eb="13">
      <t>トシ</t>
    </rPh>
    <phoneticPr fontId="5"/>
  </si>
  <si>
    <t>2014年</t>
    <rPh sb="4" eb="5">
      <t>ネン</t>
    </rPh>
    <phoneticPr fontId="5"/>
  </si>
  <si>
    <t>2015年</t>
    <rPh sb="4" eb="5">
      <t>ネン</t>
    </rPh>
    <phoneticPr fontId="5"/>
  </si>
  <si>
    <t>問２　貴施設の概要</t>
    <rPh sb="0" eb="1">
      <t>トイ</t>
    </rPh>
    <rPh sb="3" eb="4">
      <t>キ</t>
    </rPh>
    <rPh sb="4" eb="6">
      <t>シセツ</t>
    </rPh>
    <rPh sb="7" eb="9">
      <t>ガイヨウ</t>
    </rPh>
    <phoneticPr fontId="5"/>
  </si>
  <si>
    <t>問２（１）開設年</t>
    <rPh sb="0" eb="1">
      <t>トイ</t>
    </rPh>
    <rPh sb="5" eb="7">
      <t>カイセツ</t>
    </rPh>
    <rPh sb="7" eb="8">
      <t>トシ</t>
    </rPh>
    <phoneticPr fontId="5"/>
  </si>
  <si>
    <t>1999年以前</t>
    <rPh sb="4" eb="5">
      <t>ネン</t>
    </rPh>
    <rPh sb="5" eb="7">
      <t>イゼン</t>
    </rPh>
    <phoneticPr fontId="5"/>
  </si>
  <si>
    <t>2000～2002年</t>
    <rPh sb="9" eb="10">
      <t>ネン</t>
    </rPh>
    <phoneticPr fontId="5"/>
  </si>
  <si>
    <t>2003～2005年</t>
    <rPh sb="9" eb="10">
      <t>ネン</t>
    </rPh>
    <phoneticPr fontId="5"/>
  </si>
  <si>
    <t>2006～2008年</t>
    <rPh sb="9" eb="10">
      <t>ネン</t>
    </rPh>
    <phoneticPr fontId="5"/>
  </si>
  <si>
    <t>2009～2011年</t>
    <rPh sb="9" eb="10">
      <t>ネン</t>
    </rPh>
    <phoneticPr fontId="5"/>
  </si>
  <si>
    <t>2012年</t>
    <rPh sb="4" eb="5">
      <t>ネン</t>
    </rPh>
    <phoneticPr fontId="5"/>
  </si>
  <si>
    <t>2013年</t>
    <rPh sb="4" eb="5">
      <t>ネン</t>
    </rPh>
    <phoneticPr fontId="5"/>
  </si>
  <si>
    <t>問２（２）届出・登録状況</t>
    <rPh sb="0" eb="1">
      <t>トイ</t>
    </rPh>
    <rPh sb="5" eb="7">
      <t>トドケデ</t>
    </rPh>
    <rPh sb="8" eb="10">
      <t>トウロク</t>
    </rPh>
    <rPh sb="10" eb="12">
      <t>ジョウキョウ</t>
    </rPh>
    <phoneticPr fontId="5"/>
  </si>
  <si>
    <t>サービス付き高齢者向け住宅</t>
  </si>
  <si>
    <t>（３）居室および入居者の数</t>
    <phoneticPr fontId="5"/>
  </si>
  <si>
    <t>問２（３）①総居室（住戸）数</t>
    <rPh sb="0" eb="1">
      <t>トイ</t>
    </rPh>
    <phoneticPr fontId="5"/>
  </si>
  <si>
    <t>10室未満</t>
    <rPh sb="2" eb="3">
      <t>シツ</t>
    </rPh>
    <rPh sb="3" eb="5">
      <t>ミマン</t>
    </rPh>
    <phoneticPr fontId="5"/>
  </si>
  <si>
    <t>10～20室未満</t>
    <rPh sb="5" eb="6">
      <t>シツ</t>
    </rPh>
    <rPh sb="6" eb="8">
      <t>ミマン</t>
    </rPh>
    <phoneticPr fontId="5"/>
  </si>
  <si>
    <t>20～30室未満</t>
    <rPh sb="5" eb="6">
      <t>シツ</t>
    </rPh>
    <rPh sb="6" eb="8">
      <t>ミマン</t>
    </rPh>
    <phoneticPr fontId="5"/>
  </si>
  <si>
    <t>30～40室未満</t>
    <rPh sb="5" eb="6">
      <t>シツ</t>
    </rPh>
    <rPh sb="6" eb="8">
      <t>ミマン</t>
    </rPh>
    <phoneticPr fontId="5"/>
  </si>
  <si>
    <t>40～50室未満</t>
    <rPh sb="5" eb="6">
      <t>シツ</t>
    </rPh>
    <rPh sb="6" eb="8">
      <t>ミマン</t>
    </rPh>
    <phoneticPr fontId="5"/>
  </si>
  <si>
    <t>50～60室未満</t>
    <rPh sb="5" eb="6">
      <t>シツ</t>
    </rPh>
    <rPh sb="6" eb="8">
      <t>ミマン</t>
    </rPh>
    <phoneticPr fontId="5"/>
  </si>
  <si>
    <t>60～80室未満</t>
    <rPh sb="5" eb="6">
      <t>シツ</t>
    </rPh>
    <rPh sb="6" eb="8">
      <t>ミマン</t>
    </rPh>
    <phoneticPr fontId="5"/>
  </si>
  <si>
    <t>80～100室未満</t>
    <rPh sb="6" eb="7">
      <t>シツ</t>
    </rPh>
    <rPh sb="7" eb="9">
      <t>ミマン</t>
    </rPh>
    <phoneticPr fontId="5"/>
  </si>
  <si>
    <t>100室以上</t>
    <rPh sb="3" eb="4">
      <t>シツ</t>
    </rPh>
    <rPh sb="4" eb="6">
      <t>イジョウ</t>
    </rPh>
    <phoneticPr fontId="5"/>
  </si>
  <si>
    <t>平均(室・戸)</t>
    <rPh sb="0" eb="1">
      <t>ヒラ</t>
    </rPh>
    <rPh sb="1" eb="2">
      <t>タモツ</t>
    </rPh>
    <phoneticPr fontId="5"/>
  </si>
  <si>
    <t>最大(室・戸)</t>
    <rPh sb="0" eb="1">
      <t>サイ</t>
    </rPh>
    <rPh sb="1" eb="2">
      <t>ダイ</t>
    </rPh>
    <phoneticPr fontId="5"/>
  </si>
  <si>
    <t>最小(室・戸)</t>
    <rPh sb="0" eb="1">
      <t>サイ</t>
    </rPh>
    <rPh sb="1" eb="2">
      <t>ショウ</t>
    </rPh>
    <phoneticPr fontId="5"/>
  </si>
  <si>
    <t>中央(室・戸)</t>
    <rPh sb="0" eb="2">
      <t>チュウオウ</t>
    </rPh>
    <phoneticPr fontId="5"/>
  </si>
  <si>
    <t>問２（３）②入居している居室（住戸）数</t>
    <phoneticPr fontId="5"/>
  </si>
  <si>
    <t>問２（３）①②入居居室率</t>
    <rPh sb="7" eb="9">
      <t>ニュウキョ</t>
    </rPh>
    <rPh sb="9" eb="11">
      <t>キョシツ</t>
    </rPh>
    <rPh sb="11" eb="12">
      <t>リツ</t>
    </rPh>
    <phoneticPr fontId="5"/>
  </si>
  <si>
    <t>20％未満</t>
    <rPh sb="3" eb="5">
      <t>ミマン</t>
    </rPh>
    <phoneticPr fontId="5"/>
  </si>
  <si>
    <t>20～40％未満</t>
    <rPh sb="6" eb="8">
      <t>ミマン</t>
    </rPh>
    <phoneticPr fontId="5"/>
  </si>
  <si>
    <t>40～50％未満</t>
    <rPh sb="6" eb="8">
      <t>ミマン</t>
    </rPh>
    <phoneticPr fontId="5"/>
  </si>
  <si>
    <t>50～60％未満</t>
    <rPh sb="6" eb="8">
      <t>ミマン</t>
    </rPh>
    <phoneticPr fontId="5"/>
  </si>
  <si>
    <t>60～70％未満</t>
    <rPh sb="6" eb="8">
      <t>ミマン</t>
    </rPh>
    <phoneticPr fontId="5"/>
  </si>
  <si>
    <t>70～80％未満</t>
    <rPh sb="6" eb="8">
      <t>ミマン</t>
    </rPh>
    <phoneticPr fontId="5"/>
  </si>
  <si>
    <t>80～85％未満</t>
    <rPh sb="6" eb="8">
      <t>ミマン</t>
    </rPh>
    <phoneticPr fontId="5"/>
  </si>
  <si>
    <t>85～90％未満</t>
    <rPh sb="6" eb="8">
      <t>ミマン</t>
    </rPh>
    <phoneticPr fontId="5"/>
  </si>
  <si>
    <t>90～95％未満</t>
    <rPh sb="6" eb="8">
      <t>ミマン</t>
    </rPh>
    <phoneticPr fontId="5"/>
  </si>
  <si>
    <t>95～100％未満</t>
    <rPh sb="7" eb="9">
      <t>ミマン</t>
    </rPh>
    <phoneticPr fontId="5"/>
  </si>
  <si>
    <t>100％</t>
  </si>
  <si>
    <t>平均(％)</t>
    <rPh sb="0" eb="1">
      <t>ヒラ</t>
    </rPh>
    <rPh sb="1" eb="2">
      <t>タモツ</t>
    </rPh>
    <phoneticPr fontId="5"/>
  </si>
  <si>
    <t>問２（３）③定員数</t>
    <rPh sb="6" eb="9">
      <t>テイインスウ</t>
    </rPh>
    <phoneticPr fontId="5"/>
  </si>
  <si>
    <t>10人未満</t>
    <rPh sb="2" eb="3">
      <t>ヒト</t>
    </rPh>
    <rPh sb="3" eb="5">
      <t>ミマン</t>
    </rPh>
    <phoneticPr fontId="5"/>
  </si>
  <si>
    <t>10～20人未満</t>
    <rPh sb="5" eb="6">
      <t>ヒト</t>
    </rPh>
    <rPh sb="6" eb="8">
      <t>ミマン</t>
    </rPh>
    <phoneticPr fontId="5"/>
  </si>
  <si>
    <t>20～30人未満</t>
    <rPh sb="5" eb="6">
      <t>ヒト</t>
    </rPh>
    <rPh sb="6" eb="8">
      <t>ミマン</t>
    </rPh>
    <phoneticPr fontId="5"/>
  </si>
  <si>
    <t>30～40人未満</t>
    <rPh sb="5" eb="6">
      <t>ヒト</t>
    </rPh>
    <rPh sb="6" eb="8">
      <t>ミマン</t>
    </rPh>
    <phoneticPr fontId="5"/>
  </si>
  <si>
    <t>40～50人未満</t>
    <rPh sb="5" eb="6">
      <t>ヒト</t>
    </rPh>
    <rPh sb="6" eb="8">
      <t>ミマン</t>
    </rPh>
    <phoneticPr fontId="5"/>
  </si>
  <si>
    <t>50～60人未満</t>
    <rPh sb="5" eb="6">
      <t>ヒト</t>
    </rPh>
    <rPh sb="6" eb="8">
      <t>ミマン</t>
    </rPh>
    <phoneticPr fontId="5"/>
  </si>
  <si>
    <t>60～80人未満</t>
    <rPh sb="5" eb="6">
      <t>ヒト</t>
    </rPh>
    <rPh sb="6" eb="8">
      <t>ミマン</t>
    </rPh>
    <phoneticPr fontId="5"/>
  </si>
  <si>
    <t>80～100人未満</t>
    <rPh sb="6" eb="7">
      <t>ヒト</t>
    </rPh>
    <rPh sb="7" eb="9">
      <t>ミマン</t>
    </rPh>
    <phoneticPr fontId="5"/>
  </si>
  <si>
    <t>100人以上</t>
    <rPh sb="3" eb="4">
      <t>ヒト</t>
    </rPh>
    <rPh sb="4" eb="6">
      <t>イジョウ</t>
    </rPh>
    <phoneticPr fontId="5"/>
  </si>
  <si>
    <t>平均(人)</t>
    <rPh sb="0" eb="1">
      <t>ヒラ</t>
    </rPh>
    <rPh sb="1" eb="2">
      <t>タモツ</t>
    </rPh>
    <phoneticPr fontId="5"/>
  </si>
  <si>
    <t>最大(人)</t>
    <rPh sb="0" eb="1">
      <t>サイ</t>
    </rPh>
    <rPh sb="1" eb="2">
      <t>ダイ</t>
    </rPh>
    <phoneticPr fontId="5"/>
  </si>
  <si>
    <t>最小(人)</t>
    <rPh sb="0" eb="1">
      <t>サイ</t>
    </rPh>
    <rPh sb="1" eb="2">
      <t>ショウ</t>
    </rPh>
    <phoneticPr fontId="5"/>
  </si>
  <si>
    <t>中央(人)</t>
    <rPh sb="0" eb="2">
      <t>チュウオウ</t>
    </rPh>
    <phoneticPr fontId="5"/>
  </si>
  <si>
    <t>問２（３）④入居者数</t>
    <rPh sb="6" eb="9">
      <t>ニュウキョシャ</t>
    </rPh>
    <rPh sb="9" eb="10">
      <t>スウ</t>
    </rPh>
    <phoneticPr fontId="5"/>
  </si>
  <si>
    <t>問２（３）③④入居率</t>
    <rPh sb="7" eb="9">
      <t>ニュウキョ</t>
    </rPh>
    <rPh sb="9" eb="10">
      <t>リツ</t>
    </rPh>
    <phoneticPr fontId="5"/>
  </si>
  <si>
    <t>50％未満</t>
    <rPh sb="3" eb="5">
      <t>ミマン</t>
    </rPh>
    <phoneticPr fontId="5"/>
  </si>
  <si>
    <t>50～70％未満</t>
    <rPh sb="6" eb="8">
      <t>ミマン</t>
    </rPh>
    <phoneticPr fontId="5"/>
  </si>
  <si>
    <t>70～90％未満</t>
    <rPh sb="6" eb="8">
      <t>ミマン</t>
    </rPh>
    <phoneticPr fontId="5"/>
  </si>
  <si>
    <t>90％以上</t>
    <rPh sb="3" eb="5">
      <t>イジョウ</t>
    </rPh>
    <phoneticPr fontId="5"/>
  </si>
  <si>
    <t>エラー</t>
    <phoneticPr fontId="5"/>
  </si>
  <si>
    <t>－</t>
  </si>
  <si>
    <t>最小(％)</t>
    <rPh sb="0" eb="1">
      <t>サイ</t>
    </rPh>
    <rPh sb="1" eb="2">
      <t>ショウ</t>
    </rPh>
    <phoneticPr fontId="5"/>
  </si>
  <si>
    <t>（４）土地・建物の所有状況</t>
    <rPh sb="3" eb="5">
      <t>トチ</t>
    </rPh>
    <rPh sb="6" eb="8">
      <t>タテモノ</t>
    </rPh>
    <rPh sb="9" eb="11">
      <t>ショユウ</t>
    </rPh>
    <rPh sb="11" eb="13">
      <t>ジョウキョウ</t>
    </rPh>
    <phoneticPr fontId="5"/>
  </si>
  <si>
    <t>問２（４）①土地</t>
    <rPh sb="0" eb="1">
      <t>トイ</t>
    </rPh>
    <rPh sb="6" eb="8">
      <t>トチ</t>
    </rPh>
    <phoneticPr fontId="5"/>
  </si>
  <si>
    <t>所有</t>
    <rPh sb="0" eb="2">
      <t>ショユウ</t>
    </rPh>
    <phoneticPr fontId="5"/>
  </si>
  <si>
    <t>賃貸借</t>
    <rPh sb="0" eb="3">
      <t>チンタイシャク</t>
    </rPh>
    <phoneticPr fontId="5"/>
  </si>
  <si>
    <t>問２（４）②建物</t>
    <rPh sb="6" eb="8">
      <t>タテモノ</t>
    </rPh>
    <phoneticPr fontId="5"/>
  </si>
  <si>
    <t>問２（５）併設している介護保険サービス事業所について（複数回答）</t>
    <rPh sb="0" eb="1">
      <t>トイ</t>
    </rPh>
    <rPh sb="5" eb="7">
      <t>ヘイセツ</t>
    </rPh>
    <rPh sb="11" eb="13">
      <t>カイゴ</t>
    </rPh>
    <rPh sb="13" eb="15">
      <t>ホケン</t>
    </rPh>
    <rPh sb="19" eb="22">
      <t>ジギョウショ</t>
    </rPh>
    <rPh sb="26" eb="32">
      <t>フカ</t>
    </rPh>
    <phoneticPr fontId="5"/>
  </si>
  <si>
    <t>居宅介護支援</t>
  </si>
  <si>
    <t>訪問介護</t>
  </si>
  <si>
    <t>訪問看護</t>
  </si>
  <si>
    <t>通所介護、通所リハビリテーション</t>
  </si>
  <si>
    <t>短期入所生活介護、短期入所療養介護</t>
  </si>
  <si>
    <t>小規模多機能型居宅介護、複合型サービス</t>
  </si>
  <si>
    <t>定期巡回・随時対応型訪問介護看護</t>
  </si>
  <si>
    <t>上記以外の介護保険サービス事業所</t>
    <rPh sb="0" eb="2">
      <t>ジョウキ</t>
    </rPh>
    <phoneticPr fontId="5"/>
  </si>
  <si>
    <t>介護保険サービス事業所を併設していない</t>
  </si>
  <si>
    <t>問２（６）建物の状況－全体</t>
    <rPh sb="0" eb="1">
      <t>トイ</t>
    </rPh>
    <rPh sb="5" eb="7">
      <t>タテモノ</t>
    </rPh>
    <rPh sb="8" eb="10">
      <t>ジョウキョウ</t>
    </rPh>
    <rPh sb="11" eb="13">
      <t>ゼンタイ</t>
    </rPh>
    <phoneticPr fontId="5"/>
  </si>
  <si>
    <t>０</t>
    <phoneticPr fontId="5"/>
  </si>
  <si>
    <t>300㎡未満</t>
    <rPh sb="4" eb="6">
      <t>ミマン</t>
    </rPh>
    <phoneticPr fontId="5"/>
  </si>
  <si>
    <t>300～600㎡未満</t>
    <rPh sb="8" eb="10">
      <t>ミマン</t>
    </rPh>
    <phoneticPr fontId="5"/>
  </si>
  <si>
    <t>600～800㎡未満</t>
    <rPh sb="8" eb="10">
      <t>ミマン</t>
    </rPh>
    <phoneticPr fontId="5"/>
  </si>
  <si>
    <t>800～1,000㎡未満</t>
    <rPh sb="10" eb="12">
      <t>ミマン</t>
    </rPh>
    <phoneticPr fontId="5"/>
  </si>
  <si>
    <t>1,000～1,500㎡未満</t>
    <rPh sb="12" eb="14">
      <t>ミマン</t>
    </rPh>
    <phoneticPr fontId="5"/>
  </si>
  <si>
    <t>1,500～2,000㎡未満</t>
    <rPh sb="12" eb="14">
      <t>ミマン</t>
    </rPh>
    <phoneticPr fontId="5"/>
  </si>
  <si>
    <t>2,000～2,500㎡未満</t>
    <rPh sb="12" eb="14">
      <t>ミマン</t>
    </rPh>
    <phoneticPr fontId="5"/>
  </si>
  <si>
    <t>2,500～3,000㎡未満</t>
    <rPh sb="12" eb="14">
      <t>ミマン</t>
    </rPh>
    <phoneticPr fontId="5"/>
  </si>
  <si>
    <t>3,000～4,000㎡未満</t>
    <rPh sb="12" eb="14">
      <t>ミマン</t>
    </rPh>
    <phoneticPr fontId="5"/>
  </si>
  <si>
    <t>4,00㎡以上</t>
    <rPh sb="5" eb="7">
      <t>イジョウ</t>
    </rPh>
    <phoneticPr fontId="5"/>
  </si>
  <si>
    <t>平均
（㎡）</t>
    <rPh sb="0" eb="2">
      <t>ヘイキン</t>
    </rPh>
    <phoneticPr fontId="5"/>
  </si>
  <si>
    <t>最大
（㎡）</t>
    <rPh sb="0" eb="2">
      <t>サイダイ</t>
    </rPh>
    <phoneticPr fontId="5"/>
  </si>
  <si>
    <t>最小
（㎡）</t>
    <rPh sb="0" eb="2">
      <t>サイショウ</t>
    </rPh>
    <phoneticPr fontId="5"/>
  </si>
  <si>
    <t>中央
（㎡）</t>
    <rPh sb="0" eb="2">
      <t>チュウオウ</t>
    </rPh>
    <phoneticPr fontId="5"/>
  </si>
  <si>
    <t>延べ床面積</t>
    <phoneticPr fontId="5"/>
  </si>
  <si>
    <t>住宅型有料老人ホームまたはサービス付き高齢者向け住宅の専用として使用している部分の総面積</t>
    <phoneticPr fontId="5"/>
  </si>
  <si>
    <t>うち、居室部分の面積</t>
    <phoneticPr fontId="5"/>
  </si>
  <si>
    <t>うち、食堂面積</t>
    <phoneticPr fontId="5"/>
  </si>
  <si>
    <t>住宅型有料老人ホームまたはサービス付き高齢者向け住宅に併設する各介護保険サービスが専用で使用している部分の総面積</t>
    <phoneticPr fontId="5"/>
  </si>
  <si>
    <t>住宅型有料老人ホームまたはサービス付き高齢者向け住宅と併設する各介護保険サービスが共有して使用している部分の総面積</t>
    <phoneticPr fontId="5"/>
  </si>
  <si>
    <t>介護保険サービス以外の併設事業で専用に使用している部分の総面積</t>
    <phoneticPr fontId="5"/>
  </si>
  <si>
    <t>延べ床面積</t>
    <phoneticPr fontId="5"/>
  </si>
  <si>
    <t>住宅型有料老人ホームまたはサービス付き高齢者向け住宅の専用として使用している部分の総面積</t>
    <phoneticPr fontId="5"/>
  </si>
  <si>
    <t>うち、居室部分の面積</t>
    <phoneticPr fontId="5"/>
  </si>
  <si>
    <t>うち、食堂面積</t>
    <phoneticPr fontId="5"/>
  </si>
  <si>
    <t>住宅型有料老人ホームまたはサービス付き高齢者向け住宅に併設する各介護保険サービスが専用で使用している部分の総面積</t>
    <phoneticPr fontId="5"/>
  </si>
  <si>
    <t>－</t>
    <phoneticPr fontId="5"/>
  </si>
  <si>
    <t>(除無回答)</t>
    <rPh sb="0" eb="6">
      <t>ノム</t>
    </rPh>
    <phoneticPr fontId="5"/>
  </si>
  <si>
    <t>住宅型有料老人ホームまたはサービス付き高齢者向け住宅の専用として使用している部分の総面積</t>
    <phoneticPr fontId="5"/>
  </si>
  <si>
    <t>０</t>
    <phoneticPr fontId="5"/>
  </si>
  <si>
    <t>うち、居室部分の面積</t>
    <phoneticPr fontId="5"/>
  </si>
  <si>
    <t>うち、食堂面積</t>
    <phoneticPr fontId="5"/>
  </si>
  <si>
    <t>住宅型有料老人ホームまたはサービス付き高齢者向け住宅に併設する各介護保険サービスが専用で使用している部分の総面積</t>
    <phoneticPr fontId="5"/>
  </si>
  <si>
    <t>住宅型有料老人ホームまたはサービス付き高齢者向け住宅と併設する各介護保険サービスが共有して使用している部分の総面積</t>
    <phoneticPr fontId="5"/>
  </si>
  <si>
    <t>介護保険サービス以外の併設事業で専用に使用している部分の総面積</t>
    <phoneticPr fontId="5"/>
  </si>
  <si>
    <t>問２（６）建物の状況－住宅型有料老人ホーム</t>
    <rPh sb="0" eb="1">
      <t>トイ</t>
    </rPh>
    <rPh sb="5" eb="7">
      <t>タテモノ</t>
    </rPh>
    <rPh sb="8" eb="10">
      <t>ジョウキョウ</t>
    </rPh>
    <phoneticPr fontId="5"/>
  </si>
  <si>
    <t>０</t>
    <phoneticPr fontId="5"/>
  </si>
  <si>
    <t>延べ床面積</t>
    <phoneticPr fontId="5"/>
  </si>
  <si>
    <t>－</t>
    <phoneticPr fontId="5"/>
  </si>
  <si>
    <t>問２（６）建物の状況－サービス付き高齢者向け住宅</t>
    <rPh sb="0" eb="1">
      <t>トイ</t>
    </rPh>
    <rPh sb="5" eb="7">
      <t>タテモノ</t>
    </rPh>
    <rPh sb="8" eb="10">
      <t>ジョウキョウ</t>
    </rPh>
    <rPh sb="15" eb="16">
      <t>ツ</t>
    </rPh>
    <rPh sb="17" eb="20">
      <t>コウレイシャ</t>
    </rPh>
    <rPh sb="20" eb="21">
      <t>ム</t>
    </rPh>
    <rPh sb="22" eb="24">
      <t>ジュウタク</t>
    </rPh>
    <phoneticPr fontId="5"/>
  </si>
  <si>
    <t>問２（７）介護保険に費用請求しない提供サービス－全体</t>
    <rPh sb="0" eb="1">
      <t>トイ</t>
    </rPh>
    <rPh sb="5" eb="7">
      <t>カイゴ</t>
    </rPh>
    <rPh sb="7" eb="9">
      <t>ホケン</t>
    </rPh>
    <rPh sb="10" eb="12">
      <t>ヒヨウ</t>
    </rPh>
    <rPh sb="12" eb="14">
      <t>セイキュウ</t>
    </rPh>
    <rPh sb="17" eb="19">
      <t>テイキョウ</t>
    </rPh>
    <rPh sb="24" eb="26">
      <t>ゼンタイ</t>
    </rPh>
    <phoneticPr fontId="5"/>
  </si>
  <si>
    <t>貴施設が提供</t>
    <rPh sb="0" eb="1">
      <t>キ</t>
    </rPh>
    <rPh sb="1" eb="3">
      <t>シセツ</t>
    </rPh>
    <rPh sb="4" eb="6">
      <t>テイキョウ</t>
    </rPh>
    <phoneticPr fontId="5"/>
  </si>
  <si>
    <t>委託先が提供</t>
    <rPh sb="0" eb="3">
      <t>イタクサキ</t>
    </rPh>
    <rPh sb="4" eb="6">
      <t>テイキョウ</t>
    </rPh>
    <phoneticPr fontId="5"/>
  </si>
  <si>
    <t>提供していない</t>
    <rPh sb="0" eb="2">
      <t>テイキョウ</t>
    </rPh>
    <phoneticPr fontId="5"/>
  </si>
  <si>
    <t>状況把握</t>
    <rPh sb="0" eb="2">
      <t>ジョウキョウ</t>
    </rPh>
    <rPh sb="2" eb="4">
      <t>ハアク</t>
    </rPh>
    <phoneticPr fontId="5"/>
  </si>
  <si>
    <t>生活相談</t>
    <rPh sb="0" eb="2">
      <t>セイカツ</t>
    </rPh>
    <rPh sb="2" eb="4">
      <t>ソウダン</t>
    </rPh>
    <phoneticPr fontId="5"/>
  </si>
  <si>
    <t>食事提供</t>
    <rPh sb="0" eb="2">
      <t>ショクジ</t>
    </rPh>
    <rPh sb="2" eb="4">
      <t>テイキョウ</t>
    </rPh>
    <phoneticPr fontId="5"/>
  </si>
  <si>
    <t>洗濯・掃除等の家事</t>
    <rPh sb="0" eb="2">
      <t>センタク</t>
    </rPh>
    <rPh sb="3" eb="5">
      <t>ソウジ</t>
    </rPh>
    <rPh sb="5" eb="6">
      <t>トウ</t>
    </rPh>
    <rPh sb="7" eb="9">
      <t>カジ</t>
    </rPh>
    <phoneticPr fontId="5"/>
  </si>
  <si>
    <t>買い物代行</t>
    <rPh sb="0" eb="1">
      <t>カ</t>
    </rPh>
    <rPh sb="2" eb="3">
      <t>モノ</t>
    </rPh>
    <rPh sb="3" eb="5">
      <t>ダイコウ</t>
    </rPh>
    <phoneticPr fontId="5"/>
  </si>
  <si>
    <t>入浴・排泄または食事の介護</t>
    <rPh sb="0" eb="2">
      <t>ニュウヨク</t>
    </rPh>
    <rPh sb="3" eb="5">
      <t>ハイセツ</t>
    </rPh>
    <rPh sb="8" eb="10">
      <t>ショクジ</t>
    </rPh>
    <rPh sb="11" eb="13">
      <t>カイゴ</t>
    </rPh>
    <phoneticPr fontId="5"/>
  </si>
  <si>
    <t>外出時の介助</t>
    <rPh sb="0" eb="3">
      <t>ガイシュツジ</t>
    </rPh>
    <rPh sb="4" eb="6">
      <t>カイジョ</t>
    </rPh>
    <phoneticPr fontId="5"/>
  </si>
  <si>
    <t>健康管理</t>
    <rPh sb="0" eb="2">
      <t>ケンコウ</t>
    </rPh>
    <rPh sb="2" eb="4">
      <t>カンリ</t>
    </rPh>
    <phoneticPr fontId="5"/>
  </si>
  <si>
    <t>服薬管理</t>
    <rPh sb="0" eb="2">
      <t>フクヤク</t>
    </rPh>
    <rPh sb="2" eb="4">
      <t>カンリ</t>
    </rPh>
    <phoneticPr fontId="5"/>
  </si>
  <si>
    <t>問２（７）介護保険に費用請求しない提供サービス－介護付有料老人ホーム</t>
    <rPh sb="0" eb="1">
      <t>トイ</t>
    </rPh>
    <rPh sb="5" eb="7">
      <t>カイゴ</t>
    </rPh>
    <rPh sb="7" eb="9">
      <t>ホケン</t>
    </rPh>
    <rPh sb="10" eb="12">
      <t>ヒヨウ</t>
    </rPh>
    <rPh sb="12" eb="14">
      <t>セイキュウ</t>
    </rPh>
    <rPh sb="17" eb="19">
      <t>テイキョウ</t>
    </rPh>
    <rPh sb="24" eb="26">
      <t>カイゴ</t>
    </rPh>
    <rPh sb="26" eb="27">
      <t>ヅケ</t>
    </rPh>
    <rPh sb="27" eb="29">
      <t>ユウリョウ</t>
    </rPh>
    <rPh sb="29" eb="31">
      <t>ロウジン</t>
    </rPh>
    <phoneticPr fontId="5"/>
  </si>
  <si>
    <t>問２（７）介護保険に費用請求しない提供サービス－サービス付き高齢者向け住宅</t>
    <rPh sb="0" eb="1">
      <t>トイ</t>
    </rPh>
    <rPh sb="5" eb="7">
      <t>カイゴ</t>
    </rPh>
    <rPh sb="7" eb="9">
      <t>ホケン</t>
    </rPh>
    <rPh sb="10" eb="12">
      <t>ヒヨウ</t>
    </rPh>
    <rPh sb="12" eb="14">
      <t>セイキュウ</t>
    </rPh>
    <rPh sb="17" eb="19">
      <t>テイキョウ</t>
    </rPh>
    <rPh sb="28" eb="29">
      <t>ツ</t>
    </rPh>
    <rPh sb="30" eb="33">
      <t>コウレイシャ</t>
    </rPh>
    <rPh sb="33" eb="34">
      <t>ム</t>
    </rPh>
    <rPh sb="35" eb="37">
      <t>ジュウタク</t>
    </rPh>
    <phoneticPr fontId="5"/>
  </si>
  <si>
    <t>全体</t>
    <rPh sb="0" eb="2">
      <t>ゼンタイ</t>
    </rPh>
    <phoneticPr fontId="13"/>
  </si>
  <si>
    <t>住宅型有料老人ホーム</t>
    <phoneticPr fontId="13"/>
  </si>
  <si>
    <t>サービス付き高齢者向け住宅</t>
    <rPh sb="1" eb="13">
      <t>ツキ</t>
    </rPh>
    <phoneticPr fontId="13"/>
  </si>
  <si>
    <t>全数</t>
    <rPh sb="0" eb="2">
      <t>ゼンスウ</t>
    </rPh>
    <phoneticPr fontId="13"/>
  </si>
  <si>
    <t>上下5%カット</t>
    <rPh sb="0" eb="2">
      <t>ジョウゲ</t>
    </rPh>
    <phoneticPr fontId="13"/>
  </si>
  <si>
    <t>完全回答</t>
    <rPh sb="0" eb="4">
      <t>カンゼンカイトウ</t>
    </rPh>
    <phoneticPr fontId="13"/>
  </si>
  <si>
    <t>単位</t>
    <rPh sb="0" eb="2">
      <t>タンイ</t>
    </rPh>
    <phoneticPr fontId="5"/>
  </si>
  <si>
    <t>N数</t>
    <rPh sb="1" eb="2">
      <t>スウ</t>
    </rPh>
    <phoneticPr fontId="13"/>
  </si>
  <si>
    <t>最小</t>
    <rPh sb="0" eb="2">
      <t>サイショウ</t>
    </rPh>
    <phoneticPr fontId="13"/>
  </si>
  <si>
    <t>最大</t>
    <rPh sb="0" eb="2">
      <t>サイダイ</t>
    </rPh>
    <phoneticPr fontId="13"/>
  </si>
  <si>
    <t>平均</t>
    <rPh sb="0" eb="2">
      <t>ヘイキン</t>
    </rPh>
    <phoneticPr fontId="13"/>
  </si>
  <si>
    <t>中央</t>
    <rPh sb="0" eb="2">
      <t>チュウオウ</t>
    </rPh>
    <phoneticPr fontId="13"/>
  </si>
  <si>
    <t>Ⅰ　事業活動収入</t>
    <rPh sb="2" eb="4">
      <t>ジギョウ</t>
    </rPh>
    <rPh sb="4" eb="6">
      <t>カツドウ</t>
    </rPh>
    <rPh sb="6" eb="8">
      <t>シュウニュウ</t>
    </rPh>
    <phoneticPr fontId="5"/>
  </si>
  <si>
    <t>１ 利用料による収入</t>
    <rPh sb="2" eb="5">
      <t>リヨウリョウ</t>
    </rPh>
    <rPh sb="8" eb="10">
      <t>シュウニュウ</t>
    </rPh>
    <phoneticPr fontId="5"/>
  </si>
  <si>
    <t>円</t>
    <rPh sb="0" eb="1">
      <t>エン</t>
    </rPh>
    <phoneticPr fontId="5"/>
  </si>
  <si>
    <t>(1)住宅型有料老人ホームの上乗せ介護料収入</t>
    <rPh sb="3" eb="5">
      <t>ジュウタク</t>
    </rPh>
    <rPh sb="5" eb="6">
      <t>ガタ</t>
    </rPh>
    <rPh sb="6" eb="8">
      <t>ユウリョウ</t>
    </rPh>
    <rPh sb="8" eb="13">
      <t>ロホ</t>
    </rPh>
    <rPh sb="14" eb="16">
      <t>ウワノ</t>
    </rPh>
    <rPh sb="17" eb="20">
      <t>カイゴリョウ</t>
    </rPh>
    <rPh sb="20" eb="22">
      <t>シュウニュウ</t>
    </rPh>
    <phoneticPr fontId="5"/>
  </si>
  <si>
    <r>
      <t>(2)</t>
    </r>
    <r>
      <rPr>
        <sz val="8"/>
        <rFont val="ＭＳ Ｐ明朝"/>
        <family val="1"/>
        <charset val="128"/>
      </rPr>
      <t>サービス付き高齢者向け住宅の生活サービス料収入</t>
    </r>
    <rPh sb="7" eb="8">
      <t>ツ</t>
    </rPh>
    <rPh sb="9" eb="12">
      <t>コウレイシャ</t>
    </rPh>
    <rPh sb="12" eb="13">
      <t>ム</t>
    </rPh>
    <rPh sb="14" eb="16">
      <t>ジュウタク</t>
    </rPh>
    <rPh sb="17" eb="19">
      <t>セイカツ</t>
    </rPh>
    <rPh sb="23" eb="24">
      <t>リョウ</t>
    </rPh>
    <rPh sb="24" eb="26">
      <t>シュウニュウ</t>
    </rPh>
    <phoneticPr fontId="5"/>
  </si>
  <si>
    <t>(3)食費収入</t>
    <rPh sb="3" eb="5">
      <t>ショクヒ</t>
    </rPh>
    <rPh sb="5" eb="7">
      <t>シュウニュウ</t>
    </rPh>
    <phoneticPr fontId="5"/>
  </si>
  <si>
    <t>(4)居住費・家賃収入</t>
    <rPh sb="3" eb="5">
      <t>キョジュウ</t>
    </rPh>
    <rPh sb="5" eb="6">
      <t>ヒ</t>
    </rPh>
    <rPh sb="7" eb="9">
      <t>ヤチン</t>
    </rPh>
    <rPh sb="9" eb="11">
      <t>シュウニュウ</t>
    </rPh>
    <phoneticPr fontId="5"/>
  </si>
  <si>
    <t>(5)入居金償却売上</t>
    <phoneticPr fontId="5"/>
  </si>
  <si>
    <t>①前払い金（家賃前払い分）償却売上</t>
    <rPh sb="1" eb="3">
      <t>マエバラ</t>
    </rPh>
    <rPh sb="4" eb="5">
      <t>キン</t>
    </rPh>
    <rPh sb="6" eb="8">
      <t>ヤチン</t>
    </rPh>
    <rPh sb="8" eb="10">
      <t>マエバラ</t>
    </rPh>
    <rPh sb="11" eb="12">
      <t>ブン</t>
    </rPh>
    <rPh sb="13" eb="15">
      <t>ショウキャク</t>
    </rPh>
    <rPh sb="15" eb="17">
      <t>ウリアゲ</t>
    </rPh>
    <phoneticPr fontId="5"/>
  </si>
  <si>
    <t>うち初期償却または退去時償却による収入</t>
    <rPh sb="2" eb="4">
      <t>ショキ</t>
    </rPh>
    <rPh sb="4" eb="6">
      <t>ショウキャク</t>
    </rPh>
    <rPh sb="9" eb="12">
      <t>タイキョジ</t>
    </rPh>
    <rPh sb="12" eb="14">
      <t>ショウキャク</t>
    </rPh>
    <rPh sb="17" eb="19">
      <t>シュウニュウ</t>
    </rPh>
    <phoneticPr fontId="5"/>
  </si>
  <si>
    <t>うち経年・月割償却による収入</t>
    <rPh sb="2" eb="4">
      <t>ケイネン</t>
    </rPh>
    <rPh sb="5" eb="6">
      <t>ツキ</t>
    </rPh>
    <rPh sb="6" eb="7">
      <t>ワリ</t>
    </rPh>
    <rPh sb="7" eb="9">
      <t>ショウキャク</t>
    </rPh>
    <rPh sb="12" eb="14">
      <t>シュウニュウ</t>
    </rPh>
    <phoneticPr fontId="5"/>
  </si>
  <si>
    <t>②前払い金（介護一時金）償却売上</t>
    <rPh sb="1" eb="3">
      <t>マエバラ</t>
    </rPh>
    <rPh sb="4" eb="5">
      <t>キン</t>
    </rPh>
    <rPh sb="6" eb="8">
      <t>カイゴ</t>
    </rPh>
    <rPh sb="8" eb="11">
      <t>イチジキン</t>
    </rPh>
    <rPh sb="12" eb="14">
      <t>ショウキャク</t>
    </rPh>
    <rPh sb="14" eb="16">
      <t>ウリアゲ</t>
    </rPh>
    <phoneticPr fontId="5"/>
  </si>
  <si>
    <t>(6)共益費・管理費・光熱水費収入</t>
    <rPh sb="3" eb="6">
      <t>キョウエキヒ</t>
    </rPh>
    <rPh sb="7" eb="10">
      <t>カンリヒ</t>
    </rPh>
    <rPh sb="11" eb="13">
      <t>コウネツ</t>
    </rPh>
    <rPh sb="13" eb="14">
      <t>ミズ</t>
    </rPh>
    <rPh sb="15" eb="17">
      <t>シュウニュウ</t>
    </rPh>
    <phoneticPr fontId="5"/>
  </si>
  <si>
    <t>うち光熱水費収入</t>
    <rPh sb="2" eb="4">
      <t>コウネツ</t>
    </rPh>
    <rPh sb="4" eb="5">
      <t>ミズ</t>
    </rPh>
    <rPh sb="6" eb="8">
      <t>シュウニュウ</t>
    </rPh>
    <phoneticPr fontId="5"/>
  </si>
  <si>
    <t>(7)その他の利用料収入</t>
    <rPh sb="5" eb="6">
      <t>タ</t>
    </rPh>
    <rPh sb="7" eb="10">
      <t>リヨウリョウ</t>
    </rPh>
    <rPh sb="10" eb="12">
      <t>シュウニュウ</t>
    </rPh>
    <phoneticPr fontId="5"/>
  </si>
  <si>
    <t>２ その他の事業収入</t>
    <rPh sb="4" eb="5">
      <t>タ</t>
    </rPh>
    <rPh sb="6" eb="8">
      <t>ジギョウ</t>
    </rPh>
    <rPh sb="8" eb="10">
      <t>シュウニュウ</t>
    </rPh>
    <phoneticPr fontId="5"/>
  </si>
  <si>
    <t>(1)補助金収入</t>
    <rPh sb="3" eb="6">
      <t>ホジョキン</t>
    </rPh>
    <rPh sb="6" eb="8">
      <t>シュウニュウ</t>
    </rPh>
    <phoneticPr fontId="5"/>
  </si>
  <si>
    <t>(2)市町村特別事業収入</t>
    <rPh sb="3" eb="6">
      <t>シチョウソン</t>
    </rPh>
    <rPh sb="6" eb="8">
      <t>トクベツ</t>
    </rPh>
    <rPh sb="8" eb="10">
      <t>ジギョウ</t>
    </rPh>
    <rPh sb="10" eb="12">
      <t>シュウニュウ</t>
    </rPh>
    <phoneticPr fontId="5"/>
  </si>
  <si>
    <t>(3)受託収入</t>
    <rPh sb="3" eb="5">
      <t>ジュタク</t>
    </rPh>
    <rPh sb="5" eb="7">
      <t>シュウニュウ</t>
    </rPh>
    <phoneticPr fontId="5"/>
  </si>
  <si>
    <t>(4)その他</t>
    <rPh sb="5" eb="6">
      <t>タ</t>
    </rPh>
    <phoneticPr fontId="5"/>
  </si>
  <si>
    <t>３ その他の収入</t>
    <rPh sb="4" eb="5">
      <t>タ</t>
    </rPh>
    <rPh sb="6" eb="8">
      <t>シュウニュウ</t>
    </rPh>
    <phoneticPr fontId="5"/>
  </si>
  <si>
    <t>(1)介護予防事業者からの委託にかかる収入</t>
    <rPh sb="3" eb="5">
      <t>カイゴ</t>
    </rPh>
    <rPh sb="5" eb="7">
      <t>ヨボウ</t>
    </rPh>
    <rPh sb="7" eb="10">
      <t>ジギョウシャ</t>
    </rPh>
    <rPh sb="13" eb="15">
      <t>イタク</t>
    </rPh>
    <rPh sb="19" eb="21">
      <t>シュウニュウ</t>
    </rPh>
    <phoneticPr fontId="5"/>
  </si>
  <si>
    <t>(2)ホームヘルプサービスの収益（障害者等）</t>
    <rPh sb="14" eb="16">
      <t>シュウエキ</t>
    </rPh>
    <rPh sb="17" eb="20">
      <t>ショウガイシャ</t>
    </rPh>
    <rPh sb="20" eb="21">
      <t>トウ</t>
    </rPh>
    <phoneticPr fontId="5"/>
  </si>
  <si>
    <t>(3)その他</t>
    <rPh sb="5" eb="6">
      <t>タ</t>
    </rPh>
    <phoneticPr fontId="5"/>
  </si>
  <si>
    <t>４ 国庫補助金等特別積立金取崩額</t>
    <rPh sb="2" eb="4">
      <t>コッコ</t>
    </rPh>
    <rPh sb="4" eb="7">
      <t>ホジョキン</t>
    </rPh>
    <rPh sb="7" eb="8">
      <t>トウ</t>
    </rPh>
    <rPh sb="8" eb="10">
      <t>トクベツ</t>
    </rPh>
    <rPh sb="10" eb="13">
      <t>ツミタテキン</t>
    </rPh>
    <rPh sb="13" eb="15">
      <t>トリクズシ</t>
    </rPh>
    <rPh sb="15" eb="16">
      <t>ガク</t>
    </rPh>
    <phoneticPr fontId="5"/>
  </si>
  <si>
    <t>５ その他</t>
    <rPh sb="4" eb="5">
      <t>タ</t>
    </rPh>
    <phoneticPr fontId="5"/>
  </si>
  <si>
    <t>６ その他</t>
    <rPh sb="4" eb="5">
      <t>タ</t>
    </rPh>
    <phoneticPr fontId="5"/>
  </si>
  <si>
    <t>７ その他</t>
    <rPh sb="4" eb="5">
      <t>タ</t>
    </rPh>
    <phoneticPr fontId="5"/>
  </si>
  <si>
    <t>Ａ 事業活動収入計《事業所回答》</t>
    <rPh sb="2" eb="4">
      <t>ジギョウ</t>
    </rPh>
    <rPh sb="4" eb="6">
      <t>カツドウ</t>
    </rPh>
    <rPh sb="6" eb="8">
      <t>シュウニュウ</t>
    </rPh>
    <rPh sb="8" eb="9">
      <t>ケイ</t>
    </rPh>
    <phoneticPr fontId="5"/>
  </si>
  <si>
    <t>住宅型有料老人ホーム</t>
    <phoneticPr fontId="13"/>
  </si>
  <si>
    <t>Ⅱ　売上原価</t>
    <rPh sb="2" eb="4">
      <t>ウリアゲ</t>
    </rPh>
    <rPh sb="4" eb="6">
      <t>ゲンカ</t>
    </rPh>
    <phoneticPr fontId="5"/>
  </si>
  <si>
    <t>１ 人件費</t>
    <rPh sb="2" eb="5">
      <t>ジンケンヒ</t>
    </rPh>
    <phoneticPr fontId="5"/>
  </si>
  <si>
    <t>２ 経費</t>
    <rPh sb="2" eb="4">
      <t>ケイヒ</t>
    </rPh>
    <phoneticPr fontId="5"/>
  </si>
  <si>
    <t>(1)給食材料費</t>
  </si>
  <si>
    <t>(2)車両費</t>
  </si>
  <si>
    <t>(3)光熱水費</t>
  </si>
  <si>
    <t>(4)福利厚生費</t>
  </si>
  <si>
    <t>(5)旅費交通費</t>
  </si>
  <si>
    <t>(6)広報費・入居者募集経費</t>
  </si>
  <si>
    <t>(7)職員採用経費</t>
  </si>
  <si>
    <t>(8)研修費</t>
  </si>
  <si>
    <t>(9)通信運搬費</t>
  </si>
  <si>
    <t>(10)事務費</t>
  </si>
  <si>
    <t>(11)保守・修繕費</t>
  </si>
  <si>
    <t>(12)賃借料</t>
  </si>
  <si>
    <t>①土地</t>
    <rPh sb="1" eb="3">
      <t>トチ</t>
    </rPh>
    <phoneticPr fontId="5"/>
  </si>
  <si>
    <t>②建物及び建物付属設備</t>
    <rPh sb="1" eb="3">
      <t>タテモノ</t>
    </rPh>
    <rPh sb="3" eb="4">
      <t>オヨ</t>
    </rPh>
    <rPh sb="5" eb="7">
      <t>タテモノ</t>
    </rPh>
    <rPh sb="7" eb="9">
      <t>フゾク</t>
    </rPh>
    <rPh sb="9" eb="11">
      <t>セツビ</t>
    </rPh>
    <phoneticPr fontId="5"/>
  </si>
  <si>
    <t>③設備器械</t>
    <rPh sb="1" eb="3">
      <t>セツビ</t>
    </rPh>
    <rPh sb="3" eb="5">
      <t>キカイ</t>
    </rPh>
    <phoneticPr fontId="5"/>
  </si>
  <si>
    <t>④その他の賃借料</t>
    <rPh sb="3" eb="4">
      <t>タ</t>
    </rPh>
    <rPh sb="5" eb="8">
      <t>チンシャクリョウ</t>
    </rPh>
    <phoneticPr fontId="5"/>
  </si>
  <si>
    <t>(13)保険料</t>
    <rPh sb="4" eb="7">
      <t>ホケンリョウ</t>
    </rPh>
    <phoneticPr fontId="5"/>
  </si>
  <si>
    <t>①自動車保険料</t>
    <rPh sb="1" eb="4">
      <t>ジドウシャ</t>
    </rPh>
    <rPh sb="4" eb="7">
      <t>ホケンリョウ</t>
    </rPh>
    <phoneticPr fontId="5"/>
  </si>
  <si>
    <t>②その他の保険料</t>
    <rPh sb="3" eb="4">
      <t>タ</t>
    </rPh>
    <rPh sb="5" eb="8">
      <t>ホケンリョウ</t>
    </rPh>
    <phoneticPr fontId="5"/>
  </si>
  <si>
    <t>(14)租税公課</t>
    <rPh sb="4" eb="6">
      <t>ソゼイ</t>
    </rPh>
    <rPh sb="6" eb="8">
      <t>コウカ</t>
    </rPh>
    <phoneticPr fontId="5"/>
  </si>
  <si>
    <t>(15)委託費</t>
    <rPh sb="4" eb="7">
      <t>イタクヒ</t>
    </rPh>
    <phoneticPr fontId="5"/>
  </si>
  <si>
    <t>①状況把握・生活相談サービス委託費</t>
    <rPh sb="1" eb="3">
      <t>ジョウキョウ</t>
    </rPh>
    <rPh sb="3" eb="5">
      <t>ハアク</t>
    </rPh>
    <rPh sb="6" eb="8">
      <t>セイカツ</t>
    </rPh>
    <rPh sb="8" eb="10">
      <t>ソウダン</t>
    </rPh>
    <rPh sb="14" eb="16">
      <t>イタク</t>
    </rPh>
    <rPh sb="16" eb="17">
      <t>ヒ</t>
    </rPh>
    <phoneticPr fontId="5"/>
  </si>
  <si>
    <t>②給食委託費</t>
    <rPh sb="1" eb="3">
      <t>キュウショク</t>
    </rPh>
    <rPh sb="3" eb="6">
      <t>イタクヒ</t>
    </rPh>
    <phoneticPr fontId="5"/>
  </si>
  <si>
    <t>③送迎委託費</t>
    <rPh sb="1" eb="3">
      <t>ソウゲイ</t>
    </rPh>
    <rPh sb="3" eb="6">
      <t>イタクヒ</t>
    </rPh>
    <phoneticPr fontId="5"/>
  </si>
  <si>
    <t>④調理・選択・清掃等家事サービス委託費</t>
    <rPh sb="1" eb="3">
      <t>チョウリ</t>
    </rPh>
    <rPh sb="4" eb="6">
      <t>センタク</t>
    </rPh>
    <rPh sb="7" eb="9">
      <t>セイソウ</t>
    </rPh>
    <rPh sb="9" eb="10">
      <t>トウ</t>
    </rPh>
    <rPh sb="10" eb="12">
      <t>カジ</t>
    </rPh>
    <rPh sb="16" eb="19">
      <t>イタクヒ</t>
    </rPh>
    <phoneticPr fontId="5"/>
  </si>
  <si>
    <t>⑤建物・設備管理委託費</t>
    <rPh sb="1" eb="3">
      <t>タテモノ</t>
    </rPh>
    <rPh sb="4" eb="6">
      <t>セツビ</t>
    </rPh>
    <rPh sb="6" eb="8">
      <t>カンリ</t>
    </rPh>
    <rPh sb="8" eb="11">
      <t>イタクヒ</t>
    </rPh>
    <phoneticPr fontId="5"/>
  </si>
  <si>
    <t>⑤その他の委託費</t>
    <rPh sb="3" eb="4">
      <t>タ</t>
    </rPh>
    <rPh sb="5" eb="8">
      <t>イタクヒ</t>
    </rPh>
    <phoneticPr fontId="5"/>
  </si>
  <si>
    <t>(16)その他の経費</t>
    <rPh sb="6" eb="7">
      <t>タ</t>
    </rPh>
    <rPh sb="8" eb="10">
      <t>ケイヒ</t>
    </rPh>
    <phoneticPr fontId="5"/>
  </si>
  <si>
    <t>３ 減価償却費</t>
    <rPh sb="2" eb="4">
      <t>ゲンカ</t>
    </rPh>
    <rPh sb="4" eb="7">
      <t>ショウキャクヒ</t>
    </rPh>
    <phoneticPr fontId="5"/>
  </si>
  <si>
    <t>(1)建物及び建物付属設備減価償却費</t>
    <rPh sb="3" eb="5">
      <t>タテモノ</t>
    </rPh>
    <rPh sb="5" eb="6">
      <t>オヨ</t>
    </rPh>
    <rPh sb="7" eb="9">
      <t>タテモノ</t>
    </rPh>
    <rPh sb="9" eb="11">
      <t>フゾク</t>
    </rPh>
    <rPh sb="11" eb="13">
      <t>セツビ</t>
    </rPh>
    <rPh sb="13" eb="15">
      <t>ゲンカ</t>
    </rPh>
    <rPh sb="15" eb="18">
      <t>ショウキャクヒ</t>
    </rPh>
    <phoneticPr fontId="5"/>
  </si>
  <si>
    <t>(2)車両船舶設備減価償却費</t>
    <rPh sb="3" eb="5">
      <t>シャリョウ</t>
    </rPh>
    <rPh sb="5" eb="7">
      <t>センパク</t>
    </rPh>
    <rPh sb="7" eb="9">
      <t>セツビ</t>
    </rPh>
    <rPh sb="9" eb="11">
      <t>ゲンカ</t>
    </rPh>
    <rPh sb="11" eb="14">
      <t>ショウキャクヒ</t>
    </rPh>
    <phoneticPr fontId="5"/>
  </si>
  <si>
    <t>(3)特殊浴槽減価償却費</t>
    <rPh sb="3" eb="5">
      <t>トクシュ</t>
    </rPh>
    <rPh sb="5" eb="7">
      <t>ヨクソウ</t>
    </rPh>
    <rPh sb="7" eb="9">
      <t>ゲンカ</t>
    </rPh>
    <rPh sb="9" eb="12">
      <t>ショウキャクヒ</t>
    </rPh>
    <phoneticPr fontId="5"/>
  </si>
  <si>
    <t>(4)消毒設備減価償却費</t>
    <rPh sb="3" eb="5">
      <t>ショウドク</t>
    </rPh>
    <rPh sb="5" eb="7">
      <t>セツビ</t>
    </rPh>
    <rPh sb="7" eb="9">
      <t>ゲンカ</t>
    </rPh>
    <rPh sb="9" eb="12">
      <t>ショウキャクヒ</t>
    </rPh>
    <phoneticPr fontId="5"/>
  </si>
  <si>
    <t>(5)福祉用具減価償却費</t>
    <rPh sb="3" eb="5">
      <t>フクシ</t>
    </rPh>
    <rPh sb="5" eb="7">
      <t>ヨウグ</t>
    </rPh>
    <rPh sb="7" eb="9">
      <t>ゲンカ</t>
    </rPh>
    <rPh sb="9" eb="12">
      <t>ショウキャクヒ</t>
    </rPh>
    <phoneticPr fontId="5"/>
  </si>
  <si>
    <t>(6)その他の減価償却費</t>
    <rPh sb="5" eb="6">
      <t>タ</t>
    </rPh>
    <rPh sb="7" eb="9">
      <t>ゲンカ</t>
    </rPh>
    <rPh sb="9" eb="12">
      <t>ショウキャクヒ</t>
    </rPh>
    <phoneticPr fontId="5"/>
  </si>
  <si>
    <t>４ その他の売上原価</t>
    <rPh sb="4" eb="5">
      <t>タ</t>
    </rPh>
    <rPh sb="6" eb="8">
      <t>ウリアゲ</t>
    </rPh>
    <rPh sb="8" eb="10">
      <t>ゲンカ</t>
    </rPh>
    <phoneticPr fontId="5"/>
  </si>
  <si>
    <t>５ その他の売上減価</t>
    <rPh sb="4" eb="5">
      <t>タ</t>
    </rPh>
    <rPh sb="6" eb="8">
      <t>ウリアゲ</t>
    </rPh>
    <rPh sb="8" eb="10">
      <t>ゲンカ</t>
    </rPh>
    <phoneticPr fontId="5"/>
  </si>
  <si>
    <t>６ その他の売上原価</t>
    <rPh sb="4" eb="5">
      <t>タ</t>
    </rPh>
    <rPh sb="6" eb="8">
      <t>ウリアゲ</t>
    </rPh>
    <rPh sb="8" eb="10">
      <t>ゲンカ</t>
    </rPh>
    <phoneticPr fontId="5"/>
  </si>
  <si>
    <t>売上原価計《事業所回答》</t>
    <rPh sb="0" eb="2">
      <t>ウリアゲ</t>
    </rPh>
    <rPh sb="2" eb="4">
      <t>ゲンカ</t>
    </rPh>
    <rPh sb="4" eb="5">
      <t>ケイ</t>
    </rPh>
    <rPh sb="6" eb="9">
      <t>ジギョウショ</t>
    </rPh>
    <rPh sb="9" eb="11">
      <t>カイトウ</t>
    </rPh>
    <phoneticPr fontId="5"/>
  </si>
  <si>
    <t>売上原価計《NRI集計》</t>
    <rPh sb="0" eb="2">
      <t>ウリアゲ</t>
    </rPh>
    <rPh sb="2" eb="4">
      <t>ゲンカ</t>
    </rPh>
    <rPh sb="4" eb="5">
      <t>ケイ</t>
    </rPh>
    <rPh sb="9" eb="11">
      <t>シュウケイ</t>
    </rPh>
    <phoneticPr fontId="5"/>
  </si>
  <si>
    <t>Ａ 事業活動収入（収益）計《事業所回答》</t>
    <rPh sb="2" eb="4">
      <t>ジギョウ</t>
    </rPh>
    <rPh sb="4" eb="6">
      <t>カツドウ</t>
    </rPh>
    <rPh sb="6" eb="8">
      <t>シュウニュウ</t>
    </rPh>
    <rPh sb="9" eb="11">
      <t>シュウエキ</t>
    </rPh>
    <rPh sb="12" eb="13">
      <t>ケイ</t>
    </rPh>
    <phoneticPr fontId="5"/>
  </si>
  <si>
    <t>Ｂ 施設単位での営業利益《事業所回答》</t>
    <rPh sb="2" eb="4">
      <t>シセツ</t>
    </rPh>
    <rPh sb="4" eb="6">
      <t>タンイ</t>
    </rPh>
    <rPh sb="8" eb="10">
      <t>エイギョウ</t>
    </rPh>
    <rPh sb="10" eb="12">
      <t>リエキ</t>
    </rPh>
    <phoneticPr fontId="5"/>
  </si>
  <si>
    <t>Ｃ 施設単位での利益率《事業所回答》</t>
    <rPh sb="2" eb="4">
      <t>シセツ</t>
    </rPh>
    <rPh sb="4" eb="6">
      <t>タンイ</t>
    </rPh>
    <rPh sb="8" eb="10">
      <t>リエキ</t>
    </rPh>
    <rPh sb="10" eb="11">
      <t>リツ</t>
    </rPh>
    <phoneticPr fontId="5"/>
  </si>
  <si>
    <t>％</t>
  </si>
  <si>
    <t>％</t>
    <phoneticPr fontId="5"/>
  </si>
  <si>
    <t>平成20年調査</t>
    <rPh sb="0" eb="2">
      <t>ヘイセイ</t>
    </rPh>
    <rPh sb="4" eb="5">
      <t>ネン</t>
    </rPh>
    <rPh sb="5" eb="7">
      <t>チョウサ</t>
    </rPh>
    <phoneticPr fontId="13"/>
  </si>
  <si>
    <t>平成23年調査</t>
    <rPh sb="0" eb="2">
      <t>ヘイセイ</t>
    </rPh>
    <rPh sb="4" eb="5">
      <t>ネン</t>
    </rPh>
    <rPh sb="5" eb="7">
      <t>チョウサ</t>
    </rPh>
    <phoneticPr fontId="13"/>
  </si>
  <si>
    <t>平成26年調査</t>
    <rPh sb="0" eb="2">
      <t>ヘイセイ</t>
    </rPh>
    <rPh sb="4" eb="5">
      <t>ネン</t>
    </rPh>
    <rPh sb="5" eb="7">
      <t>チョウサ</t>
    </rPh>
    <phoneticPr fontId="13"/>
  </si>
  <si>
    <t>全て</t>
    <rPh sb="0" eb="1">
      <t>スベ</t>
    </rPh>
    <phoneticPr fontId="13"/>
  </si>
  <si>
    <t>単位</t>
    <rPh sb="0" eb="2">
      <t>タンイ</t>
    </rPh>
    <phoneticPr fontId="13"/>
  </si>
  <si>
    <t>対収入比</t>
    <rPh sb="0" eb="1">
      <t>タイ</t>
    </rPh>
    <rPh sb="1" eb="3">
      <t>シュウニュウ</t>
    </rPh>
    <rPh sb="3" eb="4">
      <t>ヒ</t>
    </rPh>
    <phoneticPr fontId="13"/>
  </si>
  <si>
    <t>Ⅰ　介護事業収益</t>
    <rPh sb="2" eb="8">
      <t>カイゴジギョウシュウエキ</t>
    </rPh>
    <phoneticPr fontId="13"/>
  </si>
  <si>
    <t>（１）介護料収入</t>
    <rPh sb="3" eb="8">
      <t>カイゴリョウシュウニュウ</t>
    </rPh>
    <phoneticPr fontId="13"/>
  </si>
  <si>
    <t>千円</t>
    <rPh sb="0" eb="2">
      <t>センエン</t>
    </rPh>
    <phoneticPr fontId="13"/>
  </si>
  <si>
    <t>-</t>
  </si>
  <si>
    <t>（２）保険外の利用料</t>
    <rPh sb="3" eb="6">
      <t>ホケンガイ</t>
    </rPh>
    <rPh sb="7" eb="10">
      <t>リヨウリョウ</t>
    </rPh>
    <phoneticPr fontId="13"/>
  </si>
  <si>
    <t>（３）補助金収入</t>
    <rPh sb="3" eb="8">
      <t>ホジョキンシュウニュウ</t>
    </rPh>
    <phoneticPr fontId="13"/>
  </si>
  <si>
    <t>（４）国庫補助金等特別積立金取崩額</t>
    <rPh sb="3" eb="9">
      <t>コッコホジョキントウ</t>
    </rPh>
    <rPh sb="9" eb="11">
      <t>トクベツ</t>
    </rPh>
    <rPh sb="11" eb="17">
      <t>ツミタテキントリクズシガク</t>
    </rPh>
    <phoneticPr fontId="13"/>
  </si>
  <si>
    <t>（５）介護報酬査定減</t>
    <rPh sb="3" eb="5">
      <t>カイゴ</t>
    </rPh>
    <rPh sb="5" eb="7">
      <t>ホウシュウ</t>
    </rPh>
    <rPh sb="7" eb="9">
      <t>サテイ</t>
    </rPh>
    <rPh sb="9" eb="10">
      <t>ゲン</t>
    </rPh>
    <phoneticPr fontId="13"/>
  </si>
  <si>
    <t>（６）介護職員処遇改善交付金</t>
    <rPh sb="3" eb="11">
      <t>カイゴショクインショグウカイゼン</t>
    </rPh>
    <rPh sb="11" eb="14">
      <t>コウフキン</t>
    </rPh>
    <phoneticPr fontId="13"/>
  </si>
  <si>
    <t>Ⅱ　介護事業費用</t>
    <rPh sb="2" eb="8">
      <t>カイゴジギョウヒヨウ</t>
    </rPh>
    <phoneticPr fontId="13"/>
  </si>
  <si>
    <t>（１）給与費</t>
    <rPh sb="3" eb="6">
      <t>キュウヨヒ</t>
    </rPh>
    <phoneticPr fontId="13"/>
  </si>
  <si>
    <t>（２）減価償却費</t>
    <rPh sb="3" eb="8">
      <t>ゲンカショウキャクヒ</t>
    </rPh>
    <phoneticPr fontId="13"/>
  </si>
  <si>
    <t>（３）その他</t>
    <rPh sb="5" eb="6">
      <t>タ</t>
    </rPh>
    <phoneticPr fontId="13"/>
  </si>
  <si>
    <t>うち委託費</t>
    <rPh sb="2" eb="5">
      <t>イタクヒ</t>
    </rPh>
    <phoneticPr fontId="13"/>
  </si>
  <si>
    <t>Ⅲ　介護事業外収益</t>
    <rPh sb="2" eb="6">
      <t>カイゴジギョウ</t>
    </rPh>
    <rPh sb="6" eb="7">
      <t>ソト</t>
    </rPh>
    <rPh sb="7" eb="9">
      <t>シュウエキ</t>
    </rPh>
    <phoneticPr fontId="13"/>
  </si>
  <si>
    <t>Ⅳ　介護事業外費用</t>
    <rPh sb="2" eb="9">
      <t>カイゴジギョウガイヒヨウ</t>
    </rPh>
    <phoneticPr fontId="13"/>
  </si>
  <si>
    <t>Ⅴ　特別損失</t>
    <rPh sb="2" eb="6">
      <t>トクベツソンシツ</t>
    </rPh>
    <phoneticPr fontId="13"/>
  </si>
  <si>
    <t>収入　①＝Ⅰ－Ⅰ（４）＋Ⅲ</t>
    <rPh sb="0" eb="2">
      <t>シュウニュウ</t>
    </rPh>
    <phoneticPr fontId="13"/>
  </si>
  <si>
    <t>支出　②＝Ⅱ＋Ⅳ＋Ⅴ－Ⅰ（４）</t>
    <rPh sb="0" eb="2">
      <t>シシュツ</t>
    </rPh>
    <phoneticPr fontId="13"/>
  </si>
  <si>
    <t>差引　③＝①－②</t>
    <rPh sb="0" eb="2">
      <t>サシヒキ</t>
    </rPh>
    <phoneticPr fontId="13"/>
  </si>
  <si>
    <t>法人税等</t>
    <rPh sb="0" eb="3">
      <t>ホウジンゼイ</t>
    </rPh>
    <rPh sb="3" eb="4">
      <t>ナド</t>
    </rPh>
    <phoneticPr fontId="13"/>
  </si>
  <si>
    <t>法人税等差引　④＝③－法人税等</t>
    <rPh sb="0" eb="3">
      <t>ホウジンゼイ</t>
    </rPh>
    <rPh sb="3" eb="4">
      <t>ナド</t>
    </rPh>
    <rPh sb="4" eb="6">
      <t>サシヒキ</t>
    </rPh>
    <rPh sb="11" eb="14">
      <t>ホウジンゼイ</t>
    </rPh>
    <rPh sb="14" eb="15">
      <t>ナド</t>
    </rPh>
    <phoneticPr fontId="13"/>
  </si>
  <si>
    <t>施設数</t>
    <rPh sb="0" eb="3">
      <t>シセツスウ</t>
    </rPh>
    <phoneticPr fontId="13"/>
  </si>
  <si>
    <t>施設</t>
    <rPh sb="0" eb="2">
      <t>シセツ</t>
    </rPh>
    <phoneticPr fontId="13"/>
  </si>
  <si>
    <t>平均利用者数</t>
    <rPh sb="0" eb="6">
      <t>ヘイキンリヨウシャスウ</t>
    </rPh>
    <phoneticPr fontId="13"/>
  </si>
  <si>
    <t>人</t>
    <rPh sb="0" eb="1">
      <t>ヒト</t>
    </rPh>
    <phoneticPr fontId="13"/>
  </si>
  <si>
    <t>延利用者数</t>
    <rPh sb="0" eb="1">
      <t>ノ</t>
    </rPh>
    <rPh sb="1" eb="5">
      <t>リヨウシャスウ</t>
    </rPh>
    <phoneticPr fontId="13"/>
  </si>
  <si>
    <t>常勤換算職員数</t>
    <rPh sb="0" eb="7">
      <t>ジョウキンカンサンショクインスウ</t>
    </rPh>
    <phoneticPr fontId="13"/>
  </si>
  <si>
    <t>１施設当たり平均定員数</t>
    <rPh sb="1" eb="4">
      <t>シセツア</t>
    </rPh>
    <rPh sb="6" eb="8">
      <t>ヘイキン</t>
    </rPh>
    <rPh sb="8" eb="11">
      <t>テイインスウ</t>
    </rPh>
    <phoneticPr fontId="13"/>
  </si>
  <si>
    <t>１施設当たり平均入居者数</t>
    <rPh sb="1" eb="4">
      <t>シセツア</t>
    </rPh>
    <rPh sb="6" eb="12">
      <t>ヘイキンニュウキョシャスウ</t>
    </rPh>
    <phoneticPr fontId="13"/>
  </si>
  <si>
    <t>平均入居率</t>
    <rPh sb="0" eb="5">
      <t>ヘイキンニュウキョリツ</t>
    </rPh>
    <phoneticPr fontId="13"/>
  </si>
  <si>
    <t>問４（１）会計の区分状況</t>
    <rPh sb="0" eb="1">
      <t>トイ</t>
    </rPh>
    <phoneticPr fontId="5"/>
  </si>
  <si>
    <t>単独会計</t>
    <rPh sb="0" eb="2">
      <t>タンドク</t>
    </rPh>
    <rPh sb="2" eb="4">
      <t>カイケイ</t>
    </rPh>
    <phoneticPr fontId="5"/>
  </si>
  <si>
    <t>一体会計</t>
    <rPh sb="0" eb="2">
      <t>イッタイ</t>
    </rPh>
    <rPh sb="2" eb="4">
      <t>カイケイ</t>
    </rPh>
    <phoneticPr fontId="5"/>
  </si>
  <si>
    <t>－</t>
    <phoneticPr fontId="5"/>
  </si>
  <si>
    <t>【問4(1)で「単独会計」と回答した施設のみ】</t>
    <rPh sb="1" eb="2">
      <t>トイ</t>
    </rPh>
    <rPh sb="8" eb="10">
      <t>タンドク</t>
    </rPh>
    <rPh sb="10" eb="12">
      <t>カイケイ</t>
    </rPh>
    <rPh sb="14" eb="16">
      <t>カイトウ</t>
    </rPh>
    <rPh sb="18" eb="20">
      <t>シセツ</t>
    </rPh>
    <phoneticPr fontId="5"/>
  </si>
  <si>
    <t>調査対象サービス（介護保険サービス）ごとに貸借対照表・損益計算書の両者を作成している</t>
    <rPh sb="0" eb="2">
      <t>チョウサ</t>
    </rPh>
    <phoneticPr fontId="5"/>
  </si>
  <si>
    <t>調査対象サービス（介護保険サービス）ごとに損益計算書を作成しているが、貸借対照表は作成していない</t>
  </si>
  <si>
    <t>中央(食)</t>
    <rPh sb="0" eb="2">
      <t>チュウオウ</t>
    </rPh>
    <rPh sb="3" eb="4">
      <t>ショク</t>
    </rPh>
    <phoneticPr fontId="5"/>
  </si>
  <si>
    <t>最小(食)</t>
    <rPh sb="0" eb="1">
      <t>サイ</t>
    </rPh>
    <rPh sb="1" eb="2">
      <t>ショウ</t>
    </rPh>
    <rPh sb="3" eb="4">
      <t>ショク</t>
    </rPh>
    <phoneticPr fontId="5"/>
  </si>
  <si>
    <t>最大(食)</t>
    <rPh sb="0" eb="1">
      <t>サイ</t>
    </rPh>
    <rPh sb="1" eb="2">
      <t>ダイ</t>
    </rPh>
    <rPh sb="3" eb="4">
      <t>ショク</t>
    </rPh>
    <phoneticPr fontId="5"/>
  </si>
  <si>
    <t>平均(食)</t>
    <rPh sb="0" eb="1">
      <t>ヒラ</t>
    </rPh>
    <rPh sb="1" eb="2">
      <t>タモツ</t>
    </rPh>
    <rPh sb="3" eb="4">
      <t>ショク</t>
    </rPh>
    <phoneticPr fontId="5"/>
  </si>
  <si>
    <t>10,000食以上</t>
    <rPh sb="6" eb="7">
      <t>ショク</t>
    </rPh>
    <rPh sb="7" eb="9">
      <t>イジョウ</t>
    </rPh>
    <phoneticPr fontId="5"/>
  </si>
  <si>
    <t>7,000～10,000食未満</t>
    <rPh sb="12" eb="13">
      <t>ショク</t>
    </rPh>
    <phoneticPr fontId="5"/>
  </si>
  <si>
    <t>6,000～7,000食未満</t>
    <rPh sb="11" eb="12">
      <t>ショク</t>
    </rPh>
    <phoneticPr fontId="5"/>
  </si>
  <si>
    <t>5,000～6,000食未満</t>
    <rPh sb="11" eb="12">
      <t>ショク</t>
    </rPh>
    <phoneticPr fontId="5"/>
  </si>
  <si>
    <t>4,000～5,000食未満</t>
    <rPh sb="11" eb="12">
      <t>ショク</t>
    </rPh>
    <phoneticPr fontId="5"/>
  </si>
  <si>
    <t>3,000～4,000食未満</t>
    <rPh sb="11" eb="12">
      <t>ショク</t>
    </rPh>
    <phoneticPr fontId="5"/>
  </si>
  <si>
    <t>2,000～3,000食未満</t>
    <rPh sb="11" eb="12">
      <t>ショク</t>
    </rPh>
    <phoneticPr fontId="5"/>
  </si>
  <si>
    <t>1,000～2,000食未満</t>
    <rPh sb="11" eb="12">
      <t>ショク</t>
    </rPh>
    <rPh sb="12" eb="14">
      <t>ミマン</t>
    </rPh>
    <phoneticPr fontId="5"/>
  </si>
  <si>
    <t>1,000食未満</t>
    <rPh sb="5" eb="6">
      <t>ショク</t>
    </rPh>
    <rPh sb="6" eb="8">
      <t>ミマン</t>
    </rPh>
    <phoneticPr fontId="5"/>
  </si>
  <si>
    <t>(除無回答)</t>
    <phoneticPr fontId="5"/>
  </si>
  <si>
    <t>問５（３）特定施設入居者生活介護/介護予防特定施設入居者生活介護/地域密着型特定施設入居者生活介護－食事延べ提供数</t>
    <rPh sb="5" eb="7">
      <t>トクテイ</t>
    </rPh>
    <rPh sb="7" eb="9">
      <t>シセツ</t>
    </rPh>
    <rPh sb="9" eb="12">
      <t>ニュウキョシャ</t>
    </rPh>
    <rPh sb="12" eb="14">
      <t>セイカツ</t>
    </rPh>
    <rPh sb="14" eb="16">
      <t>カイゴ</t>
    </rPh>
    <rPh sb="17" eb="19">
      <t>カイゴ</t>
    </rPh>
    <rPh sb="19" eb="21">
      <t>ヨボウ</t>
    </rPh>
    <rPh sb="21" eb="23">
      <t>トクテイ</t>
    </rPh>
    <rPh sb="23" eb="25">
      <t>シセツ</t>
    </rPh>
    <rPh sb="25" eb="28">
      <t>ニュウキョシャ</t>
    </rPh>
    <rPh sb="28" eb="30">
      <t>セイカツ</t>
    </rPh>
    <rPh sb="30" eb="32">
      <t>カイゴ</t>
    </rPh>
    <rPh sb="33" eb="35">
      <t>チイキ</t>
    </rPh>
    <rPh sb="35" eb="38">
      <t>ミッチャクガタ</t>
    </rPh>
    <rPh sb="38" eb="40">
      <t>トクテイ</t>
    </rPh>
    <rPh sb="40" eb="42">
      <t>シセツ</t>
    </rPh>
    <rPh sb="42" eb="45">
      <t>ニュウキョシャ</t>
    </rPh>
    <rPh sb="45" eb="47">
      <t>セイカツ</t>
    </rPh>
    <rPh sb="47" eb="49">
      <t>カイゴ</t>
    </rPh>
    <rPh sb="50" eb="52">
      <t>ショクジ</t>
    </rPh>
    <rPh sb="52" eb="53">
      <t>ノ</t>
    </rPh>
    <rPh sb="54" eb="56">
      <t>テイキョウ</t>
    </rPh>
    <rPh sb="56" eb="57">
      <t>カズ</t>
    </rPh>
    <phoneticPr fontId="5"/>
  </si>
  <si>
    <t>申請中等</t>
    <rPh sb="0" eb="2">
      <t>シンセイ</t>
    </rPh>
    <rPh sb="2" eb="3">
      <t>ナカ</t>
    </rPh>
    <rPh sb="3" eb="4">
      <t>トウ</t>
    </rPh>
    <phoneticPr fontId="5"/>
  </si>
  <si>
    <t>要介護５</t>
  </si>
  <si>
    <t>要介護４</t>
  </si>
  <si>
    <t>要介護３</t>
  </si>
  <si>
    <t>要介護２</t>
  </si>
  <si>
    <t>要介護１</t>
  </si>
  <si>
    <t>要支援２</t>
  </si>
  <si>
    <t>要支援１</t>
  </si>
  <si>
    <t>中央
（人）</t>
    <rPh sb="0" eb="2">
      <t>チュウオウ</t>
    </rPh>
    <rPh sb="4" eb="5">
      <t>ヒト</t>
    </rPh>
    <phoneticPr fontId="5"/>
  </si>
  <si>
    <t>最大
（人）</t>
    <rPh sb="0" eb="2">
      <t>サイダイ</t>
    </rPh>
    <rPh sb="4" eb="5">
      <t>ヒト</t>
    </rPh>
    <phoneticPr fontId="5"/>
  </si>
  <si>
    <t>平均
（人）</t>
    <rPh sb="0" eb="2">
      <t>ヘイキン</t>
    </rPh>
    <rPh sb="4" eb="5">
      <t>ヒト</t>
    </rPh>
    <phoneticPr fontId="5"/>
  </si>
  <si>
    <t>500人以上</t>
    <rPh sb="3" eb="4">
      <t>ニン</t>
    </rPh>
    <rPh sb="4" eb="6">
      <t>イジョウ</t>
    </rPh>
    <phoneticPr fontId="5"/>
  </si>
  <si>
    <t>400～500人未満</t>
    <rPh sb="7" eb="8">
      <t>ニン</t>
    </rPh>
    <rPh sb="8" eb="10">
      <t>ミマン</t>
    </rPh>
    <phoneticPr fontId="5"/>
  </si>
  <si>
    <t>300～400人未満</t>
    <rPh sb="7" eb="8">
      <t>ニン</t>
    </rPh>
    <rPh sb="8" eb="10">
      <t>ミマン</t>
    </rPh>
    <phoneticPr fontId="5"/>
  </si>
  <si>
    <t>200～300人未満</t>
    <rPh sb="7" eb="8">
      <t>ニン</t>
    </rPh>
    <rPh sb="8" eb="10">
      <t>ミマン</t>
    </rPh>
    <phoneticPr fontId="5"/>
  </si>
  <si>
    <t>100～200人未満</t>
    <rPh sb="7" eb="8">
      <t>ニン</t>
    </rPh>
    <rPh sb="8" eb="10">
      <t>ミマン</t>
    </rPh>
    <phoneticPr fontId="5"/>
  </si>
  <si>
    <t>50～100人未満</t>
    <rPh sb="6" eb="7">
      <t>ニン</t>
    </rPh>
    <rPh sb="7" eb="9">
      <t>ミマン</t>
    </rPh>
    <phoneticPr fontId="5"/>
  </si>
  <si>
    <t>10～50人未満</t>
    <rPh sb="5" eb="6">
      <t>ニン</t>
    </rPh>
    <rPh sb="6" eb="8">
      <t>ミマン</t>
    </rPh>
    <phoneticPr fontId="5"/>
  </si>
  <si>
    <t>10人未満</t>
    <rPh sb="2" eb="3">
      <t>ニン</t>
    </rPh>
    <rPh sb="3" eb="5">
      <t>ミマン</t>
    </rPh>
    <phoneticPr fontId="5"/>
  </si>
  <si>
    <t>０人</t>
    <rPh sb="1" eb="2">
      <t>ニン</t>
    </rPh>
    <phoneticPr fontId="5"/>
  </si>
  <si>
    <t>問５（３）特定施設入居者生活介護/介護予防特定施設入居者生活介護/地域密着型特定施設入居者生活介護－延べ利用者数</t>
    <rPh sb="5" eb="7">
      <t>トクテイ</t>
    </rPh>
    <rPh sb="7" eb="9">
      <t>シセツ</t>
    </rPh>
    <rPh sb="9" eb="12">
      <t>ニュウキョシャ</t>
    </rPh>
    <rPh sb="12" eb="14">
      <t>セイカツ</t>
    </rPh>
    <rPh sb="14" eb="16">
      <t>カイゴ</t>
    </rPh>
    <rPh sb="17" eb="19">
      <t>カイゴ</t>
    </rPh>
    <rPh sb="19" eb="21">
      <t>ヨボウ</t>
    </rPh>
    <rPh sb="21" eb="23">
      <t>トクテイ</t>
    </rPh>
    <rPh sb="23" eb="25">
      <t>シセツ</t>
    </rPh>
    <rPh sb="25" eb="28">
      <t>ニュウキョシャ</t>
    </rPh>
    <rPh sb="28" eb="30">
      <t>セイカツ</t>
    </rPh>
    <rPh sb="30" eb="32">
      <t>カイゴ</t>
    </rPh>
    <rPh sb="33" eb="35">
      <t>チイキ</t>
    </rPh>
    <rPh sb="35" eb="38">
      <t>ミッチャクガタ</t>
    </rPh>
    <rPh sb="38" eb="40">
      <t>トクテイ</t>
    </rPh>
    <rPh sb="40" eb="42">
      <t>シセツ</t>
    </rPh>
    <rPh sb="42" eb="45">
      <t>ニュウキョシャ</t>
    </rPh>
    <rPh sb="45" eb="47">
      <t>セイカツ</t>
    </rPh>
    <rPh sb="47" eb="49">
      <t>カイゴ</t>
    </rPh>
    <rPh sb="50" eb="51">
      <t>ノ</t>
    </rPh>
    <rPh sb="52" eb="54">
      <t>リヨウ</t>
    </rPh>
    <rPh sb="54" eb="55">
      <t>シャ</t>
    </rPh>
    <rPh sb="55" eb="56">
      <t>スウ</t>
    </rPh>
    <phoneticPr fontId="5"/>
  </si>
  <si>
    <t>20人以上</t>
    <rPh sb="2" eb="3">
      <t>ニン</t>
    </rPh>
    <rPh sb="3" eb="5">
      <t>イジョウ</t>
    </rPh>
    <phoneticPr fontId="5"/>
  </si>
  <si>
    <t>15～20人未満</t>
    <rPh sb="5" eb="6">
      <t>ニン</t>
    </rPh>
    <rPh sb="6" eb="8">
      <t>ミマン</t>
    </rPh>
    <phoneticPr fontId="5"/>
  </si>
  <si>
    <t>10～15人未満</t>
    <rPh sb="5" eb="6">
      <t>ニン</t>
    </rPh>
    <rPh sb="6" eb="8">
      <t>ミマン</t>
    </rPh>
    <phoneticPr fontId="5"/>
  </si>
  <si>
    <t>８～10人未満</t>
    <rPh sb="4" eb="5">
      <t>ニン</t>
    </rPh>
    <rPh sb="5" eb="7">
      <t>ミマン</t>
    </rPh>
    <phoneticPr fontId="5"/>
  </si>
  <si>
    <t>６～８人未満</t>
    <rPh sb="3" eb="4">
      <t>ニン</t>
    </rPh>
    <rPh sb="4" eb="6">
      <t>ミマン</t>
    </rPh>
    <phoneticPr fontId="5"/>
  </si>
  <si>
    <t>４～６人未満</t>
    <rPh sb="3" eb="4">
      <t>ニン</t>
    </rPh>
    <rPh sb="4" eb="6">
      <t>ミマン</t>
    </rPh>
    <phoneticPr fontId="5"/>
  </si>
  <si>
    <t>３人</t>
    <rPh sb="1" eb="2">
      <t>ニン</t>
    </rPh>
    <phoneticPr fontId="5"/>
  </si>
  <si>
    <t>２人</t>
    <rPh sb="1" eb="2">
      <t>ニン</t>
    </rPh>
    <phoneticPr fontId="5"/>
  </si>
  <si>
    <t>１人</t>
    <rPh sb="1" eb="2">
      <t>ニン</t>
    </rPh>
    <phoneticPr fontId="5"/>
  </si>
  <si>
    <t>問５（３）特定施設入居者生活介護/介護予防特定施設入居者生活介護/地域密着型特定施設入居者生活介護－実利用者数</t>
    <rPh sb="0" eb="1">
      <t>トイ</t>
    </rPh>
    <rPh sb="5" eb="7">
      <t>トクテイ</t>
    </rPh>
    <rPh sb="7" eb="9">
      <t>シセツ</t>
    </rPh>
    <rPh sb="9" eb="12">
      <t>ニュウキョシャ</t>
    </rPh>
    <rPh sb="12" eb="14">
      <t>セイカツ</t>
    </rPh>
    <rPh sb="14" eb="16">
      <t>カイゴ</t>
    </rPh>
    <rPh sb="17" eb="19">
      <t>カイゴ</t>
    </rPh>
    <rPh sb="19" eb="21">
      <t>ヨボウ</t>
    </rPh>
    <rPh sb="21" eb="23">
      <t>トクテイ</t>
    </rPh>
    <rPh sb="23" eb="25">
      <t>シセツ</t>
    </rPh>
    <rPh sb="25" eb="28">
      <t>ニュウキョシャ</t>
    </rPh>
    <rPh sb="28" eb="30">
      <t>セイカツ</t>
    </rPh>
    <rPh sb="30" eb="32">
      <t>カイゴ</t>
    </rPh>
    <rPh sb="33" eb="35">
      <t>チイキ</t>
    </rPh>
    <rPh sb="35" eb="38">
      <t>ミッチャクガタ</t>
    </rPh>
    <rPh sb="38" eb="40">
      <t>トクテイ</t>
    </rPh>
    <rPh sb="40" eb="42">
      <t>シセツ</t>
    </rPh>
    <rPh sb="42" eb="45">
      <t>ニュウキョシャ</t>
    </rPh>
    <rPh sb="45" eb="47">
      <t>セイカツ</t>
    </rPh>
    <rPh sb="47" eb="49">
      <t>カイゴ</t>
    </rPh>
    <rPh sb="50" eb="51">
      <t>ジツ</t>
    </rPh>
    <rPh sb="51" eb="54">
      <t>リヨウシャ</t>
    </rPh>
    <rPh sb="54" eb="55">
      <t>スウ</t>
    </rPh>
    <phoneticPr fontId="5"/>
  </si>
  <si>
    <t>問５（３）軽費老人ホーム/養護老人ホーム/有料老人ホーム/サービス付き高齢者向け住宅全体－食事延べ提供数</t>
    <rPh sb="5" eb="7">
      <t>ケイヒ</t>
    </rPh>
    <rPh sb="7" eb="9">
      <t>ロウジン</t>
    </rPh>
    <rPh sb="13" eb="15">
      <t>ヨウゴ</t>
    </rPh>
    <rPh sb="15" eb="17">
      <t>ロウジン</t>
    </rPh>
    <rPh sb="21" eb="23">
      <t>ユウリョウ</t>
    </rPh>
    <rPh sb="23" eb="25">
      <t>ロウジン</t>
    </rPh>
    <rPh sb="33" eb="34">
      <t>ツ</t>
    </rPh>
    <rPh sb="35" eb="38">
      <t>コウレイシャ</t>
    </rPh>
    <rPh sb="38" eb="39">
      <t>ム</t>
    </rPh>
    <rPh sb="40" eb="42">
      <t>ジュウタク</t>
    </rPh>
    <rPh sb="42" eb="44">
      <t>ゼンタイ</t>
    </rPh>
    <phoneticPr fontId="5"/>
  </si>
  <si>
    <t>3,000人以上</t>
    <rPh sb="5" eb="6">
      <t>ニン</t>
    </rPh>
    <rPh sb="6" eb="8">
      <t>イジョウ</t>
    </rPh>
    <phoneticPr fontId="5"/>
  </si>
  <si>
    <t>2,500～3,000人未満</t>
    <rPh sb="11" eb="12">
      <t>ニン</t>
    </rPh>
    <rPh sb="12" eb="14">
      <t>ミマン</t>
    </rPh>
    <phoneticPr fontId="5"/>
  </si>
  <si>
    <t>2,000～2,500人未満</t>
    <rPh sb="11" eb="12">
      <t>ニン</t>
    </rPh>
    <rPh sb="12" eb="14">
      <t>ミマン</t>
    </rPh>
    <phoneticPr fontId="5"/>
  </si>
  <si>
    <t>1,500～2,000人未満</t>
    <rPh sb="11" eb="12">
      <t>ニン</t>
    </rPh>
    <rPh sb="12" eb="14">
      <t>ミマン</t>
    </rPh>
    <phoneticPr fontId="5"/>
  </si>
  <si>
    <t>1,000～1,500人未満</t>
    <rPh sb="11" eb="12">
      <t>ニン</t>
    </rPh>
    <rPh sb="12" eb="14">
      <t>ミマン</t>
    </rPh>
    <phoneticPr fontId="5"/>
  </si>
  <si>
    <t>500～1,000人未満</t>
    <rPh sb="9" eb="10">
      <t>ニン</t>
    </rPh>
    <rPh sb="10" eb="12">
      <t>ミマン</t>
    </rPh>
    <phoneticPr fontId="5"/>
  </si>
  <si>
    <t>100～500人未満</t>
    <rPh sb="7" eb="8">
      <t>ニン</t>
    </rPh>
    <rPh sb="8" eb="10">
      <t>ミマン</t>
    </rPh>
    <phoneticPr fontId="5"/>
  </si>
  <si>
    <t>100人未満</t>
    <rPh sb="3" eb="4">
      <t>ニン</t>
    </rPh>
    <rPh sb="4" eb="6">
      <t>ミマン</t>
    </rPh>
    <phoneticPr fontId="5"/>
  </si>
  <si>
    <t>問５（３）軽費老人ホーム/養護老人ホーム/有料老人ホーム/サービス付き高齢者向け住宅全体－延べ利用者数</t>
    <rPh sb="5" eb="7">
      <t>ケイヒ</t>
    </rPh>
    <rPh sb="7" eb="9">
      <t>ロウジン</t>
    </rPh>
    <rPh sb="13" eb="15">
      <t>ヨウゴ</t>
    </rPh>
    <rPh sb="15" eb="17">
      <t>ロウジン</t>
    </rPh>
    <rPh sb="21" eb="23">
      <t>ユウリョウ</t>
    </rPh>
    <rPh sb="23" eb="25">
      <t>ロウジン</t>
    </rPh>
    <rPh sb="33" eb="34">
      <t>ツ</t>
    </rPh>
    <rPh sb="35" eb="38">
      <t>コウレイシャ</t>
    </rPh>
    <rPh sb="38" eb="39">
      <t>ム</t>
    </rPh>
    <rPh sb="40" eb="42">
      <t>ジュウタク</t>
    </rPh>
    <rPh sb="42" eb="44">
      <t>ゼンタイ</t>
    </rPh>
    <rPh sb="45" eb="46">
      <t>ノ</t>
    </rPh>
    <rPh sb="47" eb="49">
      <t>リヨウ</t>
    </rPh>
    <rPh sb="49" eb="50">
      <t>シャ</t>
    </rPh>
    <rPh sb="50" eb="51">
      <t>スウ</t>
    </rPh>
    <phoneticPr fontId="5"/>
  </si>
  <si>
    <t>100人以上</t>
    <rPh sb="3" eb="4">
      <t>ニン</t>
    </rPh>
    <rPh sb="4" eb="6">
      <t>イジョウ</t>
    </rPh>
    <phoneticPr fontId="5"/>
  </si>
  <si>
    <t>80～100人未満</t>
    <rPh sb="6" eb="7">
      <t>ニン</t>
    </rPh>
    <rPh sb="7" eb="9">
      <t>ミマン</t>
    </rPh>
    <phoneticPr fontId="5"/>
  </si>
  <si>
    <t>60～80人未満</t>
    <rPh sb="5" eb="6">
      <t>ニン</t>
    </rPh>
    <rPh sb="6" eb="8">
      <t>ミマン</t>
    </rPh>
    <phoneticPr fontId="5"/>
  </si>
  <si>
    <t>50～60人未満</t>
    <rPh sb="5" eb="6">
      <t>ニン</t>
    </rPh>
    <rPh sb="6" eb="8">
      <t>ミマン</t>
    </rPh>
    <phoneticPr fontId="5"/>
  </si>
  <si>
    <t>40～50人未満</t>
    <rPh sb="5" eb="6">
      <t>ニン</t>
    </rPh>
    <rPh sb="6" eb="8">
      <t>ミマン</t>
    </rPh>
    <phoneticPr fontId="5"/>
  </si>
  <si>
    <t>30～40人未満</t>
    <rPh sb="5" eb="6">
      <t>ニン</t>
    </rPh>
    <rPh sb="6" eb="8">
      <t>ミマン</t>
    </rPh>
    <phoneticPr fontId="5"/>
  </si>
  <si>
    <t>20～30人未満</t>
    <rPh sb="5" eb="6">
      <t>ニン</t>
    </rPh>
    <rPh sb="6" eb="8">
      <t>ミマン</t>
    </rPh>
    <phoneticPr fontId="5"/>
  </si>
  <si>
    <t>10～20人未満</t>
    <rPh sb="5" eb="6">
      <t>ニン</t>
    </rPh>
    <rPh sb="6" eb="8">
      <t>ミマン</t>
    </rPh>
    <phoneticPr fontId="5"/>
  </si>
  <si>
    <t>問５（３）軽費老人ホーム/養護老人ホーム/有料老人ホーム/サービス付き高齢者向け住宅全体－実利用者数</t>
    <rPh sb="5" eb="7">
      <t>ケイヒ</t>
    </rPh>
    <rPh sb="7" eb="9">
      <t>ロウジン</t>
    </rPh>
    <rPh sb="13" eb="15">
      <t>ヨウゴ</t>
    </rPh>
    <rPh sb="15" eb="17">
      <t>ロウジン</t>
    </rPh>
    <rPh sb="21" eb="23">
      <t>ユウリョウ</t>
    </rPh>
    <rPh sb="23" eb="25">
      <t>ロウジン</t>
    </rPh>
    <rPh sb="33" eb="34">
      <t>ツ</t>
    </rPh>
    <rPh sb="35" eb="38">
      <t>コウレイシャ</t>
    </rPh>
    <rPh sb="38" eb="39">
      <t>ム</t>
    </rPh>
    <rPh sb="40" eb="42">
      <t>ジュウタク</t>
    </rPh>
    <rPh sb="42" eb="44">
      <t>ゼンタイ</t>
    </rPh>
    <rPh sb="45" eb="46">
      <t>ジツ</t>
    </rPh>
    <rPh sb="46" eb="49">
      <t>リヨウシャ</t>
    </rPh>
    <rPh sb="49" eb="50">
      <t>スウ</t>
    </rPh>
    <phoneticPr fontId="5"/>
  </si>
  <si>
    <t>単独会計かつ完全回答</t>
    <rPh sb="0" eb="2">
      <t>タンドク</t>
    </rPh>
    <rPh sb="2" eb="4">
      <t>カイケイ</t>
    </rPh>
    <phoneticPr fontId="5"/>
  </si>
  <si>
    <t>問５（２）③④入居率</t>
    <rPh sb="7" eb="9">
      <t>ニュウキョ</t>
    </rPh>
    <rPh sb="9" eb="10">
      <t>リツ</t>
    </rPh>
    <phoneticPr fontId="5"/>
  </si>
  <si>
    <t>問５（２）④入居者数</t>
    <rPh sb="6" eb="9">
      <t>ニュウキョシャ</t>
    </rPh>
    <rPh sb="9" eb="10">
      <t>スウ</t>
    </rPh>
    <phoneticPr fontId="5"/>
  </si>
  <si>
    <t>問５（２）③定員数</t>
    <rPh sb="6" eb="9">
      <t>テイインスウ</t>
    </rPh>
    <phoneticPr fontId="5"/>
  </si>
  <si>
    <t>エラー</t>
    <phoneticPr fontId="5"/>
  </si>
  <si>
    <t>問５（２）①②入居居室率</t>
    <rPh sb="7" eb="9">
      <t>ニュウキョ</t>
    </rPh>
    <rPh sb="9" eb="11">
      <t>キョシツ</t>
    </rPh>
    <rPh sb="11" eb="12">
      <t>リツ</t>
    </rPh>
    <phoneticPr fontId="5"/>
  </si>
  <si>
    <t>問５（２）②入居している居室（住戸）数</t>
    <phoneticPr fontId="5"/>
  </si>
  <si>
    <t>問５（２）①総居室（住戸）数</t>
    <phoneticPr fontId="5"/>
  </si>
  <si>
    <t>3：1以上</t>
  </si>
  <si>
    <t>2.5：1以上</t>
  </si>
  <si>
    <t>2：1以上</t>
  </si>
  <si>
    <t>1.5：1以上</t>
  </si>
  <si>
    <t>問５（１）介護に係る職員体制</t>
    <rPh sb="5" eb="7">
      <t>カイゴ</t>
    </rPh>
    <rPh sb="8" eb="9">
      <t>カカワ</t>
    </rPh>
    <rPh sb="10" eb="12">
      <t>ショクイン</t>
    </rPh>
    <rPh sb="12" eb="14">
      <t>タイセイ</t>
    </rPh>
    <phoneticPr fontId="5"/>
  </si>
  <si>
    <t>問５　サービス提供状況</t>
    <rPh sb="0" eb="1">
      <t>トイ</t>
    </rPh>
    <rPh sb="7" eb="9">
      <t>テイキョウ</t>
    </rPh>
    <rPh sb="9" eb="11">
      <t>ジョウキョウ</t>
    </rPh>
    <phoneticPr fontId="5"/>
  </si>
  <si>
    <t>その他の業務</t>
  </si>
  <si>
    <t>施設・住宅の保守点検などの不動産管理業務</t>
  </si>
  <si>
    <t>介護保険でｶﾊﾞｰされない介護ｻｰﾋﾞｽ</t>
  </si>
  <si>
    <t>介護保険外サービス</t>
    <rPh sb="0" eb="2">
      <t>カイゴ</t>
    </rPh>
    <rPh sb="2" eb="5">
      <t>ホケンガイ</t>
    </rPh>
    <phoneticPr fontId="5"/>
  </si>
  <si>
    <t>その他の介護保険サービス</t>
  </si>
  <si>
    <t>特定施設入居者生活介護</t>
  </si>
  <si>
    <t>介護保険サービス</t>
    <rPh sb="0" eb="2">
      <t>カイゴ</t>
    </rPh>
    <rPh sb="2" eb="4">
      <t>ホケン</t>
    </rPh>
    <phoneticPr fontId="5"/>
  </si>
  <si>
    <t>その他の介護保険サービス</t>
    <phoneticPr fontId="5"/>
  </si>
  <si>
    <t>中央
（割）</t>
    <rPh sb="0" eb="2">
      <t>チュウオウ</t>
    </rPh>
    <rPh sb="4" eb="5">
      <t>ワリ</t>
    </rPh>
    <phoneticPr fontId="5"/>
  </si>
  <si>
    <t>平均
（割）</t>
    <rPh sb="0" eb="2">
      <t>ヘイキン</t>
    </rPh>
    <rPh sb="4" eb="5">
      <t>ワリ</t>
    </rPh>
    <phoneticPr fontId="5"/>
  </si>
  <si>
    <t>10割</t>
    <rPh sb="2" eb="3">
      <t>ワリ</t>
    </rPh>
    <phoneticPr fontId="5"/>
  </si>
  <si>
    <t>８～10割未満</t>
    <rPh sb="4" eb="5">
      <t>ワリ</t>
    </rPh>
    <rPh sb="5" eb="7">
      <t>ミマン</t>
    </rPh>
    <phoneticPr fontId="5"/>
  </si>
  <si>
    <t>６～８割未満</t>
    <rPh sb="3" eb="4">
      <t>ワリ</t>
    </rPh>
    <rPh sb="4" eb="6">
      <t>ミマン</t>
    </rPh>
    <phoneticPr fontId="5"/>
  </si>
  <si>
    <t>４～６割未満</t>
    <rPh sb="3" eb="4">
      <t>ワリ</t>
    </rPh>
    <rPh sb="4" eb="6">
      <t>ミマン</t>
    </rPh>
    <phoneticPr fontId="5"/>
  </si>
  <si>
    <t>２～４割未満</t>
    <rPh sb="3" eb="4">
      <t>ワリ</t>
    </rPh>
    <rPh sb="4" eb="6">
      <t>ミマン</t>
    </rPh>
    <phoneticPr fontId="5"/>
  </si>
  <si>
    <t>２割未満</t>
    <rPh sb="1" eb="2">
      <t>ワリ</t>
    </rPh>
    <rPh sb="2" eb="4">
      <t>ミマン</t>
    </rPh>
    <phoneticPr fontId="5"/>
  </si>
  <si>
    <t>０割</t>
    <rPh sb="1" eb="2">
      <t>ワリ</t>
    </rPh>
    <phoneticPr fontId="5"/>
  </si>
  <si>
    <t>その他の介護保険サービス</t>
    <phoneticPr fontId="5"/>
  </si>
  <si>
    <t>問４　業務時間の割合－その他職員</t>
    <rPh sb="0" eb="1">
      <t>トイ</t>
    </rPh>
    <rPh sb="3" eb="5">
      <t>ギョウム</t>
    </rPh>
    <rPh sb="5" eb="7">
      <t>ジカン</t>
    </rPh>
    <rPh sb="8" eb="10">
      <t>ワリアイ</t>
    </rPh>
    <rPh sb="13" eb="14">
      <t>タ</t>
    </rPh>
    <phoneticPr fontId="5"/>
  </si>
  <si>
    <t>問４　業務時間の割合－事務職員</t>
    <rPh sb="0" eb="1">
      <t>トイ</t>
    </rPh>
    <rPh sb="3" eb="5">
      <t>ギョウム</t>
    </rPh>
    <rPh sb="5" eb="7">
      <t>ジカン</t>
    </rPh>
    <rPh sb="8" eb="10">
      <t>ワリアイ</t>
    </rPh>
    <phoneticPr fontId="5"/>
  </si>
  <si>
    <t>問４　業務時間の割合－生活指導員計画作成担当者機能訓練指導員</t>
    <rPh sb="0" eb="1">
      <t>トイ</t>
    </rPh>
    <rPh sb="3" eb="5">
      <t>ギョウム</t>
    </rPh>
    <rPh sb="5" eb="7">
      <t>ジカン</t>
    </rPh>
    <rPh sb="8" eb="10">
      <t>ワリアイ</t>
    </rPh>
    <phoneticPr fontId="5"/>
  </si>
  <si>
    <t>問４　業務時間の割合－看護・介護職員</t>
    <rPh sb="0" eb="1">
      <t>トイ</t>
    </rPh>
    <rPh sb="3" eb="5">
      <t>ギョウム</t>
    </rPh>
    <rPh sb="5" eb="7">
      <t>ジカン</t>
    </rPh>
    <rPh sb="8" eb="10">
      <t>ワリアイ</t>
    </rPh>
    <phoneticPr fontId="5"/>
  </si>
  <si>
    <t>問４　業務時間の割合－管理者</t>
    <rPh sb="0" eb="1">
      <t>トイ</t>
    </rPh>
    <rPh sb="3" eb="5">
      <t>ギョウム</t>
    </rPh>
    <rPh sb="5" eb="7">
      <t>ジカン</t>
    </rPh>
    <rPh sb="8" eb="10">
      <t>ワリアイ</t>
    </rPh>
    <rPh sb="11" eb="14">
      <t>カンリシャ</t>
    </rPh>
    <phoneticPr fontId="5"/>
  </si>
  <si>
    <t>問４　特定施設入居者生活介護等の職員が従事する業務時間の割合</t>
    <rPh sb="0" eb="1">
      <t>トイ</t>
    </rPh>
    <rPh sb="3" eb="5">
      <t>トクテイ</t>
    </rPh>
    <rPh sb="5" eb="7">
      <t>シセツ</t>
    </rPh>
    <rPh sb="7" eb="10">
      <t>ニュウキョシャ</t>
    </rPh>
    <rPh sb="10" eb="12">
      <t>セイカツ</t>
    </rPh>
    <rPh sb="12" eb="14">
      <t>カイゴ</t>
    </rPh>
    <rPh sb="14" eb="15">
      <t>トウ</t>
    </rPh>
    <rPh sb="16" eb="18">
      <t>ショクイン</t>
    </rPh>
    <rPh sb="19" eb="21">
      <t>ジュウジ</t>
    </rPh>
    <rPh sb="23" eb="25">
      <t>ギョウム</t>
    </rPh>
    <rPh sb="25" eb="27">
      <t>ジカン</t>
    </rPh>
    <rPh sb="28" eb="30">
      <t>ワリアイ</t>
    </rPh>
    <phoneticPr fontId="5"/>
  </si>
  <si>
    <t>回答者・担当者が計算して配賦</t>
  </si>
  <si>
    <t>経理システム上で自動配賦</t>
  </si>
  <si>
    <t>(除無回答)</t>
    <phoneticPr fontId="5"/>
  </si>
  <si>
    <t>問３（３）減価償却費　③配賦計算の実施者</t>
    <rPh sb="12" eb="14">
      <t>ハイフ</t>
    </rPh>
    <rPh sb="14" eb="16">
      <t>ケイサン</t>
    </rPh>
    <rPh sb="17" eb="20">
      <t>ジッシシャ</t>
    </rPh>
    <phoneticPr fontId="5"/>
  </si>
  <si>
    <t>【問3(3)②で「売上高比率」～「わからない」と回答した施設のみ】</t>
    <rPh sb="1" eb="2">
      <t>トイ</t>
    </rPh>
    <rPh sb="9" eb="11">
      <t>ウリアゲ</t>
    </rPh>
    <rPh sb="11" eb="12">
      <t>タカ</t>
    </rPh>
    <rPh sb="12" eb="14">
      <t>ヒリツ</t>
    </rPh>
    <rPh sb="24" eb="26">
      <t>カイトウ</t>
    </rPh>
    <rPh sb="28" eb="30">
      <t>シセツ</t>
    </rPh>
    <phoneticPr fontId="5"/>
  </si>
  <si>
    <t>配賦していない</t>
  </si>
  <si>
    <t>わからない</t>
  </si>
  <si>
    <t>その他</t>
  </si>
  <si>
    <t>定員数比率</t>
  </si>
  <si>
    <t>利用者数比率</t>
  </si>
  <si>
    <t>事業所数で均等割</t>
  </si>
  <si>
    <t>各事業所の面積比率</t>
  </si>
  <si>
    <t>売上高比率</t>
  </si>
  <si>
    <t>問３（３）減価償却費　②特定施設入居者生活介護等への配賦（複数回答）</t>
    <rPh sb="28" eb="34">
      <t>フカ</t>
    </rPh>
    <phoneticPr fontId="5"/>
  </si>
  <si>
    <t>問３（２）賃借料　③配賦計算の実施者</t>
    <rPh sb="10" eb="12">
      <t>ハイフ</t>
    </rPh>
    <rPh sb="12" eb="14">
      <t>ケイサン</t>
    </rPh>
    <rPh sb="15" eb="18">
      <t>ジッシシャ</t>
    </rPh>
    <phoneticPr fontId="5"/>
  </si>
  <si>
    <t>【問3(2)②で「売上高比率」～「わからない」と回答した施設のみ】</t>
    <rPh sb="1" eb="2">
      <t>トイ</t>
    </rPh>
    <rPh sb="9" eb="11">
      <t>ウリアゲ</t>
    </rPh>
    <rPh sb="11" eb="12">
      <t>タカ</t>
    </rPh>
    <rPh sb="12" eb="14">
      <t>ヒリツ</t>
    </rPh>
    <rPh sb="24" eb="26">
      <t>カイトウ</t>
    </rPh>
    <rPh sb="28" eb="30">
      <t>シセツ</t>
    </rPh>
    <phoneticPr fontId="5"/>
  </si>
  <si>
    <t>問３（２）賃借料　②特定施設入居者生活介護等への配賦（複数回答）</t>
    <rPh sb="26" eb="32">
      <t>フカ</t>
    </rPh>
    <phoneticPr fontId="5"/>
  </si>
  <si>
    <t>問３（１）本部経費配賦額　③配賦計算の実施者</t>
    <rPh sb="14" eb="16">
      <t>ハイフ</t>
    </rPh>
    <rPh sb="16" eb="18">
      <t>ケイサン</t>
    </rPh>
    <rPh sb="19" eb="22">
      <t>ジッシシャ</t>
    </rPh>
    <phoneticPr fontId="5"/>
  </si>
  <si>
    <t>【問3(1)②で「売上高比率」～「わからない」と回答した施設のみ】</t>
    <rPh sb="1" eb="2">
      <t>トイ</t>
    </rPh>
    <rPh sb="9" eb="11">
      <t>ウリアゲ</t>
    </rPh>
    <rPh sb="11" eb="12">
      <t>タカ</t>
    </rPh>
    <rPh sb="12" eb="14">
      <t>ヒリツ</t>
    </rPh>
    <rPh sb="24" eb="26">
      <t>カイトウ</t>
    </rPh>
    <rPh sb="28" eb="30">
      <t>シセツ</t>
    </rPh>
    <phoneticPr fontId="5"/>
  </si>
  <si>
    <t>各事業所属の正規雇用職員数比率</t>
  </si>
  <si>
    <t>特定施設以外に併設事業所はない・配布するものがない</t>
  </si>
  <si>
    <t>問３（１）本部経費配賦額　②特定施設入居者生活介護等への配賦（複数回答）</t>
    <rPh sb="30" eb="36">
      <t>フカ</t>
    </rPh>
    <phoneticPr fontId="5"/>
  </si>
  <si>
    <t>【問3(1)①で「売上高比率」～「わからない」と回答した施設のみ】</t>
    <rPh sb="1" eb="2">
      <t>トイ</t>
    </rPh>
    <rPh sb="9" eb="11">
      <t>ウリアゲ</t>
    </rPh>
    <rPh sb="11" eb="12">
      <t>タカ</t>
    </rPh>
    <rPh sb="12" eb="14">
      <t>ヒリツ</t>
    </rPh>
    <rPh sb="24" eb="26">
      <t>カイトウ</t>
    </rPh>
    <rPh sb="28" eb="30">
      <t>シセツ</t>
    </rPh>
    <phoneticPr fontId="5"/>
  </si>
  <si>
    <t>配賦していない</t>
    <phoneticPr fontId="5"/>
  </si>
  <si>
    <t>わからない</t>
    <phoneticPr fontId="5"/>
  </si>
  <si>
    <t>その他</t>
    <phoneticPr fontId="5"/>
  </si>
  <si>
    <t>定員数比率</t>
    <phoneticPr fontId="5"/>
  </si>
  <si>
    <t>利用者数比率</t>
    <phoneticPr fontId="5"/>
  </si>
  <si>
    <t>事業所数で均等割</t>
    <phoneticPr fontId="5"/>
  </si>
  <si>
    <t>各事業所属の正規雇用職員数比率</t>
    <phoneticPr fontId="5"/>
  </si>
  <si>
    <t>売上高比率</t>
    <phoneticPr fontId="5"/>
  </si>
  <si>
    <t>貴施設以外の運営事業はない・配賦するものがない</t>
    <phoneticPr fontId="5"/>
  </si>
  <si>
    <t>問３（１）本部経費配賦額　①併設事業所を含む、貴施設全体への配賦（複数回答）</t>
    <rPh sb="32" eb="38">
      <t>フカ</t>
    </rPh>
    <phoneticPr fontId="5"/>
  </si>
  <si>
    <t>問３　貴法人、貴施設での事業支出の按分方法</t>
    <rPh sb="0" eb="1">
      <t>トイ</t>
    </rPh>
    <rPh sb="3" eb="4">
      <t>キ</t>
    </rPh>
    <rPh sb="4" eb="6">
      <t>ホウジン</t>
    </rPh>
    <rPh sb="7" eb="8">
      <t>キ</t>
    </rPh>
    <rPh sb="8" eb="10">
      <t>シセツ</t>
    </rPh>
    <rPh sb="12" eb="14">
      <t>ジギョウ</t>
    </rPh>
    <rPh sb="14" eb="16">
      <t>シシュツ</t>
    </rPh>
    <rPh sb="17" eb="19">
      <t>アンブン</t>
    </rPh>
    <rPh sb="19" eb="21">
      <t>ホウホウ</t>
    </rPh>
    <phoneticPr fontId="5"/>
  </si>
  <si>
    <t>調査対象サービス（介護保険サービス）ごとに貸借対照表・損益計算書の両者を作成している</t>
  </si>
  <si>
    <t>【問2(5)で「単独会計」と回答した施設のみ】</t>
    <rPh sb="1" eb="2">
      <t>トイ</t>
    </rPh>
    <rPh sb="8" eb="10">
      <t>タンドク</t>
    </rPh>
    <rPh sb="10" eb="12">
      <t>カイケイ</t>
    </rPh>
    <rPh sb="14" eb="16">
      <t>カイトウ</t>
    </rPh>
    <rPh sb="18" eb="20">
      <t>シセツ</t>
    </rPh>
    <phoneticPr fontId="5"/>
  </si>
  <si>
    <t>問２（５）貴施設における会計の区分状況</t>
    <rPh sb="0" eb="1">
      <t>トイ</t>
    </rPh>
    <phoneticPr fontId="5"/>
  </si>
  <si>
    <t>うち、介護保険サービス以外の併設事業で専用に使用している部分の総面積</t>
    <phoneticPr fontId="5"/>
  </si>
  <si>
    <t>うち、特定施設入居者生活介護以外に併設する各介護保険サービスが専用で使用している部分の総面積</t>
    <phoneticPr fontId="5"/>
  </si>
  <si>
    <t>うち、健康管理室</t>
    <phoneticPr fontId="5"/>
  </si>
  <si>
    <t>うち、食堂兼機能訓練室</t>
    <phoneticPr fontId="5"/>
  </si>
  <si>
    <t>うち、機能訓練室</t>
    <phoneticPr fontId="5"/>
  </si>
  <si>
    <t>うち、食堂面積</t>
    <phoneticPr fontId="5"/>
  </si>
  <si>
    <t>うち、特定施設の事務所</t>
    <phoneticPr fontId="5"/>
  </si>
  <si>
    <t>うち、居室部分の面積</t>
    <phoneticPr fontId="5"/>
  </si>
  <si>
    <t>うち、特定施設入居者生活介護として、介護サービス提供のために使用している部分の総面積</t>
  </si>
  <si>
    <t>うち、介護保険サービス以外の併設事業で専用に使用している部分の総面積</t>
    <phoneticPr fontId="5"/>
  </si>
  <si>
    <t>うち、特定施設入居者生活介護以外に併設する各介護保険サービスが専用で使用している部分の総面積</t>
    <phoneticPr fontId="5"/>
  </si>
  <si>
    <t>うち、健康管理室</t>
    <phoneticPr fontId="5"/>
  </si>
  <si>
    <t>うち、食堂兼機能訓練室</t>
    <phoneticPr fontId="5"/>
  </si>
  <si>
    <t>うち、機能訓練室</t>
    <phoneticPr fontId="5"/>
  </si>
  <si>
    <t>うち、特定施設の事務所</t>
    <phoneticPr fontId="5"/>
  </si>
  <si>
    <t>延べ床面積</t>
    <phoneticPr fontId="5"/>
  </si>
  <si>
    <t>うち、介護保険サービス以外の併設事業で専用に使用している部分の総面積</t>
    <phoneticPr fontId="5"/>
  </si>
  <si>
    <t>うち、健康管理室</t>
    <phoneticPr fontId="5"/>
  </si>
  <si>
    <t>4,000㎡以上</t>
    <rPh sb="6" eb="8">
      <t>イジョウ</t>
    </rPh>
    <phoneticPr fontId="5"/>
  </si>
  <si>
    <t>０㎡</t>
    <phoneticPr fontId="5"/>
  </si>
  <si>
    <t>単独会計かつ完全回答</t>
    <rPh sb="0" eb="2">
      <t>タンドク</t>
    </rPh>
    <rPh sb="2" eb="4">
      <t>カイケイ</t>
    </rPh>
    <rPh sb="6" eb="8">
      <t>カンゼン</t>
    </rPh>
    <rPh sb="8" eb="10">
      <t>カイトウ</t>
    </rPh>
    <phoneticPr fontId="5"/>
  </si>
  <si>
    <t>問２（４）建物の状況</t>
    <rPh sb="0" eb="1">
      <t>トイ</t>
    </rPh>
    <rPh sb="5" eb="7">
      <t>タテモノ</t>
    </rPh>
    <rPh sb="8" eb="10">
      <t>ジョウキョウ</t>
    </rPh>
    <phoneticPr fontId="5"/>
  </si>
  <si>
    <t>－</t>
    <phoneticPr fontId="5"/>
  </si>
  <si>
    <t>問２（３）②建物の所有状況</t>
    <rPh sb="0" eb="1">
      <t>トイ</t>
    </rPh>
    <rPh sb="6" eb="8">
      <t>タテモノ</t>
    </rPh>
    <rPh sb="9" eb="11">
      <t>ショユウ</t>
    </rPh>
    <rPh sb="11" eb="13">
      <t>ジョウキョウ</t>
    </rPh>
    <phoneticPr fontId="5"/>
  </si>
  <si>
    <t>問２（３）①土地の所有状況</t>
    <rPh sb="0" eb="1">
      <t>トイ</t>
    </rPh>
    <rPh sb="6" eb="8">
      <t>トチ</t>
    </rPh>
    <rPh sb="9" eb="11">
      <t>ショユウ</t>
    </rPh>
    <rPh sb="11" eb="13">
      <t>ジョウキョウ</t>
    </rPh>
    <phoneticPr fontId="5"/>
  </si>
  <si>
    <t>上記の指定を受けていない</t>
    <rPh sb="0" eb="2">
      <t>ジョウキ</t>
    </rPh>
    <phoneticPr fontId="5"/>
  </si>
  <si>
    <t>外部サービス利用型　特定施設入居者生活介護（介護・介護予防）</t>
  </si>
  <si>
    <t>一般型　特定施設入居者生活介護（介護・介護予防）</t>
  </si>
  <si>
    <t>地域密着型特定施設入居者生活介護</t>
  </si>
  <si>
    <t>問２（２）指定状況</t>
    <rPh sb="0" eb="1">
      <t>トイ</t>
    </rPh>
    <rPh sb="5" eb="7">
      <t>シテイ</t>
    </rPh>
    <rPh sb="7" eb="9">
      <t>ジョウキョウ</t>
    </rPh>
    <phoneticPr fontId="5"/>
  </si>
  <si>
    <t>役員</t>
  </si>
  <si>
    <t>エリア管理スタッフ</t>
    <phoneticPr fontId="5"/>
  </si>
  <si>
    <t>不動産関連</t>
    <phoneticPr fontId="5"/>
  </si>
  <si>
    <t>営業系</t>
    <phoneticPr fontId="5"/>
  </si>
  <si>
    <t>人事系</t>
    <phoneticPr fontId="5"/>
  </si>
  <si>
    <t>管理系</t>
    <phoneticPr fontId="5"/>
  </si>
  <si>
    <t>施設・事業所に属さない人員総数　</t>
  </si>
  <si>
    <t>エリア管理スタッフ</t>
    <phoneticPr fontId="5"/>
  </si>
  <si>
    <t>営業系</t>
    <phoneticPr fontId="5"/>
  </si>
  <si>
    <t>管理系</t>
    <phoneticPr fontId="5"/>
  </si>
  <si>
    <t>不動産関連</t>
    <phoneticPr fontId="5"/>
  </si>
  <si>
    <t>人事系</t>
    <phoneticPr fontId="5"/>
  </si>
  <si>
    <t>中央
（％）</t>
    <rPh sb="0" eb="2">
      <t>チュウオウ</t>
    </rPh>
    <phoneticPr fontId="5"/>
  </si>
  <si>
    <t>平均
（％）</t>
    <rPh sb="0" eb="2">
      <t>ヘイキン</t>
    </rPh>
    <phoneticPr fontId="5"/>
  </si>
  <si>
    <t>100％</t>
    <phoneticPr fontId="5"/>
  </si>
  <si>
    <t>80～100％未満</t>
    <rPh sb="7" eb="9">
      <t>ミマン</t>
    </rPh>
    <phoneticPr fontId="5"/>
  </si>
  <si>
    <t>60～80％未満</t>
    <rPh sb="6" eb="8">
      <t>ミマン</t>
    </rPh>
    <phoneticPr fontId="5"/>
  </si>
  <si>
    <t>40～60％未満</t>
    <rPh sb="6" eb="8">
      <t>ミマン</t>
    </rPh>
    <phoneticPr fontId="5"/>
  </si>
  <si>
    <t>０％</t>
    <phoneticPr fontId="5"/>
  </si>
  <si>
    <t>問１（４）法人において施設・事業所に属さない機能別職員数－うち介護事業担当者割合</t>
    <rPh sb="0" eb="1">
      <t>トイ</t>
    </rPh>
    <rPh sb="5" eb="7">
      <t>ホウジン</t>
    </rPh>
    <rPh sb="11" eb="13">
      <t>シセツ</t>
    </rPh>
    <rPh sb="14" eb="17">
      <t>ジギョウショ</t>
    </rPh>
    <rPh sb="18" eb="19">
      <t>ゾク</t>
    </rPh>
    <rPh sb="22" eb="24">
      <t>キノウ</t>
    </rPh>
    <rPh sb="24" eb="25">
      <t>ベツ</t>
    </rPh>
    <rPh sb="25" eb="28">
      <t>ショクインスウ</t>
    </rPh>
    <rPh sb="31" eb="33">
      <t>カイゴ</t>
    </rPh>
    <rPh sb="33" eb="35">
      <t>ジギョウ</t>
    </rPh>
    <rPh sb="35" eb="38">
      <t>タントウシャ</t>
    </rPh>
    <rPh sb="38" eb="40">
      <t>ワリアイ</t>
    </rPh>
    <phoneticPr fontId="5"/>
  </si>
  <si>
    <t>エリア管理スタッフ</t>
    <phoneticPr fontId="5"/>
  </si>
  <si>
    <t>不動産関連</t>
    <phoneticPr fontId="5"/>
  </si>
  <si>
    <t>営業系</t>
    <phoneticPr fontId="5"/>
  </si>
  <si>
    <t>人事系</t>
    <phoneticPr fontId="5"/>
  </si>
  <si>
    <t>管理系</t>
    <phoneticPr fontId="5"/>
  </si>
  <si>
    <t>200人以上</t>
    <rPh sb="3" eb="4">
      <t>ニン</t>
    </rPh>
    <rPh sb="4" eb="6">
      <t>イジョウ</t>
    </rPh>
    <phoneticPr fontId="5"/>
  </si>
  <si>
    <t>150～200人未満</t>
    <rPh sb="7" eb="8">
      <t>ニン</t>
    </rPh>
    <rPh sb="8" eb="10">
      <t>ミマン</t>
    </rPh>
    <phoneticPr fontId="5"/>
  </si>
  <si>
    <t>100～150人未満</t>
    <rPh sb="7" eb="8">
      <t>ニン</t>
    </rPh>
    <rPh sb="8" eb="10">
      <t>ミマン</t>
    </rPh>
    <phoneticPr fontId="5"/>
  </si>
  <si>
    <t>20～50人未満</t>
    <rPh sb="5" eb="6">
      <t>ニン</t>
    </rPh>
    <rPh sb="6" eb="8">
      <t>ミマン</t>
    </rPh>
    <phoneticPr fontId="5"/>
  </si>
  <si>
    <t>問１（４）法人において施設・事業所に属さない機能別職員数－合計人数</t>
    <rPh sb="0" eb="1">
      <t>トイ</t>
    </rPh>
    <rPh sb="5" eb="7">
      <t>ホウジン</t>
    </rPh>
    <rPh sb="11" eb="13">
      <t>シセツ</t>
    </rPh>
    <rPh sb="14" eb="17">
      <t>ジギョウショ</t>
    </rPh>
    <rPh sb="18" eb="19">
      <t>ゾク</t>
    </rPh>
    <rPh sb="22" eb="24">
      <t>キノウ</t>
    </rPh>
    <rPh sb="24" eb="25">
      <t>ベツ</t>
    </rPh>
    <rPh sb="25" eb="28">
      <t>ショクインスウ</t>
    </rPh>
    <rPh sb="29" eb="31">
      <t>ゴウケイ</t>
    </rPh>
    <rPh sb="31" eb="33">
      <t>ニンズウ</t>
    </rPh>
    <phoneticPr fontId="5"/>
  </si>
  <si>
    <t>14　法定福利費（事業主負担・直近の決算期間実績）</t>
    <phoneticPr fontId="19" type="noConversion"/>
  </si>
  <si>
    <t>中央値</t>
  </si>
  <si>
    <t>N数</t>
    <rPh sb="1" eb="2">
      <t>ｽｳ</t>
    </rPh>
    <phoneticPr fontId="19" type="noConversion"/>
  </si>
  <si>
    <t>→退職金（直近の決算期間実績）</t>
    <rPh sb="1" eb="4">
      <t>タイショクキン</t>
    </rPh>
    <rPh sb="12" eb="14">
      <t>ジッセキ</t>
    </rPh>
    <phoneticPr fontId="20"/>
  </si>
  <si>
    <t>（６）　退職金として支出　※（１）～（５）に計上される分を除く</t>
    <phoneticPr fontId="19" type="noConversion"/>
  </si>
  <si>
    <t>→退職給与（給付）引当金（直近の決算期間実績）</t>
    <rPh sb="1" eb="3">
      <t>タイショク</t>
    </rPh>
    <rPh sb="3" eb="5">
      <t>キュウヨ</t>
    </rPh>
    <rPh sb="6" eb="8">
      <t>キュウフ</t>
    </rPh>
    <rPh sb="9" eb="11">
      <t>ヒキアテ</t>
    </rPh>
    <rPh sb="11" eb="12">
      <t>キン</t>
    </rPh>
    <rPh sb="20" eb="22">
      <t>ジッセキ</t>
    </rPh>
    <phoneticPr fontId="20"/>
  </si>
  <si>
    <t>（５）　退職給与（給付）引当金繰入の実施　※（１）～（４）以外</t>
    <phoneticPr fontId="19" type="noConversion"/>
  </si>
  <si>
    <t>（４）　その他共済制度に加入</t>
    <phoneticPr fontId="19" type="noConversion"/>
  </si>
  <si>
    <t xml:space="preserve">（３）　中小企業退職金共済制度に加入 </t>
    <phoneticPr fontId="19" type="noConversion"/>
  </si>
  <si>
    <t>→掛け金額（直近の決算期間実績）</t>
    <rPh sb="1" eb="2">
      <t>カ</t>
    </rPh>
    <rPh sb="3" eb="5">
      <t>キンガク</t>
    </rPh>
    <rPh sb="13" eb="15">
      <t>ジッセキ</t>
    </rPh>
    <phoneticPr fontId="20"/>
  </si>
  <si>
    <t xml:space="preserve">（２）　全国社会福祉団体職員退職手当積立基金に加入 </t>
    <phoneticPr fontId="19" type="noConversion"/>
  </si>
  <si>
    <t>（１）　社会福祉施設退職手当等職員共済に加入</t>
    <phoneticPr fontId="19" type="noConversion"/>
  </si>
  <si>
    <t>退職給与引当金の実施、退職金に関わる共済等への加入(複数回答可)</t>
    <phoneticPr fontId="19" type="noConversion"/>
  </si>
  <si>
    <t>12　賞与または賞与引当金繰入（直近の決算期間実績）</t>
    <phoneticPr fontId="19" type="noConversion"/>
  </si>
  <si>
    <t>11　通勤手当（再掲）（直近の決算期間分）</t>
    <rPh sb="12" eb="14">
      <t>ﾁｮｯｷﾝ</t>
    </rPh>
    <rPh sb="15" eb="18">
      <t>ｹｯｻﾝｷ</t>
    </rPh>
    <rPh sb="18" eb="19">
      <t>ｶﾝ</t>
    </rPh>
    <rPh sb="19" eb="20">
      <t>ﾌﾞﾝ</t>
    </rPh>
    <phoneticPr fontId="19" type="noConversion"/>
  </si>
  <si>
    <t>合計</t>
    <rPh sb="0" eb="2">
      <t>ｺﾞｳｹｲ</t>
    </rPh>
    <phoneticPr fontId="19" type="noConversion"/>
  </si>
  <si>
    <t>10　その他</t>
    <phoneticPr fontId="19" type="noConversion"/>
  </si>
  <si>
    <t>９　事務職員</t>
    <phoneticPr fontId="19" type="noConversion"/>
  </si>
  <si>
    <t>８　管理栄養士、栄養士、調理員</t>
    <rPh sb="2" eb="7">
      <t>ｶﾝﾘｴｲﾖｳｼ</t>
    </rPh>
    <rPh sb="12" eb="15">
      <t>ﾁｮｳﾘｲﾝ</t>
    </rPh>
    <phoneticPr fontId="19" type="noConversion"/>
  </si>
  <si>
    <t>７　生活相談員・支援相談員</t>
    <phoneticPr fontId="19" type="noConversion"/>
  </si>
  <si>
    <t>６　理学療法士、作業療法士、言語聴覚士、
　　柔道整復師・あん摩マッサージ指圧師</t>
    <rPh sb="14" eb="19">
      <t>ｹﾞﾝｺﾞﾁｮｳｶｸｼ</t>
    </rPh>
    <phoneticPr fontId="19" type="noConversion"/>
  </si>
  <si>
    <t>５　介護職員</t>
    <phoneticPr fontId="19" type="noConversion"/>
  </si>
  <si>
    <t>４　准看護師</t>
    <phoneticPr fontId="19" type="noConversion"/>
  </si>
  <si>
    <t>３　看護師</t>
    <phoneticPr fontId="19" type="noConversion"/>
  </si>
  <si>
    <t>－</t>
    <phoneticPr fontId="5"/>
  </si>
  <si>
    <t>２　医師、歯科医師、薬剤師</t>
    <rPh sb="5" eb="9">
      <t>ｼｶｲｼ</t>
    </rPh>
    <rPh sb="10" eb="13">
      <t>ﾔｸｻﾞｲｼ</t>
    </rPh>
    <phoneticPr fontId="19" type="noConversion"/>
  </si>
  <si>
    <t>１　特定施設入居者生活介護の管理者</t>
    <rPh sb="2" eb="13">
      <t>ﾄｸﾃｲｼｾﾂﾆｭｳｷｮｼｬｾｲｶﾂｶｲｺﾞ</t>
    </rPh>
    <phoneticPr fontId="19" type="noConversion"/>
  </si>
  <si>
    <t>左記換算人員分に対応する給料</t>
    <phoneticPr fontId="19" type="noConversion"/>
  </si>
  <si>
    <t>特定施設等の換算人員</t>
    <rPh sb="0" eb="4">
      <t>ﾄｸﾃｲｼｾﾂ</t>
    </rPh>
    <rPh sb="4" eb="5">
      <t>ﾄｳ</t>
    </rPh>
    <phoneticPr fontId="19" type="noConversion"/>
  </si>
  <si>
    <t>実人員</t>
    <phoneticPr fontId="19" type="noConversion"/>
  </si>
  <si>
    <t>左記換算人員分に対応する給料</t>
    <rPh sb="0" eb="2">
      <t>サキ</t>
    </rPh>
    <rPh sb="2" eb="7">
      <t>カンサンジンインブン</t>
    </rPh>
    <rPh sb="8" eb="10">
      <t>タイオウ</t>
    </rPh>
    <rPh sb="12" eb="14">
      <t>キュウリョウ</t>
    </rPh>
    <phoneticPr fontId="4"/>
  </si>
  <si>
    <t>非常勤</t>
    <rPh sb="0" eb="3">
      <t>ﾋｼﾞｮｳｷﾝ</t>
    </rPh>
    <phoneticPr fontId="19" type="noConversion"/>
  </si>
  <si>
    <t>常勤</t>
    <rPh sb="0" eb="2">
      <t>ジョウキン</t>
    </rPh>
    <phoneticPr fontId="4"/>
  </si>
  <si>
    <t>職　　　　種</t>
    <phoneticPr fontId="19" type="noConversion"/>
  </si>
  <si>
    <t>完全回答－中央値</t>
    <rPh sb="0" eb="2">
      <t>カンゼン</t>
    </rPh>
    <rPh sb="2" eb="4">
      <t>カイトウ</t>
    </rPh>
    <rPh sb="5" eb="7">
      <t>チュウオウ</t>
    </rPh>
    <rPh sb="7" eb="8">
      <t>アタイ</t>
    </rPh>
    <phoneticPr fontId="4"/>
  </si>
  <si>
    <t>問６　職員数と職員給料</t>
    <rPh sb="0" eb="1">
      <t>トイ</t>
    </rPh>
    <rPh sb="3" eb="6">
      <t>ショクインスウ</t>
    </rPh>
    <rPh sb="7" eb="9">
      <t>ショクイン</t>
    </rPh>
    <rPh sb="9" eb="11">
      <t>キュウリョウ</t>
    </rPh>
    <phoneticPr fontId="5"/>
  </si>
  <si>
    <t>平均値</t>
  </si>
  <si>
    <t>完全回答－平均値</t>
    <rPh sb="0" eb="2">
      <t>カンゼン</t>
    </rPh>
    <rPh sb="2" eb="4">
      <t>カイトウ</t>
    </rPh>
    <rPh sb="5" eb="7">
      <t>ヘイキン</t>
    </rPh>
    <rPh sb="7" eb="8">
      <t>アタイ</t>
    </rPh>
    <phoneticPr fontId="4"/>
  </si>
  <si>
    <t>最大値</t>
  </si>
  <si>
    <t>完全回答－最大値</t>
    <rPh sb="0" eb="2">
      <t>カンゼン</t>
    </rPh>
    <rPh sb="2" eb="4">
      <t>カイトウ</t>
    </rPh>
    <rPh sb="5" eb="7">
      <t>サイダイ</t>
    </rPh>
    <rPh sb="7" eb="8">
      <t>アタイ</t>
    </rPh>
    <phoneticPr fontId="4"/>
  </si>
  <si>
    <t>最小値</t>
  </si>
  <si>
    <t>完全回答－最小値</t>
    <rPh sb="0" eb="2">
      <t>カンゼン</t>
    </rPh>
    <rPh sb="2" eb="4">
      <t>カイトウ</t>
    </rPh>
    <rPh sb="5" eb="7">
      <t>サイショウ</t>
    </rPh>
    <rPh sb="7" eb="8">
      <t>アタイ</t>
    </rPh>
    <phoneticPr fontId="4"/>
  </si>
  <si>
    <t>上下５％カット－中央値</t>
    <rPh sb="0" eb="2">
      <t>ジョウゲ</t>
    </rPh>
    <rPh sb="8" eb="10">
      <t>チュウオウ</t>
    </rPh>
    <rPh sb="10" eb="11">
      <t>アタイ</t>
    </rPh>
    <phoneticPr fontId="4"/>
  </si>
  <si>
    <t>上下５％カット－平均値</t>
    <rPh sb="0" eb="2">
      <t>ジョウゲ</t>
    </rPh>
    <rPh sb="8" eb="11">
      <t>ヘイキンチ</t>
    </rPh>
    <phoneticPr fontId="4"/>
  </si>
  <si>
    <t>上下５％カット－最大値</t>
    <rPh sb="0" eb="2">
      <t>ジョウゲ</t>
    </rPh>
    <rPh sb="8" eb="11">
      <t>サイダイチ</t>
    </rPh>
    <phoneticPr fontId="4"/>
  </si>
  <si>
    <t>上下５％カット－最小値</t>
    <rPh sb="0" eb="2">
      <t>ジョウゲ</t>
    </rPh>
    <rPh sb="8" eb="11">
      <t>サイショウチ</t>
    </rPh>
    <phoneticPr fontId="4"/>
  </si>
  <si>
    <t>全体－中央値</t>
    <rPh sb="0" eb="2">
      <t>ゼンタイ</t>
    </rPh>
    <rPh sb="3" eb="5">
      <t>チュウオウ</t>
    </rPh>
    <rPh sb="5" eb="6">
      <t>アタイ</t>
    </rPh>
    <phoneticPr fontId="4"/>
  </si>
  <si>
    <t>全体－平均値</t>
    <rPh sb="0" eb="2">
      <t>ゼンタイ</t>
    </rPh>
    <rPh sb="3" eb="6">
      <t>ヘイキンチ</t>
    </rPh>
    <phoneticPr fontId="4"/>
  </si>
  <si>
    <t>全体－最大値</t>
    <rPh sb="0" eb="2">
      <t>ゼンタイ</t>
    </rPh>
    <rPh sb="3" eb="6">
      <t>サイダイチ</t>
    </rPh>
    <phoneticPr fontId="4"/>
  </si>
  <si>
    <t>全体－最小値</t>
    <rPh sb="0" eb="2">
      <t>ゼンタイ</t>
    </rPh>
    <rPh sb="3" eb="6">
      <t>サイショウチ</t>
    </rPh>
    <phoneticPr fontId="4"/>
  </si>
  <si>
    <t>その他</t>
    <rPh sb="2" eb="3">
      <t>タ</t>
    </rPh>
    <phoneticPr fontId="5"/>
  </si>
  <si>
    <t>(4)</t>
    <phoneticPr fontId="5"/>
  </si>
  <si>
    <t>受託収入</t>
    <rPh sb="0" eb="2">
      <t>ジュタク</t>
    </rPh>
    <rPh sb="2" eb="4">
      <t>シュウニュウ</t>
    </rPh>
    <phoneticPr fontId="5"/>
  </si>
  <si>
    <t>(3)</t>
    <phoneticPr fontId="5"/>
  </si>
  <si>
    <t>市町村特別事業収入</t>
    <rPh sb="0" eb="3">
      <t>シチョウソン</t>
    </rPh>
    <rPh sb="3" eb="5">
      <t>トクベツ</t>
    </rPh>
    <rPh sb="5" eb="7">
      <t>ジギョウ</t>
    </rPh>
    <rPh sb="7" eb="9">
      <t>シュウニュウ</t>
    </rPh>
    <phoneticPr fontId="5"/>
  </si>
  <si>
    <t>(2)</t>
    <phoneticPr fontId="5"/>
  </si>
  <si>
    <t>補助金収入</t>
    <rPh sb="0" eb="3">
      <t>ホジョキン</t>
    </rPh>
    <rPh sb="3" eb="5">
      <t>シュウニュウ</t>
    </rPh>
    <phoneticPr fontId="5"/>
  </si>
  <si>
    <t>(1)</t>
    <phoneticPr fontId="5"/>
  </si>
  <si>
    <t>３ その他の事業収入</t>
    <rPh sb="4" eb="5">
      <t>タ</t>
    </rPh>
    <rPh sb="6" eb="8">
      <t>ジギョウ</t>
    </rPh>
    <rPh sb="8" eb="10">
      <t>シュウニュウ</t>
    </rPh>
    <phoneticPr fontId="5"/>
  </si>
  <si>
    <t>その他の利用料収入</t>
    <rPh sb="2" eb="3">
      <t>タ</t>
    </rPh>
    <rPh sb="4" eb="7">
      <t>リヨウリョウ</t>
    </rPh>
    <rPh sb="7" eb="9">
      <t>シュウニュウ</t>
    </rPh>
    <phoneticPr fontId="5"/>
  </si>
  <si>
    <t>(6)</t>
    <phoneticPr fontId="5"/>
  </si>
  <si>
    <t>入居金償却売上</t>
    <rPh sb="0" eb="3">
      <t>ニュウキョキン</t>
    </rPh>
    <rPh sb="3" eb="5">
      <t>ショウキャク</t>
    </rPh>
    <rPh sb="5" eb="7">
      <t>ウリアゲ</t>
    </rPh>
    <phoneticPr fontId="5"/>
  </si>
  <si>
    <t>(5)</t>
    <phoneticPr fontId="5"/>
  </si>
  <si>
    <t>管理費・光熱水費収入</t>
  </si>
  <si>
    <t>居住費収入</t>
  </si>
  <si>
    <t>食費収入</t>
  </si>
  <si>
    <t>特定施設入居者生活介護／地域密着型特定施設入居者生活介護の上乗せ介護料</t>
  </si>
  <si>
    <t>２ 保険外の利用料による収入</t>
    <rPh sb="2" eb="5">
      <t>ホケンガイ</t>
    </rPh>
    <rPh sb="6" eb="9">
      <t>リヨウリョウ</t>
    </rPh>
    <rPh sb="12" eb="14">
      <t>シュウニュウ</t>
    </rPh>
    <phoneticPr fontId="5"/>
  </si>
  <si>
    <t>介護報酬査定減</t>
  </si>
  <si>
    <t>特定施設入居者生活介護／地域密着型特定施設入居者生活介護</t>
    <phoneticPr fontId="5"/>
  </si>
  <si>
    <t>１ 居宅介護料収入</t>
    <phoneticPr fontId="5"/>
  </si>
  <si>
    <t>Ⅰ　事業活動収入（収益）</t>
    <rPh sb="2" eb="4">
      <t>ジギョウ</t>
    </rPh>
    <rPh sb="4" eb="6">
      <t>カツドウ</t>
    </rPh>
    <rPh sb="6" eb="8">
      <t>シュウニュウ</t>
    </rPh>
    <rPh sb="9" eb="11">
      <t>シュウエキ</t>
    </rPh>
    <phoneticPr fontId="5"/>
  </si>
  <si>
    <t>２億円以上</t>
    <rPh sb="1" eb="2">
      <t>オク</t>
    </rPh>
    <rPh sb="2" eb="3">
      <t>エン</t>
    </rPh>
    <rPh sb="3" eb="5">
      <t>イジョウ</t>
    </rPh>
    <phoneticPr fontId="3"/>
  </si>
  <si>
    <t>１億～２億円未満</t>
    <rPh sb="1" eb="2">
      <t>オク</t>
    </rPh>
    <rPh sb="4" eb="5">
      <t>オク</t>
    </rPh>
    <rPh sb="5" eb="6">
      <t>エン</t>
    </rPh>
    <rPh sb="6" eb="8">
      <t>ミマン</t>
    </rPh>
    <phoneticPr fontId="3"/>
  </si>
  <si>
    <t>５千万～１億円未満</t>
    <rPh sb="1" eb="2">
      <t>セン</t>
    </rPh>
    <rPh sb="2" eb="3">
      <t>マン</t>
    </rPh>
    <rPh sb="5" eb="6">
      <t>オク</t>
    </rPh>
    <rPh sb="6" eb="7">
      <t>エン</t>
    </rPh>
    <rPh sb="7" eb="9">
      <t>ミマン</t>
    </rPh>
    <phoneticPr fontId="3"/>
  </si>
  <si>
    <t>３千万～５千万未満</t>
    <rPh sb="1" eb="2">
      <t>セン</t>
    </rPh>
    <rPh sb="2" eb="3">
      <t>マン</t>
    </rPh>
    <rPh sb="7" eb="9">
      <t>ミマン</t>
    </rPh>
    <phoneticPr fontId="3"/>
  </si>
  <si>
    <t>１千万～３千万円未満</t>
    <rPh sb="1" eb="2">
      <t>セン</t>
    </rPh>
    <rPh sb="2" eb="3">
      <t>マン</t>
    </rPh>
    <rPh sb="5" eb="6">
      <t>セン</t>
    </rPh>
    <rPh sb="6" eb="7">
      <t>マン</t>
    </rPh>
    <rPh sb="7" eb="8">
      <t>エン</t>
    </rPh>
    <rPh sb="8" eb="10">
      <t>ミマン</t>
    </rPh>
    <phoneticPr fontId="3"/>
  </si>
  <si>
    <t>５百万～１千万円未満</t>
    <rPh sb="1" eb="2">
      <t>ヒャク</t>
    </rPh>
    <rPh sb="2" eb="3">
      <t>マン</t>
    </rPh>
    <rPh sb="5" eb="6">
      <t>セン</t>
    </rPh>
    <rPh sb="6" eb="8">
      <t>マンエン</t>
    </rPh>
    <rPh sb="8" eb="10">
      <t>ミマン</t>
    </rPh>
    <phoneticPr fontId="3"/>
  </si>
  <si>
    <t>３百万～５百万円未満</t>
    <rPh sb="1" eb="2">
      <t>ヒャク</t>
    </rPh>
    <rPh sb="2" eb="3">
      <t>マン</t>
    </rPh>
    <rPh sb="5" eb="6">
      <t>ヒャク</t>
    </rPh>
    <rPh sb="6" eb="7">
      <t>マン</t>
    </rPh>
    <rPh sb="7" eb="8">
      <t>エン</t>
    </rPh>
    <rPh sb="8" eb="10">
      <t>ミマン</t>
    </rPh>
    <phoneticPr fontId="3"/>
  </si>
  <si>
    <t>３百万円未満</t>
    <rPh sb="1" eb="2">
      <t>ヒャク</t>
    </rPh>
    <rPh sb="2" eb="4">
      <t>マンエン</t>
    </rPh>
    <rPh sb="4" eb="6">
      <t>ミマン</t>
    </rPh>
    <phoneticPr fontId="3"/>
  </si>
  <si>
    <t>０円</t>
    <rPh sb="1" eb="2">
      <t>エン</t>
    </rPh>
    <phoneticPr fontId="5"/>
  </si>
  <si>
    <t>問７（１）事業収入（収益）</t>
    <rPh sb="0" eb="1">
      <t>トイ</t>
    </rPh>
    <rPh sb="5" eb="7">
      <t>ジギョウ</t>
    </rPh>
    <rPh sb="7" eb="9">
      <t>シュウニュウ</t>
    </rPh>
    <rPh sb="10" eb="12">
      <t>シュウエキ</t>
    </rPh>
    <phoneticPr fontId="5"/>
  </si>
  <si>
    <t>上下5%カット</t>
    <rPh sb="0" eb="2">
      <t>ジョウゲ</t>
    </rPh>
    <phoneticPr fontId="5"/>
  </si>
  <si>
    <t>中央
（円）</t>
    <rPh sb="0" eb="2">
      <t>チュウオウ</t>
    </rPh>
    <phoneticPr fontId="5"/>
  </si>
  <si>
    <t>最小
（円）</t>
    <rPh sb="0" eb="2">
      <t>サイショウ</t>
    </rPh>
    <phoneticPr fontId="5"/>
  </si>
  <si>
    <t>最大
（円）</t>
    <rPh sb="0" eb="2">
      <t>サイダイ</t>
    </rPh>
    <phoneticPr fontId="5"/>
  </si>
  <si>
    <t>平均
（円）</t>
    <rPh sb="0" eb="2">
      <t>ヘイキン</t>
    </rPh>
    <rPh sb="4" eb="5">
      <t>エン</t>
    </rPh>
    <phoneticPr fontId="5"/>
  </si>
  <si>
    <t>～０円</t>
    <rPh sb="2" eb="3">
      <t>エン</t>
    </rPh>
    <phoneticPr fontId="5"/>
  </si>
  <si>
    <t>％</t>
    <phoneticPr fontId="5"/>
  </si>
  <si>
    <t>Ｆ　収支差率《NRI集計》</t>
    <phoneticPr fontId="5"/>
  </si>
  <si>
    <t>Ｆ　収支差率《事業所回答》</t>
    <phoneticPr fontId="5"/>
  </si>
  <si>
    <t>純利益</t>
    <phoneticPr fontId="5"/>
  </si>
  <si>
    <t>Ⅷ 法人税、住民税及び事業税</t>
    <rPh sb="2" eb="5">
      <t>ホウジンゼイ</t>
    </rPh>
    <rPh sb="6" eb="9">
      <t>ジュウミンゼイ</t>
    </rPh>
    <rPh sb="9" eb="10">
      <t>オヨ</t>
    </rPh>
    <rPh sb="11" eb="14">
      <t>ジギョウゼイ</t>
    </rPh>
    <phoneticPr fontId="5"/>
  </si>
  <si>
    <t>Ⅶ 特別損失</t>
    <rPh sb="2" eb="4">
      <t>トクベツ</t>
    </rPh>
    <rPh sb="4" eb="6">
      <t>ソンシツ</t>
    </rPh>
    <phoneticPr fontId="5"/>
  </si>
  <si>
    <t>Ⅵ 特別利益</t>
    <rPh sb="2" eb="4">
      <t>トクベツ</t>
    </rPh>
    <rPh sb="4" eb="6">
      <t>リエキ</t>
    </rPh>
    <phoneticPr fontId="5"/>
  </si>
  <si>
    <t>３ その他の営業外費用</t>
    <rPh sb="4" eb="5">
      <t>タ</t>
    </rPh>
    <rPh sb="6" eb="9">
      <t>エイギョウガイ</t>
    </rPh>
    <rPh sb="9" eb="11">
      <t>ヒヨウ</t>
    </rPh>
    <phoneticPr fontId="5"/>
  </si>
  <si>
    <t>２ 徴収不能額</t>
    <rPh sb="2" eb="4">
      <t>チョウシュウ</t>
    </rPh>
    <rPh sb="4" eb="6">
      <t>フノウ</t>
    </rPh>
    <rPh sb="6" eb="7">
      <t>ガク</t>
    </rPh>
    <phoneticPr fontId="5"/>
  </si>
  <si>
    <t>１ 支払利息</t>
    <rPh sb="2" eb="4">
      <t>シハライ</t>
    </rPh>
    <rPh sb="4" eb="6">
      <t>リソク</t>
    </rPh>
    <phoneticPr fontId="5"/>
  </si>
  <si>
    <t>Ⅴ 営業外費用</t>
    <rPh sb="2" eb="4">
      <t>エイギョウ</t>
    </rPh>
    <rPh sb="4" eb="5">
      <t>ソト</t>
    </rPh>
    <rPh sb="5" eb="7">
      <t>ヒヨウ</t>
    </rPh>
    <phoneticPr fontId="5"/>
  </si>
  <si>
    <t>４ その他の営業外収益</t>
    <rPh sb="4" eb="5">
      <t>タ</t>
    </rPh>
    <rPh sb="6" eb="8">
      <t>エイギョウ</t>
    </rPh>
    <rPh sb="8" eb="9">
      <t>ソト</t>
    </rPh>
    <rPh sb="9" eb="11">
      <t>シュウエキ</t>
    </rPh>
    <phoneticPr fontId="5"/>
  </si>
  <si>
    <t>３ 補助金収入</t>
    <rPh sb="2" eb="5">
      <t>ホジョキン</t>
    </rPh>
    <rPh sb="5" eb="7">
      <t>シュウニュウ</t>
    </rPh>
    <phoneticPr fontId="5"/>
  </si>
  <si>
    <t>２ 受取配当金</t>
    <rPh sb="2" eb="4">
      <t>ウケトリ</t>
    </rPh>
    <rPh sb="4" eb="7">
      <t>ハイトウキン</t>
    </rPh>
    <phoneticPr fontId="5"/>
  </si>
  <si>
    <t>１ 受取利息</t>
    <rPh sb="2" eb="4">
      <t>ウケトリ</t>
    </rPh>
    <rPh sb="4" eb="6">
      <t>リソク</t>
    </rPh>
    <phoneticPr fontId="5"/>
  </si>
  <si>
    <t>Ⅳ 営業外費用</t>
    <rPh sb="2" eb="4">
      <t>エイギョウ</t>
    </rPh>
    <rPh sb="4" eb="5">
      <t>ソト</t>
    </rPh>
    <rPh sb="5" eb="7">
      <t>ヒヨウ</t>
    </rPh>
    <phoneticPr fontId="5"/>
  </si>
  <si>
    <t>Ｅ 営業利益率《事業所回答》</t>
    <rPh sb="2" eb="4">
      <t>エイギョウ</t>
    </rPh>
    <rPh sb="4" eb="6">
      <t>リエキ</t>
    </rPh>
    <rPh sb="6" eb="7">
      <t>リツ</t>
    </rPh>
    <phoneticPr fontId="5"/>
  </si>
  <si>
    <t>Ｄ 営業利益《NRI集計》</t>
    <rPh sb="2" eb="4">
      <t>エイギョウ</t>
    </rPh>
    <rPh sb="4" eb="6">
      <t>リエキ</t>
    </rPh>
    <phoneticPr fontId="5"/>
  </si>
  <si>
    <t>Ｄ 営業利益《事業所回答》</t>
    <phoneticPr fontId="5"/>
  </si>
  <si>
    <t>Ⅲ 本部経費配賦額</t>
    <rPh sb="2" eb="4">
      <t>ホンブ</t>
    </rPh>
    <rPh sb="4" eb="6">
      <t>ケイヒ</t>
    </rPh>
    <rPh sb="6" eb="8">
      <t>ハイフ</t>
    </rPh>
    <rPh sb="8" eb="9">
      <t>ガク</t>
    </rPh>
    <phoneticPr fontId="5"/>
  </si>
  <si>
    <t>Ｃ 粗利率《事業所回答》</t>
    <rPh sb="2" eb="4">
      <t>ソリ</t>
    </rPh>
    <rPh sb="4" eb="5">
      <t>リツ</t>
    </rPh>
    <phoneticPr fontId="5"/>
  </si>
  <si>
    <t>Ｂ 粗利益《NRI集計》</t>
    <rPh sb="2" eb="5">
      <t>アラリエキ</t>
    </rPh>
    <phoneticPr fontId="5"/>
  </si>
  <si>
    <t>Ｂ 粗利益《事業所回答》</t>
    <rPh sb="2" eb="5">
      <t>アラリエキ</t>
    </rPh>
    <phoneticPr fontId="5"/>
  </si>
  <si>
    <t>④清掃委託費</t>
    <rPh sb="1" eb="3">
      <t>セイソウ</t>
    </rPh>
    <rPh sb="3" eb="6">
      <t>イタクヒ</t>
    </rPh>
    <phoneticPr fontId="5"/>
  </si>
  <si>
    <t>①派遣委託費</t>
    <rPh sb="1" eb="3">
      <t>ハケン</t>
    </rPh>
    <rPh sb="3" eb="6">
      <t>イタクヒ</t>
    </rPh>
    <phoneticPr fontId="5"/>
  </si>
  <si>
    <t>Ｅ 営業利益率《NRI集計》</t>
    <phoneticPr fontId="5"/>
  </si>
  <si>
    <t>Ｅ 営業利益率《事業所回答》</t>
    <phoneticPr fontId="5"/>
  </si>
  <si>
    <t>Ｃ 粗利率《NRI集計》</t>
    <rPh sb="2" eb="4">
      <t>ソリ</t>
    </rPh>
    <rPh sb="4" eb="5">
      <t>リツ</t>
    </rPh>
    <rPh sb="9" eb="11">
      <t>シュウケイ</t>
    </rPh>
    <phoneticPr fontId="5"/>
  </si>
  <si>
    <t>Ｅ 営業利益率《NRI集計》</t>
    <phoneticPr fontId="5"/>
  </si>
  <si>
    <t>最小
（％）</t>
    <rPh sb="0" eb="2">
      <t>サイショウ</t>
    </rPh>
    <phoneticPr fontId="5"/>
  </si>
  <si>
    <t>最大
（％）</t>
    <rPh sb="0" eb="2">
      <t>サイダイ</t>
    </rPh>
    <phoneticPr fontId="5"/>
  </si>
  <si>
    <t>70％以上</t>
    <rPh sb="3" eb="5">
      <t>イジョウ</t>
    </rPh>
    <phoneticPr fontId="3"/>
  </si>
  <si>
    <t>50～70％未満</t>
    <rPh sb="6" eb="8">
      <t>ミマン</t>
    </rPh>
    <phoneticPr fontId="3"/>
  </si>
  <si>
    <t>30～50％未満</t>
    <rPh sb="6" eb="8">
      <t>ミマン</t>
    </rPh>
    <phoneticPr fontId="3"/>
  </si>
  <si>
    <t>20～30％未満</t>
    <rPh sb="6" eb="8">
      <t>ミマン</t>
    </rPh>
    <phoneticPr fontId="3"/>
  </si>
  <si>
    <t>10～20％未満</t>
    <rPh sb="6" eb="8">
      <t>ミマン</t>
    </rPh>
    <phoneticPr fontId="3"/>
  </si>
  <si>
    <t>10％未満</t>
    <rPh sb="3" eb="5">
      <t>ミマン</t>
    </rPh>
    <phoneticPr fontId="3"/>
  </si>
  <si>
    <t>～０％</t>
    <phoneticPr fontId="5"/>
  </si>
  <si>
    <t>問７（２）事業支出（費用）</t>
    <rPh sb="0" eb="1">
      <t>トイ</t>
    </rPh>
    <rPh sb="5" eb="7">
      <t>ジギョウ</t>
    </rPh>
    <rPh sb="7" eb="9">
      <t>シシュツ</t>
    </rPh>
    <rPh sb="10" eb="12">
      <t>ヒヨウ</t>
    </rPh>
    <phoneticPr fontId="5"/>
  </si>
  <si>
    <t>純利益</t>
    <phoneticPr fontId="5"/>
  </si>
  <si>
    <t>Ｄ 営業利益《事業所回答》</t>
    <rPh sb="2" eb="4">
      <t>エイギョウ</t>
    </rPh>
    <rPh sb="4" eb="6">
      <t>リエキ</t>
    </rPh>
    <phoneticPr fontId="5"/>
  </si>
  <si>
    <r>
      <t xml:space="preserve">Ａ </t>
    </r>
    <r>
      <rPr>
        <sz val="8"/>
        <rFont val="ＭＳ Ｐ明朝"/>
        <family val="1"/>
        <charset val="128"/>
      </rPr>
      <t>事業活動収入(収益)計《NRI集計》</t>
    </r>
    <rPh sb="2" eb="4">
      <t>ジギョウ</t>
    </rPh>
    <rPh sb="4" eb="6">
      <t>カツドウ</t>
    </rPh>
    <rPh sb="6" eb="8">
      <t>シュウニュウ</t>
    </rPh>
    <rPh sb="9" eb="11">
      <t>シュウエキ</t>
    </rPh>
    <rPh sb="12" eb="13">
      <t>ケイ</t>
    </rPh>
    <phoneticPr fontId="5"/>
  </si>
  <si>
    <r>
      <t xml:space="preserve">Ａ </t>
    </r>
    <r>
      <rPr>
        <sz val="8"/>
        <rFont val="ＭＳ Ｐ明朝"/>
        <family val="1"/>
        <charset val="128"/>
      </rPr>
      <t>事業活動収入(収益)計《事業所回答》</t>
    </r>
    <rPh sb="2" eb="4">
      <t>ジギョウ</t>
    </rPh>
    <rPh sb="4" eb="6">
      <t>カツドウ</t>
    </rPh>
    <rPh sb="6" eb="8">
      <t>シュウニュウ</t>
    </rPh>
    <rPh sb="9" eb="11">
      <t>シュウエキ</t>
    </rPh>
    <rPh sb="12" eb="13">
      <t>ケイ</t>
    </rPh>
    <phoneticPr fontId="5"/>
  </si>
  <si>
    <t>純利益</t>
    <phoneticPr fontId="5"/>
  </si>
  <si>
    <t>１億円以上</t>
    <rPh sb="1" eb="2">
      <t>オク</t>
    </rPh>
    <rPh sb="2" eb="3">
      <t>エン</t>
    </rPh>
    <rPh sb="3" eb="5">
      <t>イジョウ</t>
    </rPh>
    <phoneticPr fontId="3"/>
  </si>
  <si>
    <t>１千万～５千万円未満</t>
    <rPh sb="1" eb="2">
      <t>セン</t>
    </rPh>
    <rPh sb="2" eb="3">
      <t>マン</t>
    </rPh>
    <rPh sb="5" eb="6">
      <t>セン</t>
    </rPh>
    <rPh sb="6" eb="7">
      <t>マン</t>
    </rPh>
    <rPh sb="7" eb="8">
      <t>エン</t>
    </rPh>
    <rPh sb="8" eb="10">
      <t>ミマン</t>
    </rPh>
    <phoneticPr fontId="3"/>
  </si>
  <si>
    <t>Ｆ　収支差率《NRI集計》</t>
    <phoneticPr fontId="5"/>
  </si>
  <si>
    <t>純利益</t>
    <phoneticPr fontId="5"/>
  </si>
  <si>
    <t>Ｆ　収支差率《事業所回答》</t>
    <phoneticPr fontId="5"/>
  </si>
  <si>
    <t>Ｅ 営業利益率《事業所回答》</t>
    <phoneticPr fontId="5"/>
  </si>
  <si>
    <t>～０％</t>
    <phoneticPr fontId="5"/>
  </si>
  <si>
    <t>事務職員</t>
    <rPh sb="0" eb="4">
      <t>ジムショクイン</t>
    </rPh>
    <phoneticPr fontId="4"/>
  </si>
  <si>
    <t>生活相談員・支援相談員</t>
    <rPh sb="0" eb="5">
      <t>セイカツソウダンイン</t>
    </rPh>
    <rPh sb="6" eb="11">
      <t>シエンソウダンイン</t>
    </rPh>
    <phoneticPr fontId="4"/>
  </si>
  <si>
    <t>介護職員</t>
    <rPh sb="0" eb="4">
      <t>カイゴショクイン</t>
    </rPh>
    <phoneticPr fontId="4"/>
  </si>
  <si>
    <t>准看護師</t>
    <rPh sb="0" eb="4">
      <t>ジュンカンゴシ</t>
    </rPh>
    <phoneticPr fontId="4"/>
  </si>
  <si>
    <t>看護師</t>
    <rPh sb="0" eb="3">
      <t>カンゴシ</t>
    </rPh>
    <phoneticPr fontId="4"/>
  </si>
  <si>
    <t>非常勤</t>
    <rPh sb="0" eb="3">
      <t>ヒジョウキン</t>
    </rPh>
    <phoneticPr fontId="4"/>
  </si>
  <si>
    <t>常勤換算一人あたり給与費</t>
    <rPh sb="0" eb="4">
      <t>ジョウキンカンサン</t>
    </rPh>
    <rPh sb="4" eb="6">
      <t>ヒトリ</t>
    </rPh>
    <rPh sb="9" eb="11">
      <t>キュウヨ</t>
    </rPh>
    <rPh sb="11" eb="12">
      <t>ヒ</t>
    </rPh>
    <phoneticPr fontId="4"/>
  </si>
  <si>
    <t>％</t>
    <phoneticPr fontId="13"/>
  </si>
  <si>
    <t>-</t>
    <phoneticPr fontId="13"/>
  </si>
  <si>
    <t>-</t>
    <phoneticPr fontId="4"/>
  </si>
  <si>
    <t>今回調査（全体）</t>
    <rPh sb="0" eb="4">
      <t>コンカイチョウサ</t>
    </rPh>
    <rPh sb="5" eb="7">
      <t>ゼンタイ</t>
    </rPh>
    <phoneticPr fontId="13"/>
  </si>
  <si>
    <t>－</t>
    <phoneticPr fontId="5"/>
  </si>
  <si>
    <t>わからない</t>
    <phoneticPr fontId="5"/>
  </si>
  <si>
    <t>乖離があり、（２）で算出した数値の方が大きい</t>
    <phoneticPr fontId="5"/>
  </si>
  <si>
    <t>概ね同じ</t>
    <phoneticPr fontId="5"/>
  </si>
  <si>
    <t>乖離があり、（２）で算出した数値の方が小さい</t>
    <phoneticPr fontId="5"/>
  </si>
  <si>
    <t>問７（４）本社・本部等から参照基準として示されている利益率と乖離について</t>
    <rPh sb="5" eb="7">
      <t>ホンシャ</t>
    </rPh>
    <rPh sb="8" eb="10">
      <t>ホンブ</t>
    </rPh>
    <rPh sb="10" eb="11">
      <t>トウ</t>
    </rPh>
    <rPh sb="13" eb="15">
      <t>サンショウ</t>
    </rPh>
    <rPh sb="15" eb="17">
      <t>キジュン</t>
    </rPh>
    <rPh sb="20" eb="21">
      <t>シメ</t>
    </rPh>
    <rPh sb="26" eb="28">
      <t>リエキ</t>
    </rPh>
    <rPh sb="28" eb="29">
      <t>リツ</t>
    </rPh>
    <rPh sb="30" eb="32">
      <t>カイリ</t>
    </rPh>
    <phoneticPr fontId="5"/>
  </si>
  <si>
    <t>F.収支差率</t>
  </si>
  <si>
    <t>E.営業利益率</t>
  </si>
  <si>
    <t>C.粗利率</t>
  </si>
  <si>
    <r>
      <rPr>
        <sz val="9"/>
        <color rgb="FFFFFFFF"/>
        <rFont val="ＭＳ 明朝"/>
        <family val="1"/>
        <charset val="128"/>
      </rPr>
      <t>問問2２建物の建</t>
    </r>
    <phoneticPr fontId="19" type="noConversion"/>
  </si>
  <si>
    <t>介護療養型医療施設</t>
  </si>
  <si>
    <t>介護老人保健施設</t>
  </si>
  <si>
    <t>介護老人福祉施設</t>
  </si>
  <si>
    <t>平均</t>
  </si>
  <si>
    <t>N数</t>
    <rPh sb="1" eb="2">
      <t>スウ</t>
    </rPh>
    <phoneticPr fontId="4"/>
  </si>
  <si>
    <t>（施設サービス）</t>
    <phoneticPr fontId="19" type="noConversion"/>
  </si>
  <si>
    <t>送迎延べ実施回数</t>
    <rPh sb="4" eb="6">
      <t>ｼﾞｯｼ</t>
    </rPh>
    <rPh sb="6" eb="8">
      <t>ｶｲｽｳ</t>
    </rPh>
    <phoneticPr fontId="19" type="noConversion"/>
  </si>
  <si>
    <t>食事延べ提供数</t>
    <phoneticPr fontId="19" type="noConversion"/>
  </si>
  <si>
    <t>延べ利用者数等</t>
    <phoneticPr fontId="19" type="noConversion"/>
  </si>
  <si>
    <t>サービスの種類</t>
    <phoneticPr fontId="19" type="noConversion"/>
  </si>
  <si>
    <t>複合型サービス</t>
    <phoneticPr fontId="5"/>
  </si>
  <si>
    <t>地域密着型介護老人福祉施設</t>
    <phoneticPr fontId="5"/>
  </si>
  <si>
    <t>地域密着型特定施設入居者生活介護</t>
    <phoneticPr fontId="5"/>
  </si>
  <si>
    <t>認知症対応型共同生活介護（介護予防を含む）</t>
    <phoneticPr fontId="5"/>
  </si>
  <si>
    <t>小規模多機能型居宅介護（介護予防を含む）</t>
    <phoneticPr fontId="5"/>
  </si>
  <si>
    <t>認知症対応型通所介護（介護予防を含む）</t>
    <phoneticPr fontId="5"/>
  </si>
  <si>
    <t>夜間対応型訪問介護</t>
  </si>
  <si>
    <t>（地域密着型サービス）</t>
    <phoneticPr fontId="19" type="noConversion"/>
  </si>
  <si>
    <t>居宅介護支援（介護予防を含む）</t>
    <phoneticPr fontId="5"/>
  </si>
  <si>
    <t>福祉用具貸与（介護予防を含む）</t>
    <phoneticPr fontId="5"/>
  </si>
  <si>
    <t>***</t>
  </si>
  <si>
    <t>特定施設入居者生活介護（介護予防を含む）</t>
    <phoneticPr fontId="5"/>
  </si>
  <si>
    <t>短期入所療養介護（介護予防を含む）</t>
    <phoneticPr fontId="5"/>
  </si>
  <si>
    <t>短期入所生活介護（空床利用分を除く）（介護予防を含む）</t>
    <phoneticPr fontId="5"/>
  </si>
  <si>
    <t>通所リハビリテーション（介護予防を含む）</t>
    <phoneticPr fontId="5"/>
  </si>
  <si>
    <t>通所介護（介護予防を含む）</t>
    <phoneticPr fontId="5"/>
  </si>
  <si>
    <t>居宅療養管理指導（介護予防を含む）</t>
    <phoneticPr fontId="5"/>
  </si>
  <si>
    <t>訪問リハビリテーション（介護予防を含む）</t>
    <phoneticPr fontId="5"/>
  </si>
  <si>
    <t>訪問看護（介護予防を含む）</t>
    <phoneticPr fontId="5"/>
  </si>
  <si>
    <t>訪問入浴介護（介護予防を含む）</t>
    <phoneticPr fontId="5"/>
  </si>
  <si>
    <t>訪問介護（介護予防を含む）</t>
    <phoneticPr fontId="5"/>
  </si>
  <si>
    <t>（居宅サービス）</t>
    <phoneticPr fontId="19" type="noConversion"/>
  </si>
  <si>
    <t>27　法定福利費（事業主負担・直近の決算期間実績）</t>
    <phoneticPr fontId="19" type="noConversion"/>
  </si>
  <si>
    <t>（６）退職金として支出　※（１）～（５）に計上される分を除く</t>
    <phoneticPr fontId="19" type="noConversion"/>
  </si>
  <si>
    <t>（５）退職給与（給付）引当金繰入の実施　※（１）～（４）以外</t>
    <phoneticPr fontId="19" type="noConversion"/>
  </si>
  <si>
    <t>（４）その他共済制度に加入</t>
    <phoneticPr fontId="19" type="noConversion"/>
  </si>
  <si>
    <t xml:space="preserve">（３）中小企業退職金共済制度に加入 </t>
    <phoneticPr fontId="19" type="noConversion"/>
  </si>
  <si>
    <t xml:space="preserve">（２）全国社会福祉団体職員退職手当積立基金に加入 </t>
    <phoneticPr fontId="19" type="noConversion"/>
  </si>
  <si>
    <t>（１）社会福祉施設退職手当等職員共済に加入</t>
    <phoneticPr fontId="19" type="noConversion"/>
  </si>
  <si>
    <t>退職給与引当金の実施、退職金に関わる共済等への加入(複数回答可)</t>
    <phoneticPr fontId="19" type="noConversion"/>
  </si>
  <si>
    <t>25　賞与または賞与引当金繰入（直近の決算期間実績）</t>
    <phoneticPr fontId="19" type="noConversion"/>
  </si>
  <si>
    <t>24　通勤手当（再掲）（直近の決算期間分）</t>
    <rPh sb="12" eb="14">
      <t>ﾁｮｯｷﾝ</t>
    </rPh>
    <rPh sb="15" eb="18">
      <t>ｹｯｻﾝｷ</t>
    </rPh>
    <rPh sb="18" eb="19">
      <t>ｶﾝ</t>
    </rPh>
    <rPh sb="19" eb="20">
      <t>ﾌﾞﾝ</t>
    </rPh>
    <phoneticPr fontId="19" type="noConversion"/>
  </si>
  <si>
    <t>23　その他</t>
    <phoneticPr fontId="19" type="noConversion"/>
  </si>
  <si>
    <t>22　事務職員</t>
    <phoneticPr fontId="19" type="noConversion"/>
  </si>
  <si>
    <t>21　調理員</t>
    <phoneticPr fontId="19" type="noConversion"/>
  </si>
  <si>
    <t>20　うち管理栄養士</t>
    <phoneticPr fontId="19" type="noConversion"/>
  </si>
  <si>
    <t>19　栄養士</t>
    <phoneticPr fontId="19" type="noConversion"/>
  </si>
  <si>
    <t>18　福祉用具専門相談員</t>
    <phoneticPr fontId="19" type="noConversion"/>
  </si>
  <si>
    <t>17　うち社会福祉士</t>
    <phoneticPr fontId="19" type="noConversion"/>
  </si>
  <si>
    <t>16　生活相談員・支援相談員</t>
    <phoneticPr fontId="19" type="noConversion"/>
  </si>
  <si>
    <t>15　柔道整復師・あん摩マッサージ指圧師</t>
    <phoneticPr fontId="20"/>
  </si>
  <si>
    <t>14　歯科衛生士</t>
    <phoneticPr fontId="19" type="noConversion"/>
  </si>
  <si>
    <t>13　言語聴覚士</t>
    <phoneticPr fontId="19" type="noConversion"/>
  </si>
  <si>
    <t>12　作業療法士</t>
    <phoneticPr fontId="19" type="noConversion"/>
  </si>
  <si>
    <t>11　理学療法士</t>
    <phoneticPr fontId="19" type="noConversion"/>
  </si>
  <si>
    <t>10　うち介護福祉士</t>
    <phoneticPr fontId="19" type="noConversion"/>
  </si>
  <si>
    <r>
      <rPr>
        <sz val="9"/>
        <color rgb="FF231F20"/>
        <rFont val="ＭＳ 明朝"/>
        <family val="1"/>
        <charset val="128"/>
      </rPr>
      <t>９　介護職員</t>
    </r>
    <phoneticPr fontId="19" type="noConversion"/>
  </si>
  <si>
    <r>
      <rPr>
        <sz val="9"/>
        <color rgb="FF231F20"/>
        <rFont val="ＭＳ 明朝"/>
        <family val="1"/>
        <charset val="128"/>
      </rPr>
      <t>８　准看護師</t>
    </r>
    <phoneticPr fontId="19" type="noConversion"/>
  </si>
  <si>
    <t>７　看護師</t>
    <phoneticPr fontId="19" type="noConversion"/>
  </si>
  <si>
    <r>
      <rPr>
        <sz val="9"/>
        <color rgb="FF231F20"/>
        <rFont val="ＭＳ 明朝"/>
        <family val="1"/>
        <charset val="128"/>
      </rPr>
      <t>６　薬剤師</t>
    </r>
    <phoneticPr fontId="19" type="noConversion"/>
  </si>
  <si>
    <r>
      <rPr>
        <sz val="9"/>
        <color rgb="FF231F20"/>
        <rFont val="ＭＳ 明朝"/>
        <family val="1"/>
        <charset val="128"/>
      </rPr>
      <t>５　歯科医師</t>
    </r>
    <phoneticPr fontId="19" type="noConversion"/>
  </si>
  <si>
    <t>４　医師</t>
    <phoneticPr fontId="19" type="noConversion"/>
  </si>
  <si>
    <t>３　その他介護保険事業の管理者（上記以外）</t>
    <phoneticPr fontId="19" type="noConversion"/>
  </si>
  <si>
    <t>２　地域密着型介護老人福祉施設の管理者</t>
    <phoneticPr fontId="19" type="noConversion"/>
  </si>
  <si>
    <t>１　介護老人福祉施設の管理者</t>
    <phoneticPr fontId="19" type="noConversion"/>
  </si>
  <si>
    <t>換算人員分の給料</t>
    <phoneticPr fontId="19" type="noConversion"/>
  </si>
  <si>
    <t>特定施設の
換算人員</t>
    <rPh sb="0" eb="4">
      <t>ﾄｸﾃｲｼｾﾂ</t>
    </rPh>
    <phoneticPr fontId="19" type="noConversion"/>
  </si>
  <si>
    <t>換算人員</t>
    <rPh sb="0" eb="2">
      <t>カンサン</t>
    </rPh>
    <rPh sb="2" eb="4">
      <t>ジンイン</t>
    </rPh>
    <phoneticPr fontId="20"/>
  </si>
  <si>
    <t>実人員</t>
    <phoneticPr fontId="19" type="noConversion"/>
  </si>
  <si>
    <t>換算人員分の給料</t>
    <rPh sb="0" eb="5">
      <t>ｶﾝｻﾝｼﾞﾝｲﾝﾌﾞﾝ</t>
    </rPh>
    <phoneticPr fontId="19" type="noConversion"/>
  </si>
  <si>
    <t>常勤</t>
    <phoneticPr fontId="19" type="noConversion"/>
  </si>
  <si>
    <t>職種</t>
    <rPh sb="0" eb="2">
      <t>ｼｮｸｼｭ</t>
    </rPh>
    <phoneticPr fontId="19" type="noConversion"/>
  </si>
  <si>
    <t>Ａ 事業活動収入（収益）計</t>
    <rPh sb="2" eb="4">
      <t>ｼﾞｷﾞｮｳ</t>
    </rPh>
    <rPh sb="4" eb="6">
      <t>ｶﾂﾄﾞｳ</t>
    </rPh>
    <rPh sb="6" eb="8">
      <t>ｼｭｳﾆｭｳ</t>
    </rPh>
    <rPh sb="9" eb="11">
      <t>ｼｭｳｴｷ</t>
    </rPh>
    <rPh sb="12" eb="13">
      <t>ｹｲ</t>
    </rPh>
    <phoneticPr fontId="19" type="noConversion"/>
  </si>
  <si>
    <t>11 その他</t>
    <phoneticPr fontId="19" type="noConversion"/>
  </si>
  <si>
    <t>10 その他</t>
    <phoneticPr fontId="19" type="noConversion"/>
  </si>
  <si>
    <t>９ その他</t>
    <rPh sb="4" eb="5">
      <t>ﾀ</t>
    </rPh>
    <phoneticPr fontId="19" type="noConversion"/>
  </si>
  <si>
    <t>８ 国庫補助金等特別積立金取崩額</t>
    <phoneticPr fontId="19" type="noConversion"/>
  </si>
  <si>
    <t>(3) その他</t>
    <rPh sb="6" eb="7">
      <t>ﾀ</t>
    </rPh>
    <phoneticPr fontId="19" type="noConversion"/>
  </si>
  <si>
    <t>(2) ホームヘルプサービスの収益（障害者等）</t>
    <rPh sb="15" eb="17">
      <t>シュウエキ</t>
    </rPh>
    <rPh sb="18" eb="21">
      <t>ショウガイシャ</t>
    </rPh>
    <rPh sb="21" eb="22">
      <t>ナド</t>
    </rPh>
    <phoneticPr fontId="4"/>
  </si>
  <si>
    <t>(1) 介護予防事業者からの委託にかかる収入（収益）</t>
    <rPh sb="4" eb="6">
      <t>ｶｲｺﾞ</t>
    </rPh>
    <rPh sb="6" eb="8">
      <t>ﾖﾎﾞｳ</t>
    </rPh>
    <rPh sb="8" eb="11">
      <t>ｼﾞｷﾞｮｳｼｬ</t>
    </rPh>
    <rPh sb="14" eb="16">
      <t>ｲﾀｸ</t>
    </rPh>
    <rPh sb="20" eb="22">
      <t>ｼｭｳﾆｭｳ</t>
    </rPh>
    <rPh sb="23" eb="25">
      <t>ｼｭｳｴｷ</t>
    </rPh>
    <phoneticPr fontId="19" type="noConversion"/>
  </si>
  <si>
    <t>７ その他の収入（収益）　その他の収入</t>
    <rPh sb="15" eb="16">
      <t>タ</t>
    </rPh>
    <rPh sb="17" eb="19">
      <t>シュウニュウ</t>
    </rPh>
    <phoneticPr fontId="4"/>
  </si>
  <si>
    <t>(4) その他</t>
    <rPh sb="6" eb="7">
      <t>ﾀ</t>
    </rPh>
    <phoneticPr fontId="19" type="noConversion"/>
  </si>
  <si>
    <t>(3) 受託収入（収益）</t>
    <rPh sb="4" eb="6">
      <t>ｼﾞｭﾀｸ</t>
    </rPh>
    <rPh sb="6" eb="8">
      <t>ｼｭｳﾆｭｳ</t>
    </rPh>
    <rPh sb="9" eb="11">
      <t>ｼｭｳｴｷ</t>
    </rPh>
    <phoneticPr fontId="19" type="noConversion"/>
  </si>
  <si>
    <t>(2) 市町村特別事業収入（収益）</t>
    <rPh sb="4" eb="7">
      <t>シチョウソン</t>
    </rPh>
    <rPh sb="7" eb="9">
      <t>トクベツ</t>
    </rPh>
    <rPh sb="9" eb="11">
      <t>ジギョウ</t>
    </rPh>
    <rPh sb="11" eb="13">
      <t>シュウニュウ</t>
    </rPh>
    <rPh sb="14" eb="16">
      <t>シュウエキ</t>
    </rPh>
    <phoneticPr fontId="4"/>
  </si>
  <si>
    <t>(1) 補助金収入（収益） ※運営費にかかる補助金</t>
    <rPh sb="4" eb="7">
      <t>ﾎｼﾞｮｷﾝ</t>
    </rPh>
    <rPh sb="7" eb="9">
      <t>ｼｭｳﾆｭｳ</t>
    </rPh>
    <rPh sb="10" eb="12">
      <t>ｼｭｳｴｷ</t>
    </rPh>
    <rPh sb="15" eb="18">
      <t>ｳﾝｴｲﾋ</t>
    </rPh>
    <rPh sb="22" eb="25">
      <t>ﾎｼﾞｮｷﾝ</t>
    </rPh>
    <phoneticPr fontId="19" type="noConversion"/>
  </si>
  <si>
    <t>６ その他の事業収入（収益）</t>
    <rPh sb="4" eb="5">
      <t>タ</t>
    </rPh>
    <rPh sb="6" eb="8">
      <t>ジギョウ</t>
    </rPh>
    <rPh sb="8" eb="10">
      <t>シュウニュウ</t>
    </rPh>
    <rPh sb="11" eb="13">
      <t>シュウエキ</t>
    </rPh>
    <phoneticPr fontId="4"/>
  </si>
  <si>
    <t>うち認知症対応型共同生活介護に係るその他の利用料収入（収益）</t>
    <rPh sb="2" eb="4">
      <t>ﾆﾝﾁ</t>
    </rPh>
    <rPh sb="4" eb="5">
      <t>ｼｮｳ</t>
    </rPh>
    <rPh sb="5" eb="8">
      <t>ﾀｲｵｳｶﾞﾀ</t>
    </rPh>
    <rPh sb="8" eb="10">
      <t>ｷｮｳﾄﾞｳ</t>
    </rPh>
    <rPh sb="10" eb="12">
      <t>ｾｲｶﾂ</t>
    </rPh>
    <rPh sb="12" eb="14">
      <t>ｶｲｺﾞ</t>
    </rPh>
    <rPh sb="15" eb="16">
      <t>ｶｶ</t>
    </rPh>
    <rPh sb="19" eb="20">
      <t>ﾀ</t>
    </rPh>
    <rPh sb="21" eb="24">
      <t>ﾘﾖｳﾘｮｳ</t>
    </rPh>
    <rPh sb="24" eb="26">
      <t>ｼｭｳﾆｭｳ</t>
    </rPh>
    <rPh sb="27" eb="29">
      <t>ｼｭｳｴｷ</t>
    </rPh>
    <phoneticPr fontId="19" type="noConversion"/>
  </si>
  <si>
    <t>その他の利用料収入（収益）</t>
    <phoneticPr fontId="5"/>
  </si>
  <si>
    <t>(7)</t>
    <phoneticPr fontId="5"/>
  </si>
  <si>
    <t>うち経年・月割償却による収入</t>
    <phoneticPr fontId="4"/>
  </si>
  <si>
    <t>うち初期償却または退去時償却による収入</t>
    <phoneticPr fontId="4"/>
  </si>
  <si>
    <t>②前払い金（介護一時金）償却売上</t>
    <rPh sb="1" eb="3">
      <t>マエバラ</t>
    </rPh>
    <rPh sb="4" eb="5">
      <t>キン</t>
    </rPh>
    <rPh sb="12" eb="14">
      <t>ショウキャク</t>
    </rPh>
    <rPh sb="14" eb="16">
      <t>ウリアゲ</t>
    </rPh>
    <phoneticPr fontId="4"/>
  </si>
  <si>
    <t>うち経年・月割償却による収入</t>
    <phoneticPr fontId="4"/>
  </si>
  <si>
    <t>①前払い金（家賃前払い分）償却売上</t>
    <rPh sb="1" eb="3">
      <t>マエバラ</t>
    </rPh>
    <rPh sb="4" eb="5">
      <t>キン</t>
    </rPh>
    <rPh sb="13" eb="15">
      <t>ショウキャク</t>
    </rPh>
    <rPh sb="15" eb="17">
      <t>ウリアゲ</t>
    </rPh>
    <phoneticPr fontId="4"/>
  </si>
  <si>
    <t>入居金償却売上</t>
    <rPh sb="0" eb="2">
      <t>ﾆｭｳｷｮ</t>
    </rPh>
    <rPh sb="2" eb="3">
      <t>ｷﾝ</t>
    </rPh>
    <rPh sb="3" eb="5">
      <t>ｼｮｳｷｬｸ</t>
    </rPh>
    <rPh sb="5" eb="7">
      <t>ｳﾘｱｹﾞ</t>
    </rPh>
    <phoneticPr fontId="19" type="noConversion"/>
  </si>
  <si>
    <t>(6)</t>
    <phoneticPr fontId="5"/>
  </si>
  <si>
    <t>うち光熱水費収入</t>
    <rPh sb="2" eb="4">
      <t>ｺｳﾈﾂ</t>
    </rPh>
    <rPh sb="4" eb="5">
      <t>ﾐｽﾞ</t>
    </rPh>
    <rPh sb="5" eb="6">
      <t>ﾋ</t>
    </rPh>
    <rPh sb="6" eb="8">
      <t>ｼｭｳﾆｭｳ</t>
    </rPh>
    <phoneticPr fontId="19" type="noConversion"/>
  </si>
  <si>
    <t>管理費・光熱水費収入（収益）</t>
    <rPh sb="0" eb="3">
      <t>ｶﾝﾘﾋ</t>
    </rPh>
    <rPh sb="4" eb="8">
      <t>ｺｳﾈﾂｽｲﾋ</t>
    </rPh>
    <rPh sb="8" eb="10">
      <t>ｼｭｳﾆｭｳ</t>
    </rPh>
    <rPh sb="11" eb="13">
      <t>ｼｭｳｴｷ</t>
    </rPh>
    <phoneticPr fontId="19" type="noConversion"/>
  </si>
  <si>
    <t>(5)</t>
  </si>
  <si>
    <t>居住費収入（収益）　※償却分を除く</t>
    <rPh sb="0" eb="2">
      <t>ｷｮｼﾞｭｳ</t>
    </rPh>
    <rPh sb="2" eb="3">
      <t>ﾋ</t>
    </rPh>
    <rPh sb="3" eb="5">
      <t>ｼｭｳﾆｭｳ</t>
    </rPh>
    <rPh sb="6" eb="8">
      <t>ｼｭｳｴｷ</t>
    </rPh>
    <rPh sb="11" eb="13">
      <t>ｼｮｳｷｬｸ</t>
    </rPh>
    <rPh sb="13" eb="14">
      <t>ﾌﾞﾝ</t>
    </rPh>
    <rPh sb="15" eb="16">
      <t>ﾉｿﾞ</t>
    </rPh>
    <phoneticPr fontId="19" type="noConversion"/>
  </si>
  <si>
    <t>(4)</t>
  </si>
  <si>
    <t>食費収入（収益）</t>
    <phoneticPr fontId="5"/>
  </si>
  <si>
    <t>(3)</t>
  </si>
  <si>
    <t>⑭その他の居宅介護サービス</t>
  </si>
  <si>
    <t>⑬複合型サービス</t>
  </si>
  <si>
    <t>⑫認知症対応型共同生活介護（介護予防を含む）</t>
    <phoneticPr fontId="4"/>
  </si>
  <si>
    <t>⑪小規模多機能型居宅介護（介護予防を含む）</t>
    <phoneticPr fontId="4"/>
  </si>
  <si>
    <t>⑩認知症対応型通所介護（介護予防を含む）</t>
    <phoneticPr fontId="4"/>
  </si>
  <si>
    <t>⑨夜間対応型訪問介護</t>
    <phoneticPr fontId="4"/>
  </si>
  <si>
    <t>⑧定期巡回・随時対応型訪問介護看護</t>
    <phoneticPr fontId="4"/>
  </si>
  <si>
    <t>⑦福祉用具貸与（介護予防を含む）</t>
    <phoneticPr fontId="4"/>
  </si>
  <si>
    <t>うち空床利用分（地域密着型介護老人福祉施設）</t>
    <phoneticPr fontId="5"/>
  </si>
  <si>
    <t>うち空床利用分（介護老人福祉施設）</t>
    <phoneticPr fontId="5"/>
  </si>
  <si>
    <t>⑥短期入所生活介護（介護予防を含む）</t>
    <phoneticPr fontId="19" type="noConversion"/>
  </si>
  <si>
    <t>⑤通所介護（介護予防を含む）</t>
    <phoneticPr fontId="4"/>
  </si>
  <si>
    <t>④訪問入浴介護（介護予防を含む）</t>
    <phoneticPr fontId="4"/>
  </si>
  <si>
    <t>③訪問介護（介護予防を含む）</t>
    <phoneticPr fontId="4"/>
  </si>
  <si>
    <t>②地域密着型介護老人福祉施設</t>
    <phoneticPr fontId="19" type="noConversion"/>
  </si>
  <si>
    <t>①介護老人福祉施設</t>
    <phoneticPr fontId="19" type="noConversion"/>
  </si>
  <si>
    <t>併設の居宅介護サービス及び介護老人福祉施設利用料収入（収益）</t>
    <rPh sb="0" eb="2">
      <t>ﾍｲｾﾂ</t>
    </rPh>
    <rPh sb="11" eb="12">
      <t>ｵﾖ</t>
    </rPh>
    <phoneticPr fontId="19" type="noConversion"/>
  </si>
  <si>
    <t>(2)</t>
    <phoneticPr fontId="19" type="noConversion"/>
  </si>
  <si>
    <t>②地域密着型特定施設入居者生活介護の上乗せ介護料（定額徴収分）（収益）</t>
    <phoneticPr fontId="4"/>
  </si>
  <si>
    <t>①特定施設入居者生活介護（介護予防を含む）の上乗せ介護料（定額徴収分）（収益）</t>
    <phoneticPr fontId="4"/>
  </si>
  <si>
    <t>居宅介護サービス利用料収入（収益）</t>
    <phoneticPr fontId="5"/>
  </si>
  <si>
    <t>(1)</t>
    <phoneticPr fontId="5"/>
  </si>
  <si>
    <t>５ 保険外の利用料による収入（収益）</t>
    <phoneticPr fontId="19" type="noConversion"/>
  </si>
  <si>
    <t>４ 介護報酬査定減</t>
    <phoneticPr fontId="19" type="noConversion"/>
  </si>
  <si>
    <t>介護予防支援介護料収入（収益）（介護予防支援事業者からの委託料は含まない）</t>
    <phoneticPr fontId="19" type="noConversion"/>
  </si>
  <si>
    <t>居宅介護支援介護料収入（収益）</t>
    <phoneticPr fontId="19" type="noConversion"/>
  </si>
  <si>
    <t>３ 居宅介護支援介護料収入（収益）</t>
    <phoneticPr fontId="19" type="noConversion"/>
  </si>
  <si>
    <t>その他の居宅介護サービス（(1)～(13)に該当しないもの）</t>
    <phoneticPr fontId="5"/>
  </si>
  <si>
    <t>(14)</t>
    <phoneticPr fontId="19" type="noConversion"/>
  </si>
  <si>
    <t>複合型サービス</t>
    <phoneticPr fontId="5"/>
  </si>
  <si>
    <t>(13)</t>
    <phoneticPr fontId="19" type="noConversion"/>
  </si>
  <si>
    <t>認知症対応型共同生活介護（介護予防を含む）</t>
    <phoneticPr fontId="5"/>
  </si>
  <si>
    <t>(12)</t>
    <phoneticPr fontId="20"/>
  </si>
  <si>
    <t>小規模多機能型居宅介護（介護予防を含む）</t>
    <phoneticPr fontId="5"/>
  </si>
  <si>
    <t>(11)</t>
    <phoneticPr fontId="19" type="noConversion"/>
  </si>
  <si>
    <t>認知症対応型通所介護（介護予防を含む）</t>
  </si>
  <si>
    <t>(10)</t>
    <phoneticPr fontId="5"/>
  </si>
  <si>
    <t>(9)</t>
    <phoneticPr fontId="5"/>
  </si>
  <si>
    <t>(8)</t>
    <phoneticPr fontId="5"/>
  </si>
  <si>
    <t>福祉用具貸与（介護予防を含む）</t>
  </si>
  <si>
    <t>(7)</t>
    <phoneticPr fontId="5"/>
  </si>
  <si>
    <t>うち空床利用分（地域密着型介護老人福祉施設）</t>
    <phoneticPr fontId="19" type="noConversion"/>
  </si>
  <si>
    <t>うち空床利用分（介護老人福祉施設）</t>
    <phoneticPr fontId="19" type="noConversion"/>
  </si>
  <si>
    <t>短期入所生活介護（介護予防を含む）</t>
    <phoneticPr fontId="19" type="noConversion"/>
  </si>
  <si>
    <t>通所介護（介護予防を含む）</t>
    <phoneticPr fontId="19" type="noConversion"/>
  </si>
  <si>
    <t>(5)</t>
    <phoneticPr fontId="5"/>
  </si>
  <si>
    <t>訪問入浴介護（介護予防を含む）</t>
    <phoneticPr fontId="19" type="noConversion"/>
  </si>
  <si>
    <t>(4)</t>
    <phoneticPr fontId="5"/>
  </si>
  <si>
    <t>訪問介護（介護予防を含む）</t>
    <phoneticPr fontId="19" type="noConversion"/>
  </si>
  <si>
    <t>(3)</t>
    <phoneticPr fontId="5"/>
  </si>
  <si>
    <t>地域密着型介護老人福祉施設</t>
    <phoneticPr fontId="19" type="noConversion"/>
  </si>
  <si>
    <t>介護老人福祉施設</t>
    <phoneticPr fontId="19" type="noConversion"/>
  </si>
  <si>
    <t>２ 併設の居宅介護料及び介護老人福祉施設介護料収入(収益）（１割の利用者負担分を含む）</t>
    <rPh sb="2" eb="4">
      <t>ﾍｲｾﾂ</t>
    </rPh>
    <rPh sb="5" eb="10">
      <t>ｷｮﾀｸｶｲｺﾞﾘｮｳ</t>
    </rPh>
    <rPh sb="10" eb="11">
      <t>ｵﾖ</t>
    </rPh>
    <phoneticPr fontId="19" type="noConversion"/>
  </si>
  <si>
    <t>地域密着型特定施設入居者生活介護</t>
    <phoneticPr fontId="5"/>
  </si>
  <si>
    <t>特定施設入居者生活介護（介護予防を含む）</t>
    <phoneticPr fontId="5"/>
  </si>
  <si>
    <t>１ 居宅介護料収入（収益）（１割の利用者負担分を含む）</t>
    <phoneticPr fontId="19" type="noConversion"/>
  </si>
  <si>
    <t>Ⅰ　事業活動収入（収益）</t>
    <rPh sb="2" eb="4">
      <t>ｼﾞｷﾞｮｳ</t>
    </rPh>
    <rPh sb="4" eb="6">
      <t>ｶﾂﾄﾞｳ</t>
    </rPh>
    <rPh sb="6" eb="8">
      <t>ｼｭｳﾆｭｳ</t>
    </rPh>
    <rPh sb="9" eb="11">
      <t>ｼｭｳｴｷ</t>
    </rPh>
    <phoneticPr fontId="19" type="noConversion"/>
  </si>
  <si>
    <t>科　　　　　　目</t>
    <phoneticPr fontId="19" type="noConversion"/>
  </si>
  <si>
    <t>Ｆ　収支差率（％）</t>
    <phoneticPr fontId="5"/>
  </si>
  <si>
    <t>Ｅ 営業利益率（％）</t>
    <rPh sb="2" eb="4">
      <t>エイギョウ</t>
    </rPh>
    <rPh sb="4" eb="6">
      <t>リエキ</t>
    </rPh>
    <rPh sb="6" eb="7">
      <t>リツ</t>
    </rPh>
    <phoneticPr fontId="5"/>
  </si>
  <si>
    <t>Ｄ 営業利益</t>
    <rPh sb="2" eb="4">
      <t>エイギョウ</t>
    </rPh>
    <rPh sb="4" eb="6">
      <t>リエキ</t>
    </rPh>
    <phoneticPr fontId="5"/>
  </si>
  <si>
    <t>Ｃ 粗利率（％）</t>
    <rPh sb="2" eb="4">
      <t>ソリ</t>
    </rPh>
    <rPh sb="4" eb="5">
      <t>リツ</t>
    </rPh>
    <phoneticPr fontId="5"/>
  </si>
  <si>
    <t>Ｂ 粗利益</t>
    <rPh sb="2" eb="5">
      <t>アラリエキ</t>
    </rPh>
    <phoneticPr fontId="5"/>
  </si>
  <si>
    <t>Ａ 事業活動収入（収益）計</t>
    <rPh sb="2" eb="4">
      <t>ジギョウ</t>
    </rPh>
    <rPh sb="4" eb="6">
      <t>カツドウ</t>
    </rPh>
    <rPh sb="6" eb="8">
      <t>シュウニュウ</t>
    </rPh>
    <rPh sb="9" eb="11">
      <t>シュウエキ</t>
    </rPh>
    <rPh sb="12" eb="13">
      <t>ケイ</t>
    </rPh>
    <phoneticPr fontId="5"/>
  </si>
  <si>
    <t>売上原価計（１～６の合計）</t>
    <rPh sb="0" eb="2">
      <t>ウリアゲ</t>
    </rPh>
    <rPh sb="2" eb="4">
      <t>ゲンカ</t>
    </rPh>
    <rPh sb="4" eb="5">
      <t>ケイ</t>
    </rPh>
    <rPh sb="10" eb="12">
      <t>ゴウケイ</t>
    </rPh>
    <phoneticPr fontId="5"/>
  </si>
  <si>
    <t>科　　　　　　目</t>
    <phoneticPr fontId="5"/>
  </si>
  <si>
    <t>わからない</t>
    <phoneticPr fontId="5"/>
  </si>
  <si>
    <t>乖離があり、（３）で算出した数値の方が大きい</t>
    <phoneticPr fontId="5"/>
  </si>
  <si>
    <t>概ね同じ</t>
    <phoneticPr fontId="5"/>
  </si>
  <si>
    <t>乖離があり、（３）で算出した数値の方が小さい</t>
    <phoneticPr fontId="5"/>
  </si>
  <si>
    <t>問10（４）本社・本部等から参照基準として示されている利益率と乖離について</t>
    <rPh sb="6" eb="8">
      <t>ホンシャ</t>
    </rPh>
    <rPh sb="9" eb="11">
      <t>ホンブ</t>
    </rPh>
    <rPh sb="11" eb="12">
      <t>トウ</t>
    </rPh>
    <rPh sb="14" eb="16">
      <t>サンショウ</t>
    </rPh>
    <rPh sb="16" eb="18">
      <t>キジュン</t>
    </rPh>
    <rPh sb="21" eb="22">
      <t>シメ</t>
    </rPh>
    <rPh sb="27" eb="29">
      <t>リエキ</t>
    </rPh>
    <rPh sb="29" eb="30">
      <t>リツ</t>
    </rPh>
    <rPh sb="31" eb="33">
      <t>カイリ</t>
    </rPh>
    <phoneticPr fontId="5"/>
  </si>
  <si>
    <t>廃止</t>
    <rPh sb="0" eb="2">
      <t>ハイシ</t>
    </rPh>
    <phoneticPr fontId="5"/>
  </si>
  <si>
    <t>休止</t>
    <rPh sb="0" eb="2">
      <t>キュウシ</t>
    </rPh>
    <phoneticPr fontId="5"/>
  </si>
  <si>
    <t>活動状況（平成27年８月31日時点）</t>
    <phoneticPr fontId="5"/>
  </si>
  <si>
    <t>特定施設－単純集計</t>
    <rPh sb="0" eb="2">
      <t>トクテイ</t>
    </rPh>
    <rPh sb="2" eb="4">
      <t>シセツ</t>
    </rPh>
    <rPh sb="5" eb="9">
      <t>タンジュンシュウケイ</t>
    </rPh>
    <phoneticPr fontId="4"/>
  </si>
  <si>
    <t>非特定施設－単純集計</t>
    <rPh sb="6" eb="10">
      <t>タンジュンシュウケイ</t>
    </rPh>
    <phoneticPr fontId="4"/>
  </si>
  <si>
    <t>非特定施設－単純集計</t>
    <rPh sb="0" eb="1">
      <t>ヒ</t>
    </rPh>
    <rPh sb="1" eb="3">
      <t>トクテイ</t>
    </rPh>
    <rPh sb="3" eb="5">
      <t>シセツ</t>
    </rPh>
    <rPh sb="6" eb="10">
      <t>タンジュンシュウケイ</t>
    </rPh>
    <phoneticPr fontId="4"/>
  </si>
  <si>
    <t>（売上比）</t>
    <rPh sb="1" eb="4">
      <t>ウリアゲヒ</t>
    </rPh>
    <phoneticPr fontId="4"/>
  </si>
  <si>
    <t>（売上比）</t>
    <rPh sb="1" eb="4">
      <t>ウリアゲヒ</t>
    </rPh>
    <phoneticPr fontId="13"/>
  </si>
  <si>
    <t>問２（４）併設の介護サービス事業所との兼用状況</t>
    <rPh sb="0" eb="1">
      <t>トイ</t>
    </rPh>
    <rPh sb="5" eb="7">
      <t>ヘイセツ</t>
    </rPh>
    <rPh sb="8" eb="10">
      <t>カイゴ</t>
    </rPh>
    <rPh sb="14" eb="17">
      <t>ジギョウショ</t>
    </rPh>
    <rPh sb="19" eb="21">
      <t>ケンヨウ</t>
    </rPh>
    <rPh sb="21" eb="23">
      <t>ジョウキョウ</t>
    </rPh>
    <phoneticPr fontId="5"/>
  </si>
  <si>
    <t>居室部分の面積</t>
  </si>
  <si>
    <t>特定施設の事務所</t>
  </si>
  <si>
    <t>食堂面積</t>
  </si>
  <si>
    <t>機能訓練室</t>
  </si>
  <si>
    <t>食堂兼機能訓練室</t>
  </si>
  <si>
    <t>健康管理室</t>
  </si>
  <si>
    <t>兼用している</t>
    <rPh sb="0" eb="2">
      <t>ケンヨウ</t>
    </rPh>
    <phoneticPr fontId="5"/>
  </si>
  <si>
    <t>兼用していない</t>
    <rPh sb="0" eb="2">
      <t>ケンヨウ</t>
    </rPh>
    <phoneticPr fontId="5"/>
  </si>
  <si>
    <t>問２（６）併設の介護サービス事業所との兼用状況</t>
    <rPh sb="0" eb="1">
      <t>トイ</t>
    </rPh>
    <rPh sb="5" eb="7">
      <t>ヘイセツ</t>
    </rPh>
    <rPh sb="8" eb="10">
      <t>カイゴ</t>
    </rPh>
    <rPh sb="14" eb="17">
      <t>ジギョウショ</t>
    </rPh>
    <rPh sb="19" eb="21">
      <t>ケンヨウ</t>
    </rPh>
    <rPh sb="21" eb="23">
      <t>ジョウキョウ</t>
    </rPh>
    <phoneticPr fontId="5"/>
  </si>
  <si>
    <t>兼用している</t>
    <rPh sb="0" eb="2">
      <t>ケンヨウ</t>
    </rPh>
    <phoneticPr fontId="4"/>
  </si>
  <si>
    <t>兼用していない</t>
    <rPh sb="0" eb="2">
      <t>ケンヨウ</t>
    </rPh>
    <phoneticPr fontId="4"/>
  </si>
  <si>
    <t>２(1)</t>
    <phoneticPr fontId="4"/>
  </si>
  <si>
    <t>２(2)</t>
    <phoneticPr fontId="5"/>
  </si>
  <si>
    <t>２(3)</t>
    <phoneticPr fontId="5"/>
  </si>
  <si>
    <t>２(4)</t>
    <phoneticPr fontId="5"/>
  </si>
  <si>
    <t>２(5)</t>
    <phoneticPr fontId="5"/>
  </si>
  <si>
    <t>２(6)</t>
    <phoneticPr fontId="5"/>
  </si>
  <si>
    <t>Ⅳ 営業外収益</t>
    <rPh sb="2" eb="4">
      <t>エイギョウ</t>
    </rPh>
    <rPh sb="4" eb="5">
      <t>ソト</t>
    </rPh>
    <rPh sb="5" eb="7">
      <t>シュウエキ</t>
    </rPh>
    <phoneticPr fontId="5"/>
  </si>
  <si>
    <t>５ その他の売上原価</t>
    <rPh sb="4" eb="5">
      <t>タ</t>
    </rPh>
    <rPh sb="6" eb="8">
      <t>ウリアゲ</t>
    </rPh>
    <rPh sb="8" eb="10">
      <t>ゲンカ</t>
    </rPh>
    <phoneticPr fontId="5"/>
  </si>
  <si>
    <t>⑥その他の委託費</t>
    <rPh sb="3" eb="4">
      <t>タ</t>
    </rPh>
    <rPh sb="5" eb="8">
      <t>イタクヒ</t>
    </rPh>
    <phoneticPr fontId="5"/>
  </si>
  <si>
    <t>Ａ 事業活動収入計《事務局集計》</t>
    <rPh sb="2" eb="4">
      <t>ジギョウ</t>
    </rPh>
    <rPh sb="4" eb="6">
      <t>カツドウ</t>
    </rPh>
    <rPh sb="6" eb="8">
      <t>シュウニュウ</t>
    </rPh>
    <rPh sb="8" eb="9">
      <t>ケイ</t>
    </rPh>
    <phoneticPr fontId="5"/>
  </si>
  <si>
    <t>売上原価計《事務局集計》</t>
    <rPh sb="0" eb="2">
      <t>ウリアゲ</t>
    </rPh>
    <rPh sb="2" eb="4">
      <t>ゲンカ</t>
    </rPh>
    <rPh sb="4" eb="5">
      <t>ケイ</t>
    </rPh>
    <phoneticPr fontId="5"/>
  </si>
  <si>
    <t>Ａ 事業活動収入（収益）計《事務局集計》</t>
    <rPh sb="2" eb="4">
      <t>ジギョウ</t>
    </rPh>
    <rPh sb="4" eb="6">
      <t>カツドウ</t>
    </rPh>
    <rPh sb="6" eb="8">
      <t>シュウニュウ</t>
    </rPh>
    <rPh sb="9" eb="11">
      <t>シュウエキ</t>
    </rPh>
    <rPh sb="12" eb="13">
      <t>ケイ</t>
    </rPh>
    <phoneticPr fontId="5"/>
  </si>
  <si>
    <t>Ｂ 施設単位での営業利益《事務局集計》</t>
    <rPh sb="2" eb="4">
      <t>シセツ</t>
    </rPh>
    <rPh sb="4" eb="6">
      <t>タンイ</t>
    </rPh>
    <rPh sb="8" eb="10">
      <t>エイギョウ</t>
    </rPh>
    <rPh sb="10" eb="12">
      <t>リエキ</t>
    </rPh>
    <phoneticPr fontId="5"/>
  </si>
  <si>
    <t>Ｃ 施設単位での利益率《事務局集計》</t>
    <rPh sb="2" eb="4">
      <t>シセツ</t>
    </rPh>
    <rPh sb="4" eb="6">
      <t>タンイ</t>
    </rPh>
    <rPh sb="8" eb="10">
      <t>リエキ</t>
    </rPh>
    <rPh sb="10" eb="11">
      <t>リツ</t>
    </rPh>
    <phoneticPr fontId="5"/>
  </si>
  <si>
    <t>Ａ 事業活動収入(収益)計《事務局集計》</t>
    <rPh sb="2" eb="4">
      <t>ジギョウ</t>
    </rPh>
    <rPh sb="4" eb="6">
      <t>カツドウ</t>
    </rPh>
    <rPh sb="6" eb="8">
      <t>シュウニュウ</t>
    </rPh>
    <rPh sb="9" eb="11">
      <t>シュウエキ</t>
    </rPh>
    <rPh sb="12" eb="13">
      <t>ケイ</t>
    </rPh>
    <phoneticPr fontId="5"/>
  </si>
  <si>
    <t>Ｂ 粗利益《事務局集計》</t>
    <rPh sb="2" eb="5">
      <t>アラリエキ</t>
    </rPh>
    <phoneticPr fontId="5"/>
  </si>
  <si>
    <t>Ｄ 営業利益《事務局集計》</t>
    <rPh sb="2" eb="4">
      <t>エイギョウ</t>
    </rPh>
    <rPh sb="4" eb="6">
      <t>リエキ</t>
    </rPh>
    <phoneticPr fontId="5"/>
  </si>
  <si>
    <t>Ｃ 粗利率《事務局集計》</t>
    <rPh sb="2" eb="4">
      <t>ソリ</t>
    </rPh>
    <rPh sb="4" eb="5">
      <t>リツ</t>
    </rPh>
    <phoneticPr fontId="5"/>
  </si>
  <si>
    <t>Ｅ 営業利益率《事務局集計》</t>
  </si>
  <si>
    <t>Ｆ　収支差率《事務局集計》</t>
  </si>
  <si>
    <t>Ｅ 営業利益率《事務局集計》</t>
    <rPh sb="2" eb="4">
      <t>エイギョウ</t>
    </rPh>
    <rPh sb="4" eb="6">
      <t>リエキ</t>
    </rPh>
    <rPh sb="6" eb="7">
      <t>リツ</t>
    </rPh>
    <phoneticPr fontId="5"/>
  </si>
  <si>
    <t>-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</si>
</sst>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1">
    <numFmt numFmtId="176" formatCode="&quot;N=&quot;#,##0"/>
    <numFmt numFmtId="177" formatCode="0.0"/>
    <numFmt numFmtId="178" formatCode="#,##0.0"/>
    <numFmt numFmtId="179" formatCode="0.0%"/>
    <numFmt numFmtId="180" formatCode="0_ "/>
    <numFmt numFmtId="181" formatCode="#,##0.0&quot;食&quot;"/>
    <numFmt numFmtId="182" formatCode="#,##0.0&quot;人&quot;"/>
    <numFmt numFmtId="183" formatCode="#,##0.0&quot;回&quot;"/>
    <numFmt numFmtId="184" formatCode="0.0_);[Red]\(0.0\)"/>
    <numFmt numFmtId="185" formatCode="#,##0.0;[Red]\-#,##0.0"/>
    <numFmt numFmtId="186" formatCode="0.0_ "/>
  </numFmts>
  <fonts count="28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0"/>
      <name val="ＭＳ 明朝"/>
      <family val="1"/>
      <charset val="128"/>
    </font>
    <font>
      <sz val="9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6"/>
      <name val="ＭＳ 明朝"/>
      <family val="1"/>
      <charset val="128"/>
    </font>
    <font>
      <sz val="9"/>
      <name val="ＭＳ Ｐ明朝"/>
      <family val="1"/>
      <charset val="128"/>
    </font>
    <font>
      <sz val="10"/>
      <name val="ＭＳ ゴシック"/>
      <family val="3"/>
      <charset val="128"/>
    </font>
    <font>
      <sz val="8"/>
      <name val="ＭＳ Ｐ明朝"/>
      <family val="1"/>
      <charset val="128"/>
    </font>
    <font>
      <sz val="7.5"/>
      <name val="ＭＳ Ｐ明朝"/>
      <family val="1"/>
      <charset val="128"/>
    </font>
    <font>
      <sz val="11"/>
      <color theme="1"/>
      <name val="ＭＳ Ｐゴシック"/>
      <family val="2"/>
      <charset val="134"/>
      <scheme val="minor"/>
    </font>
    <font>
      <sz val="8"/>
      <color theme="1"/>
      <name val="ＭＳ 明朝"/>
      <family val="1"/>
      <charset val="128"/>
    </font>
    <font>
      <sz val="8"/>
      <name val="ＭＳ 明朝"/>
      <family val="1"/>
      <charset val="128"/>
    </font>
    <font>
      <sz val="6"/>
      <name val="ＭＳ 明朝"/>
      <family val="2"/>
      <charset val="128"/>
    </font>
    <font>
      <sz val="10"/>
      <color theme="1"/>
      <name val="ＭＳ 明朝"/>
      <family val="1"/>
      <charset val="128"/>
    </font>
    <font>
      <sz val="10"/>
      <color theme="1"/>
      <name val="ＭＳ 明朝"/>
      <family val="2"/>
      <charset val="128"/>
    </font>
    <font>
      <sz val="9"/>
      <color theme="1"/>
      <name val="ＭＳ 明朝"/>
      <family val="2"/>
      <charset val="128"/>
    </font>
    <font>
      <sz val="9"/>
      <color theme="1"/>
      <name val="ＭＳ 明朝"/>
      <family val="1"/>
      <charset val="128"/>
    </font>
    <font>
      <sz val="9"/>
      <name val="ＭＳ ゴシック"/>
      <family val="3"/>
      <charset val="128"/>
    </font>
    <font>
      <sz val="10"/>
      <color rgb="FF000000"/>
      <name val="Calibri"/>
      <family val="3"/>
      <charset val="134"/>
    </font>
    <font>
      <sz val="6"/>
      <name val="ＭＳ Ｐゴシック"/>
      <family val="3"/>
      <charset val="128"/>
      <scheme val="minor"/>
    </font>
    <font>
      <sz val="7.5"/>
      <name val="ＭＳ 明朝"/>
      <family val="1"/>
      <charset val="128"/>
    </font>
    <font>
      <sz val="7"/>
      <name val="ＭＳ Ｐ明朝"/>
      <family val="1"/>
      <charset val="128"/>
    </font>
    <font>
      <sz val="9"/>
      <color rgb="FF000000"/>
      <name val="ＭＳ 明朝"/>
      <family val="1"/>
      <charset val="128"/>
    </font>
    <font>
      <sz val="9"/>
      <color rgb="FFFFFFFF"/>
      <name val="ＭＳ 明朝"/>
      <family val="1"/>
      <charset val="128"/>
    </font>
    <font>
      <sz val="9"/>
      <color rgb="FF231F20"/>
      <name val="ＭＳ 明朝"/>
      <family val="1"/>
      <charset val="128"/>
    </font>
    <font>
      <sz val="26"/>
      <color theme="1"/>
      <name val="HGP創英角ｺﾞｼｯｸUB"/>
      <family val="3"/>
      <charset val="128"/>
    </font>
    <font>
      <sz val="7.5"/>
      <color theme="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auto="1"/>
      </left>
      <right style="thin">
        <color theme="1" tint="0.499984740745262"/>
      </right>
      <top style="thin">
        <color auto="1"/>
      </top>
      <bottom style="thin">
        <color auto="1"/>
      </bottom>
      <diagonal/>
    </border>
    <border>
      <left style="thin">
        <color theme="1" tint="0.499984740745262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theme="1" tint="0.499984740745262"/>
      </right>
      <top style="thin">
        <color auto="1"/>
      </top>
      <bottom/>
      <diagonal/>
    </border>
    <border>
      <left style="thin">
        <color theme="1" tint="0.499984740745262"/>
      </left>
      <right style="thin">
        <color theme="1" tint="0.499984740745262"/>
      </right>
      <top style="thin">
        <color auto="1"/>
      </top>
      <bottom/>
      <diagonal/>
    </border>
    <border>
      <left style="thin">
        <color theme="1" tint="0.499984740745262"/>
      </left>
      <right style="thin">
        <color indexed="64"/>
      </right>
      <top style="thin">
        <color auto="1"/>
      </top>
      <bottom/>
      <diagonal/>
    </border>
    <border>
      <left style="thin">
        <color auto="1"/>
      </left>
      <right style="thin">
        <color theme="1" tint="0.499984740745262"/>
      </right>
      <top style="hair">
        <color auto="1"/>
      </top>
      <bottom style="hair">
        <color auto="1"/>
      </bottom>
      <diagonal/>
    </border>
    <border>
      <left style="thin">
        <color theme="1" tint="0.499984740745262"/>
      </left>
      <right style="thin">
        <color theme="1" tint="0.499984740745262"/>
      </right>
      <top style="hair">
        <color auto="1"/>
      </top>
      <bottom style="hair">
        <color auto="1"/>
      </bottom>
      <diagonal/>
    </border>
    <border>
      <left style="thin">
        <color theme="1" tint="0.499984740745262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auto="1"/>
      </left>
      <right style="thin">
        <color theme="1" tint="0.499984740745262"/>
      </right>
      <top/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/>
      <bottom style="thin">
        <color theme="1" tint="0.499984740745262"/>
      </bottom>
      <diagonal/>
    </border>
    <border>
      <left style="thin">
        <color theme="1" tint="0.499984740745262"/>
      </left>
      <right style="thin">
        <color auto="1"/>
      </right>
      <top/>
      <bottom style="thin">
        <color theme="1" tint="0.499984740745262"/>
      </bottom>
      <diagonal/>
    </border>
    <border>
      <left style="thin">
        <color auto="1"/>
      </left>
      <right style="thin">
        <color theme="1" tint="0.499984740745262"/>
      </right>
      <top style="thin">
        <color theme="1" tint="0.499984740745262"/>
      </top>
      <bottom/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/>
      <diagonal/>
    </border>
    <border>
      <left style="thin">
        <color theme="1" tint="0.499984740745262"/>
      </left>
      <right style="thin">
        <color auto="1"/>
      </right>
      <top style="thin">
        <color theme="1" tint="0.499984740745262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auto="1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thin">
        <color auto="1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indexed="64"/>
      </left>
      <right/>
      <top style="double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auto="1"/>
      </right>
      <top style="double">
        <color indexed="64"/>
      </top>
      <bottom style="hair">
        <color indexed="64"/>
      </bottom>
      <diagonal/>
    </border>
    <border>
      <left style="thin">
        <color auto="1"/>
      </left>
      <right style="thin">
        <color theme="1" tint="0.499984740745262"/>
      </right>
      <top style="double">
        <color indexed="64"/>
      </top>
      <bottom style="hair">
        <color indexed="64"/>
      </bottom>
      <diagonal/>
    </border>
    <border>
      <left style="thin">
        <color theme="1" tint="0.499984740745262"/>
      </left>
      <right style="thin">
        <color theme="1" tint="0.499984740745262"/>
      </right>
      <top style="double">
        <color indexed="64"/>
      </top>
      <bottom style="hair">
        <color indexed="64"/>
      </bottom>
      <diagonal/>
    </border>
    <border>
      <left style="thin">
        <color theme="1" tint="0.499984740745262"/>
      </left>
      <right style="thin">
        <color auto="1"/>
      </right>
      <top style="double">
        <color indexed="64"/>
      </top>
      <bottom style="hair">
        <color indexed="64"/>
      </bottom>
      <diagonal/>
    </border>
    <border>
      <left style="thin">
        <color auto="1"/>
      </left>
      <right style="thin">
        <color theme="1" tint="0.499984740745262"/>
      </right>
      <top/>
      <bottom style="thin">
        <color indexed="64"/>
      </bottom>
      <diagonal/>
    </border>
    <border>
      <left style="thin">
        <color theme="1" tint="0.499984740745262"/>
      </left>
      <right style="thin">
        <color theme="1" tint="0.499984740745262"/>
      </right>
      <top/>
      <bottom style="thin">
        <color indexed="64"/>
      </bottom>
      <diagonal/>
    </border>
    <border>
      <left style="thin">
        <color theme="1" tint="0.499984740745262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theme="1" tint="0.499984740745262"/>
      </right>
      <top style="thin">
        <color auto="1"/>
      </top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auto="1"/>
      </top>
      <bottom style="thin">
        <color theme="1" tint="0.499984740745262"/>
      </bottom>
      <diagonal/>
    </border>
    <border>
      <left style="thin">
        <color theme="1" tint="0.499984740745262"/>
      </left>
      <right style="thin">
        <color indexed="64"/>
      </right>
      <top style="thin">
        <color auto="1"/>
      </top>
      <bottom style="thin">
        <color theme="1" tint="0.499984740745262"/>
      </bottom>
      <diagonal/>
    </border>
    <border>
      <left style="thin">
        <color auto="1"/>
      </left>
      <right style="thin">
        <color theme="1" tint="0.499984740745262"/>
      </right>
      <top style="hair">
        <color auto="1"/>
      </top>
      <bottom style="thin">
        <color indexed="64"/>
      </bottom>
      <diagonal/>
    </border>
    <border>
      <left style="thin">
        <color theme="1" tint="0.499984740745262"/>
      </left>
      <right style="thin">
        <color theme="1" tint="0.499984740745262"/>
      </right>
      <top style="hair">
        <color auto="1"/>
      </top>
      <bottom style="thin">
        <color indexed="64"/>
      </bottom>
      <diagonal/>
    </border>
    <border>
      <left style="thin">
        <color theme="1" tint="0.499984740745262"/>
      </left>
      <right style="thin">
        <color auto="1"/>
      </right>
      <top style="hair">
        <color auto="1"/>
      </top>
      <bottom style="thin">
        <color indexed="64"/>
      </bottom>
      <diagonal/>
    </border>
    <border>
      <left style="thin">
        <color auto="1"/>
      </left>
      <right style="thin">
        <color theme="1" tint="0.499984740745262"/>
      </right>
      <top/>
      <bottom/>
      <diagonal/>
    </border>
    <border>
      <left style="thin">
        <color theme="1" tint="0.499984740745262"/>
      </left>
      <right style="thin">
        <color theme="1" tint="0.499984740745262"/>
      </right>
      <top/>
      <bottom/>
      <diagonal/>
    </border>
    <border>
      <left style="thin">
        <color theme="1" tint="0.499984740745262"/>
      </left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auto="1"/>
      </left>
      <right style="thin">
        <color theme="1" tint="0.499984740745262"/>
      </right>
      <top/>
      <bottom style="double">
        <color auto="1"/>
      </bottom>
      <diagonal/>
    </border>
    <border>
      <left style="thin">
        <color theme="1" tint="0.499984740745262"/>
      </left>
      <right style="thin">
        <color theme="1" tint="0.499984740745262"/>
      </right>
      <top/>
      <bottom style="double">
        <color auto="1"/>
      </bottom>
      <diagonal/>
    </border>
    <border>
      <left style="thin">
        <color theme="1" tint="0.499984740745262"/>
      </left>
      <right style="thin">
        <color auto="1"/>
      </right>
      <top/>
      <bottom style="double">
        <color auto="1"/>
      </bottom>
      <diagonal/>
    </border>
    <border>
      <left/>
      <right style="thin">
        <color auto="1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auto="1"/>
      </right>
      <top/>
      <bottom style="double">
        <color indexed="64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/>
      <diagonal/>
    </border>
    <border>
      <left style="hair">
        <color auto="1"/>
      </left>
      <right/>
      <top style="medium">
        <color auto="1"/>
      </top>
      <bottom/>
      <diagonal/>
    </border>
    <border>
      <left style="thin">
        <color auto="1"/>
      </left>
      <right style="hair">
        <color auto="1"/>
      </right>
      <top style="medium">
        <color auto="1"/>
      </top>
      <bottom/>
      <diagonal/>
    </border>
    <border>
      <left style="hair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hair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hair">
        <color auto="1"/>
      </left>
      <right/>
      <top style="medium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hair">
        <color auto="1"/>
      </right>
      <top style="medium">
        <color auto="1"/>
      </top>
      <bottom style="thin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indexed="64"/>
      </bottom>
      <diagonal/>
    </border>
    <border>
      <left style="hair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double">
        <color auto="1"/>
      </bottom>
      <diagonal/>
    </border>
    <border>
      <left/>
      <right style="hair">
        <color auto="1"/>
      </right>
      <top style="thin">
        <color auto="1"/>
      </top>
      <bottom style="double">
        <color auto="1"/>
      </bottom>
      <diagonal/>
    </border>
    <border>
      <left style="hair">
        <color auto="1"/>
      </left>
      <right/>
      <top style="thin">
        <color auto="1"/>
      </top>
      <bottom style="double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double">
        <color auto="1"/>
      </bottom>
      <diagonal/>
    </border>
    <border>
      <left style="medium">
        <color auto="1"/>
      </left>
      <right style="thin">
        <color indexed="64"/>
      </right>
      <top style="double">
        <color auto="1"/>
      </top>
      <bottom/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/>
      <top style="double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double">
        <color auto="1"/>
      </top>
      <bottom style="thin">
        <color auto="1"/>
      </bottom>
      <diagonal/>
    </border>
    <border>
      <left/>
      <right style="hair">
        <color auto="1"/>
      </right>
      <top style="double">
        <color auto="1"/>
      </top>
      <bottom style="thin">
        <color auto="1"/>
      </bottom>
      <diagonal/>
    </border>
    <border>
      <left style="hair">
        <color auto="1"/>
      </left>
      <right/>
      <top style="double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double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auto="1"/>
      </left>
      <right style="thin">
        <color indexed="64"/>
      </right>
      <top/>
      <bottom style="double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medium">
        <color auto="1"/>
      </left>
      <right style="thin">
        <color auto="1"/>
      </right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medium">
        <color auto="1"/>
      </left>
      <right style="medium">
        <color auto="1"/>
      </right>
      <top style="double">
        <color auto="1"/>
      </top>
      <bottom style="double">
        <color auto="1"/>
      </bottom>
      <diagonal/>
    </border>
    <border>
      <left/>
      <right style="hair">
        <color indexed="64"/>
      </right>
      <top style="double">
        <color auto="1"/>
      </top>
      <bottom style="double">
        <color auto="1"/>
      </bottom>
      <diagonal/>
    </border>
    <border>
      <left style="hair">
        <color indexed="64"/>
      </left>
      <right/>
      <top style="double">
        <color auto="1"/>
      </top>
      <bottom style="double">
        <color auto="1"/>
      </bottom>
      <diagonal/>
    </border>
    <border>
      <left style="thin">
        <color auto="1"/>
      </left>
      <right style="hair">
        <color auto="1"/>
      </right>
      <top style="double">
        <color auto="1"/>
      </top>
      <bottom style="double">
        <color auto="1"/>
      </bottom>
      <diagonal/>
    </border>
    <border>
      <left style="medium">
        <color auto="1"/>
      </left>
      <right/>
      <top style="double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double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double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 style="double">
        <color auto="1"/>
      </top>
      <bottom style="medium">
        <color auto="1"/>
      </bottom>
      <diagonal/>
    </border>
    <border>
      <left/>
      <right style="thin">
        <color auto="1"/>
      </right>
      <top style="double">
        <color auto="1"/>
      </top>
      <bottom style="medium">
        <color auto="1"/>
      </bottom>
      <diagonal/>
    </border>
    <border>
      <left style="thin">
        <color auto="1"/>
      </left>
      <right/>
      <top style="double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hair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hair">
        <color auto="1"/>
      </right>
      <top style="thin">
        <color indexed="64"/>
      </top>
      <bottom/>
      <diagonal/>
    </border>
    <border>
      <left style="thin">
        <color auto="1"/>
      </left>
      <right style="hair">
        <color auto="1"/>
      </right>
      <top style="thin">
        <color auto="1"/>
      </top>
      <bottom/>
      <diagonal/>
    </border>
    <border>
      <left style="medium">
        <color indexed="64"/>
      </left>
      <right/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hair">
        <color indexed="64"/>
      </right>
      <top style="hair">
        <color indexed="64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indexed="64"/>
      </top>
      <bottom style="thin">
        <color auto="1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auto="1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medium">
        <color auto="1"/>
      </left>
      <right/>
      <top/>
      <bottom style="hair">
        <color indexed="64"/>
      </bottom>
      <diagonal/>
    </border>
    <border diagonalUp="1">
      <left style="thin">
        <color auto="1"/>
      </left>
      <right style="thin">
        <color auto="1"/>
      </right>
      <top style="hair">
        <color theme="1" tint="0.499984740745262"/>
      </top>
      <bottom style="thin">
        <color auto="1"/>
      </bottom>
      <diagonal style="hair">
        <color auto="1"/>
      </diagonal>
    </border>
    <border>
      <left style="thin">
        <color auto="1"/>
      </left>
      <right style="thin">
        <color auto="1"/>
      </right>
      <top style="hair">
        <color theme="1" tint="0.499984740745262"/>
      </top>
      <bottom style="thin">
        <color auto="1"/>
      </bottom>
      <diagonal/>
    </border>
    <border diagonalUp="1">
      <left style="thin">
        <color auto="1"/>
      </left>
      <right style="thin">
        <color auto="1"/>
      </right>
      <top style="hair">
        <color theme="1" tint="0.499984740745262"/>
      </top>
      <bottom style="hair">
        <color theme="1" tint="0.499984740745262"/>
      </bottom>
      <diagonal style="hair">
        <color auto="1"/>
      </diagonal>
    </border>
    <border>
      <left style="thin">
        <color auto="1"/>
      </left>
      <right style="thin">
        <color auto="1"/>
      </right>
      <top style="hair">
        <color theme="1" tint="0.499984740745262"/>
      </top>
      <bottom style="hair">
        <color theme="1" tint="0.499984740745262"/>
      </bottom>
      <diagonal/>
    </border>
    <border diagonalUp="1">
      <left style="thin">
        <color auto="1"/>
      </left>
      <right style="thin">
        <color auto="1"/>
      </right>
      <top style="thin">
        <color auto="1"/>
      </top>
      <bottom style="hair">
        <color theme="1" tint="0.499984740745262"/>
      </bottom>
      <diagonal style="hair">
        <color auto="1"/>
      </diagonal>
    </border>
    <border>
      <left style="thin">
        <color auto="1"/>
      </left>
      <right style="thin">
        <color auto="1"/>
      </right>
      <top style="thin">
        <color auto="1"/>
      </top>
      <bottom style="hair">
        <color theme="1" tint="0.499984740745262"/>
      </bottom>
      <diagonal/>
    </border>
    <border diagonalUp="1">
      <left style="thin">
        <color auto="1"/>
      </left>
      <right style="thin">
        <color auto="1"/>
      </right>
      <top style="hair">
        <color auto="1"/>
      </top>
      <bottom style="hair">
        <color theme="1" tint="0.499984740745262"/>
      </bottom>
      <diagonal style="hair">
        <color auto="1"/>
      </diagonal>
    </border>
    <border>
      <left style="thin">
        <color auto="1"/>
      </left>
      <right style="thin">
        <color auto="1"/>
      </right>
      <top style="hair">
        <color theme="1" tint="0.499984740745262"/>
      </top>
      <bottom/>
      <diagonal/>
    </border>
    <border diagonalUp="1"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 style="hair">
        <color auto="1"/>
      </diagonal>
    </border>
    <border diagonalUp="1"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 style="hair">
        <color auto="1"/>
      </diagonal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theme="1" tint="0.499984740745262"/>
      </left>
      <right/>
      <top style="thin">
        <color indexed="64"/>
      </top>
      <bottom/>
      <diagonal/>
    </border>
    <border>
      <left style="thin">
        <color theme="1" tint="0.499984740745262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theme="1" tint="0.499984740745262"/>
      </left>
      <right/>
      <top/>
      <bottom style="thin">
        <color theme="1" tint="0.499984740745262"/>
      </bottom>
      <diagonal/>
    </border>
    <border>
      <left style="thin">
        <color theme="1" tint="0.499984740745262"/>
      </left>
      <right/>
      <top style="thin">
        <color theme="1" tint="0.499984740745262"/>
      </top>
      <bottom/>
      <diagonal/>
    </border>
    <border>
      <left style="thin">
        <color theme="1" tint="0.499984740745262"/>
      </left>
      <right/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/>
      <top style="double">
        <color indexed="64"/>
      </top>
      <bottom style="hair">
        <color indexed="64"/>
      </bottom>
      <diagonal/>
    </border>
    <border>
      <left style="thin">
        <color theme="1" tint="0.499984740745262"/>
      </left>
      <right/>
      <top/>
      <bottom style="thin">
        <color indexed="64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indexed="64"/>
      </bottom>
      <diagonal/>
    </border>
    <border>
      <left style="thin">
        <color theme="1" tint="0.499984740745262"/>
      </left>
      <right/>
      <top style="thin">
        <color auto="1"/>
      </top>
      <bottom style="thin">
        <color theme="1" tint="0.499984740745262"/>
      </bottom>
      <diagonal/>
    </border>
    <border>
      <left style="thin">
        <color theme="1" tint="0.499984740745262"/>
      </left>
      <right/>
      <top style="hair">
        <color auto="1"/>
      </top>
      <bottom style="thin">
        <color indexed="64"/>
      </bottom>
      <diagonal/>
    </border>
    <border>
      <left style="thin">
        <color theme="1" tint="0.499984740745262"/>
      </left>
      <right/>
      <top/>
      <bottom/>
      <diagonal/>
    </border>
    <border>
      <left style="thin">
        <color theme="1" tint="0.499984740745262"/>
      </left>
      <right/>
      <top/>
      <bottom style="double">
        <color auto="1"/>
      </bottom>
      <diagonal/>
    </border>
    <border>
      <left/>
      <right style="medium">
        <color auto="1"/>
      </right>
      <top style="thin">
        <color indexed="64"/>
      </top>
      <bottom style="hair">
        <color indexed="64"/>
      </bottom>
      <diagonal/>
    </border>
    <border>
      <left style="hair">
        <color auto="1"/>
      </left>
      <right style="medium">
        <color auto="1"/>
      </right>
      <top style="hair">
        <color indexed="64"/>
      </top>
      <bottom style="thin">
        <color auto="1"/>
      </bottom>
      <diagonal/>
    </border>
    <border>
      <left style="hair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medium">
        <color auto="1"/>
      </right>
      <top style="thin">
        <color auto="1"/>
      </top>
      <bottom style="double">
        <color auto="1"/>
      </bottom>
      <diagonal/>
    </border>
    <border>
      <left style="hair">
        <color auto="1"/>
      </left>
      <right style="medium">
        <color auto="1"/>
      </right>
      <top style="double">
        <color auto="1"/>
      </top>
      <bottom style="thin">
        <color auto="1"/>
      </bottom>
      <diagonal/>
    </border>
    <border>
      <left style="hair">
        <color indexed="64"/>
      </left>
      <right style="medium">
        <color auto="1"/>
      </right>
      <top/>
      <bottom/>
      <diagonal/>
    </border>
    <border>
      <left style="hair">
        <color indexed="64"/>
      </left>
      <right style="medium">
        <color auto="1"/>
      </right>
      <top style="double">
        <color auto="1"/>
      </top>
      <bottom style="double">
        <color auto="1"/>
      </bottom>
      <diagonal/>
    </border>
    <border>
      <left/>
      <right style="medium">
        <color auto="1"/>
      </right>
      <top style="double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indexed="64"/>
      </top>
      <bottom style="thin">
        <color indexed="64"/>
      </bottom>
      <diagonal/>
    </border>
    <border>
      <left/>
      <right style="medium">
        <color auto="1"/>
      </right>
      <top style="thin">
        <color auto="1"/>
      </top>
      <bottom style="double">
        <color auto="1"/>
      </bottom>
      <diagonal/>
    </border>
    <border>
      <left/>
      <right style="medium">
        <color auto="1"/>
      </right>
      <top style="double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indexed="64"/>
      </top>
      <bottom/>
      <diagonal/>
    </border>
  </borders>
  <cellStyleXfs count="11">
    <xf numFmtId="0" fontId="0" fillId="0" borderId="0">
      <alignment vertical="center"/>
    </xf>
    <xf numFmtId="0" fontId="2" fillId="0" borderId="0">
      <alignment vertical="center"/>
    </xf>
    <xf numFmtId="0" fontId="10" fillId="0" borderId="0">
      <alignment vertical="center"/>
    </xf>
    <xf numFmtId="0" fontId="15" fillId="0" borderId="0">
      <alignment vertical="center"/>
    </xf>
    <xf numFmtId="38" fontId="15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5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2" fillId="0" borderId="0">
      <alignment vertical="center"/>
    </xf>
    <xf numFmtId="9" fontId="1" fillId="0" borderId="0" applyFont="0" applyFill="0" applyBorder="0" applyAlignment="0" applyProtection="0">
      <alignment vertical="center"/>
    </xf>
  </cellStyleXfs>
  <cellXfs count="1076">
    <xf numFmtId="0" fontId="0" fillId="0" borderId="0" xfId="0">
      <alignment vertical="center"/>
    </xf>
    <xf numFmtId="0" fontId="3" fillId="0" borderId="0" xfId="1" applyFont="1">
      <alignment vertical="center"/>
    </xf>
    <xf numFmtId="0" fontId="3" fillId="0" borderId="0" xfId="1" applyFont="1" applyBorder="1">
      <alignment vertical="center"/>
    </xf>
    <xf numFmtId="0" fontId="3" fillId="0" borderId="1" xfId="1" applyFont="1" applyBorder="1">
      <alignment vertical="center"/>
    </xf>
    <xf numFmtId="0" fontId="3" fillId="0" borderId="2" xfId="1" applyFont="1" applyBorder="1">
      <alignment vertical="center"/>
    </xf>
    <xf numFmtId="0" fontId="3" fillId="0" borderId="3" xfId="1" applyFont="1" applyBorder="1">
      <alignment vertical="center"/>
    </xf>
    <xf numFmtId="0" fontId="3" fillId="0" borderId="4" xfId="1" applyFont="1" applyBorder="1" applyAlignment="1">
      <alignment horizontal="centerContinuous" vertical="center"/>
    </xf>
    <xf numFmtId="0" fontId="3" fillId="0" borderId="3" xfId="1" applyFont="1" applyBorder="1" applyAlignment="1">
      <alignment horizontal="centerContinuous" vertical="center"/>
    </xf>
    <xf numFmtId="0" fontId="3" fillId="0" borderId="1" xfId="1" applyFont="1" applyBorder="1" applyAlignment="1">
      <alignment horizontal="centerContinuous" vertical="center"/>
    </xf>
    <xf numFmtId="0" fontId="3" fillId="0" borderId="5" xfId="1" applyFont="1" applyBorder="1" applyAlignment="1">
      <alignment horizontal="centerContinuous" vertical="center"/>
    </xf>
    <xf numFmtId="0" fontId="3" fillId="0" borderId="6" xfId="1" applyFont="1" applyBorder="1" applyAlignment="1">
      <alignment horizontal="center" vertical="center"/>
    </xf>
    <xf numFmtId="0" fontId="3" fillId="0" borderId="7" xfId="1" applyFont="1" applyBorder="1">
      <alignment vertical="center"/>
    </xf>
    <xf numFmtId="0" fontId="3" fillId="0" borderId="8" xfId="1" applyFont="1" applyBorder="1">
      <alignment vertical="center"/>
    </xf>
    <xf numFmtId="0" fontId="6" fillId="0" borderId="6" xfId="1" applyFont="1" applyBorder="1" applyAlignment="1">
      <alignment horizontal="center" vertical="center"/>
    </xf>
    <xf numFmtId="0" fontId="3" fillId="0" borderId="9" xfId="1" applyFont="1" applyBorder="1">
      <alignment vertical="center"/>
    </xf>
    <xf numFmtId="0" fontId="3" fillId="0" borderId="10" xfId="1" applyFont="1" applyBorder="1">
      <alignment vertical="center"/>
    </xf>
    <xf numFmtId="0" fontId="3" fillId="0" borderId="11" xfId="1" applyFont="1" applyBorder="1">
      <alignment vertical="center"/>
    </xf>
    <xf numFmtId="0" fontId="3" fillId="0" borderId="12" xfId="1" applyFont="1" applyBorder="1">
      <alignment vertical="center"/>
    </xf>
    <xf numFmtId="0" fontId="3" fillId="0" borderId="13" xfId="1" applyFont="1" applyBorder="1" applyAlignment="1">
      <alignment horizontal="center" vertical="center"/>
    </xf>
    <xf numFmtId="176" fontId="3" fillId="0" borderId="13" xfId="1" applyNumberFormat="1" applyFont="1" applyBorder="1" applyAlignment="1">
      <alignment horizontal="center" vertical="center"/>
    </xf>
    <xf numFmtId="0" fontId="3" fillId="0" borderId="13" xfId="1" applyFont="1" applyBorder="1">
      <alignment vertical="center"/>
    </xf>
    <xf numFmtId="49" fontId="3" fillId="0" borderId="1" xfId="1" applyNumberFormat="1" applyFont="1" applyBorder="1">
      <alignment vertical="center"/>
    </xf>
    <xf numFmtId="3" fontId="3" fillId="0" borderId="6" xfId="1" applyNumberFormat="1" applyFont="1" applyBorder="1">
      <alignment vertical="center"/>
    </xf>
    <xf numFmtId="177" fontId="3" fillId="0" borderId="6" xfId="1" applyNumberFormat="1" applyFont="1" applyBorder="1">
      <alignment vertical="center"/>
    </xf>
    <xf numFmtId="178" fontId="3" fillId="0" borderId="6" xfId="1" applyNumberFormat="1" applyFont="1" applyBorder="1">
      <alignment vertical="center"/>
    </xf>
    <xf numFmtId="3" fontId="3" fillId="0" borderId="9" xfId="1" applyNumberFormat="1" applyFont="1" applyBorder="1">
      <alignment vertical="center"/>
    </xf>
    <xf numFmtId="177" fontId="3" fillId="0" borderId="9" xfId="1" applyNumberFormat="1" applyFont="1" applyBorder="1">
      <alignment vertical="center"/>
    </xf>
    <xf numFmtId="178" fontId="3" fillId="0" borderId="9" xfId="1" applyNumberFormat="1" applyFont="1" applyBorder="1">
      <alignment vertical="center"/>
    </xf>
    <xf numFmtId="178" fontId="3" fillId="0" borderId="13" xfId="1" applyNumberFormat="1" applyFont="1" applyBorder="1">
      <alignment vertical="center"/>
    </xf>
    <xf numFmtId="0" fontId="3" fillId="0" borderId="14" xfId="1" applyFont="1" applyBorder="1" applyAlignment="1">
      <alignment horizontal="centerContinuous" vertical="center"/>
    </xf>
    <xf numFmtId="3" fontId="3" fillId="0" borderId="15" xfId="1" applyNumberFormat="1" applyFont="1" applyBorder="1">
      <alignment vertical="center"/>
    </xf>
    <xf numFmtId="177" fontId="3" fillId="0" borderId="15" xfId="1" applyNumberFormat="1" applyFont="1" applyBorder="1" applyAlignment="1">
      <alignment horizontal="right" vertical="center"/>
    </xf>
    <xf numFmtId="0" fontId="3" fillId="0" borderId="0" xfId="1" applyFont="1" applyBorder="1" applyAlignment="1">
      <alignment horizontal="center" vertical="center"/>
    </xf>
    <xf numFmtId="3" fontId="3" fillId="0" borderId="0" xfId="1" applyNumberFormat="1" applyFont="1" applyBorder="1">
      <alignment vertical="center"/>
    </xf>
    <xf numFmtId="177" fontId="3" fillId="0" borderId="0" xfId="1" applyNumberFormat="1" applyFont="1" applyBorder="1">
      <alignment vertical="center"/>
    </xf>
    <xf numFmtId="0" fontId="3" fillId="0" borderId="6" xfId="1" applyFont="1" applyFill="1" applyBorder="1" applyAlignment="1">
      <alignment horizontal="center" vertical="center"/>
    </xf>
    <xf numFmtId="0" fontId="7" fillId="0" borderId="0" xfId="1" applyFont="1" applyFill="1">
      <alignment vertical="center"/>
    </xf>
    <xf numFmtId="0" fontId="3" fillId="0" borderId="0" xfId="1" applyFont="1" applyFill="1">
      <alignment vertical="center"/>
    </xf>
    <xf numFmtId="0" fontId="3" fillId="0" borderId="0" xfId="1" applyFont="1" applyFill="1" applyBorder="1">
      <alignment vertical="center"/>
    </xf>
    <xf numFmtId="0" fontId="3" fillId="0" borderId="0" xfId="1" applyFont="1" applyFill="1" applyAlignment="1">
      <alignment vertical="center"/>
    </xf>
    <xf numFmtId="0" fontId="3" fillId="0" borderId="1" xfId="1" applyFont="1" applyFill="1" applyBorder="1" applyAlignment="1">
      <alignment vertical="center"/>
    </xf>
    <xf numFmtId="0" fontId="3" fillId="0" borderId="2" xfId="1" applyFont="1" applyFill="1" applyBorder="1" applyAlignment="1">
      <alignment vertical="center"/>
    </xf>
    <xf numFmtId="0" fontId="3" fillId="0" borderId="3" xfId="1" applyFont="1" applyFill="1" applyBorder="1" applyAlignment="1">
      <alignment vertical="center"/>
    </xf>
    <xf numFmtId="0" fontId="3" fillId="0" borderId="4" xfId="1" applyFont="1" applyFill="1" applyBorder="1" applyAlignment="1">
      <alignment horizontal="centerContinuous" vertical="center"/>
    </xf>
    <xf numFmtId="0" fontId="3" fillId="0" borderId="14" xfId="1" applyFont="1" applyFill="1" applyBorder="1" applyAlignment="1">
      <alignment horizontal="centerContinuous" vertical="center"/>
    </xf>
    <xf numFmtId="0" fontId="3" fillId="0" borderId="5" xfId="1" applyFont="1" applyFill="1" applyBorder="1" applyAlignment="1">
      <alignment horizontal="centerContinuous" vertical="center"/>
    </xf>
    <xf numFmtId="0" fontId="3" fillId="0" borderId="7" xfId="1" applyFont="1" applyFill="1" applyBorder="1" applyAlignment="1">
      <alignment vertical="center"/>
    </xf>
    <xf numFmtId="0" fontId="3" fillId="0" borderId="0" xfId="1" applyFont="1" applyFill="1" applyBorder="1" applyAlignment="1">
      <alignment vertical="center"/>
    </xf>
    <xf numFmtId="0" fontId="3" fillId="0" borderId="8" xfId="1" applyFont="1" applyFill="1" applyBorder="1" applyAlignment="1">
      <alignment vertical="center"/>
    </xf>
    <xf numFmtId="0" fontId="3" fillId="0" borderId="7" xfId="1" applyFont="1" applyFill="1" applyBorder="1">
      <alignment vertical="center"/>
    </xf>
    <xf numFmtId="0" fontId="3" fillId="0" borderId="8" xfId="1" applyFont="1" applyFill="1" applyBorder="1">
      <alignment vertical="center"/>
    </xf>
    <xf numFmtId="0" fontId="3" fillId="0" borderId="9" xfId="1" applyFont="1" applyFill="1" applyBorder="1" applyAlignment="1">
      <alignment horizontal="center" vertical="top"/>
    </xf>
    <xf numFmtId="0" fontId="8" fillId="0" borderId="9" xfId="1" applyFont="1" applyFill="1" applyBorder="1" applyAlignment="1">
      <alignment horizontal="center" vertical="top" wrapText="1"/>
    </xf>
    <xf numFmtId="0" fontId="3" fillId="0" borderId="10" xfId="1" applyFont="1" applyFill="1" applyBorder="1">
      <alignment vertical="center"/>
    </xf>
    <xf numFmtId="0" fontId="3" fillId="0" borderId="11" xfId="1" applyFont="1" applyFill="1" applyBorder="1">
      <alignment vertical="center"/>
    </xf>
    <xf numFmtId="0" fontId="3" fillId="0" borderId="12" xfId="1" applyFont="1" applyFill="1" applyBorder="1">
      <alignment vertical="center"/>
    </xf>
    <xf numFmtId="0" fontId="3" fillId="0" borderId="13" xfId="1" applyFont="1" applyFill="1" applyBorder="1" applyAlignment="1">
      <alignment horizontal="center" vertical="center"/>
    </xf>
    <xf numFmtId="176" fontId="3" fillId="0" borderId="13" xfId="1" applyNumberFormat="1" applyFont="1" applyFill="1" applyBorder="1" applyAlignment="1">
      <alignment horizontal="center" vertical="center"/>
    </xf>
    <xf numFmtId="0" fontId="3" fillId="0" borderId="1" xfId="1" applyFont="1" applyFill="1" applyBorder="1">
      <alignment vertical="center"/>
    </xf>
    <xf numFmtId="0" fontId="3" fillId="0" borderId="2" xfId="1" applyFont="1" applyFill="1" applyBorder="1">
      <alignment vertical="center"/>
    </xf>
    <xf numFmtId="0" fontId="3" fillId="0" borderId="3" xfId="1" applyFont="1" applyFill="1" applyBorder="1">
      <alignment vertical="center"/>
    </xf>
    <xf numFmtId="3" fontId="3" fillId="0" borderId="6" xfId="1" applyNumberFormat="1" applyFont="1" applyFill="1" applyBorder="1">
      <alignment vertical="center"/>
    </xf>
    <xf numFmtId="177" fontId="3" fillId="0" borderId="6" xfId="1" applyNumberFormat="1" applyFont="1" applyFill="1" applyBorder="1">
      <alignment vertical="center"/>
    </xf>
    <xf numFmtId="3" fontId="3" fillId="0" borderId="0" xfId="1" applyNumberFormat="1" applyFont="1" applyFill="1">
      <alignment vertical="center"/>
    </xf>
    <xf numFmtId="3" fontId="3" fillId="0" borderId="9" xfId="1" applyNumberFormat="1" applyFont="1" applyFill="1" applyBorder="1">
      <alignment vertical="center"/>
    </xf>
    <xf numFmtId="177" fontId="3" fillId="0" borderId="9" xfId="1" applyNumberFormat="1" applyFont="1" applyFill="1" applyBorder="1">
      <alignment vertical="center"/>
    </xf>
    <xf numFmtId="177" fontId="3" fillId="0" borderId="9" xfId="1" applyNumberFormat="1" applyFont="1" applyFill="1" applyBorder="1" applyAlignment="1">
      <alignment vertical="center"/>
    </xf>
    <xf numFmtId="177" fontId="3" fillId="0" borderId="9" xfId="1" applyNumberFormat="1" applyFont="1" applyFill="1" applyBorder="1" applyAlignment="1">
      <alignment horizontal="right" vertical="center"/>
    </xf>
    <xf numFmtId="3" fontId="3" fillId="0" borderId="15" xfId="1" applyNumberFormat="1" applyFont="1" applyFill="1" applyBorder="1">
      <alignment vertical="center"/>
    </xf>
    <xf numFmtId="177" fontId="3" fillId="0" borderId="15" xfId="1" applyNumberFormat="1" applyFont="1" applyFill="1" applyBorder="1" applyAlignment="1">
      <alignment vertical="center"/>
    </xf>
    <xf numFmtId="49" fontId="3" fillId="0" borderId="1" xfId="1" applyNumberFormat="1" applyFont="1" applyFill="1" applyBorder="1">
      <alignment vertical="center"/>
    </xf>
    <xf numFmtId="0" fontId="3" fillId="0" borderId="0" xfId="1" applyFont="1" applyFill="1" applyBorder="1" applyAlignment="1">
      <alignment horizontal="center" vertical="center"/>
    </xf>
    <xf numFmtId="3" fontId="3" fillId="0" borderId="0" xfId="1" applyNumberFormat="1" applyFont="1" applyFill="1" applyBorder="1">
      <alignment vertical="center"/>
    </xf>
    <xf numFmtId="177" fontId="3" fillId="0" borderId="0" xfId="1" applyNumberFormat="1" applyFont="1" applyFill="1" applyBorder="1">
      <alignment vertical="center"/>
    </xf>
    <xf numFmtId="177" fontId="3" fillId="0" borderId="15" xfId="1" applyNumberFormat="1" applyFont="1" applyFill="1" applyBorder="1">
      <alignment vertical="center"/>
    </xf>
    <xf numFmtId="49" fontId="3" fillId="0" borderId="4" xfId="1" applyNumberFormat="1" applyFont="1" applyFill="1" applyBorder="1" applyAlignment="1">
      <alignment horizontal="centerContinuous" vertical="center"/>
    </xf>
    <xf numFmtId="177" fontId="3" fillId="0" borderId="15" xfId="1" applyNumberFormat="1" applyFont="1" applyFill="1" applyBorder="1" applyAlignment="1">
      <alignment horizontal="right" vertical="center"/>
    </xf>
    <xf numFmtId="49" fontId="3" fillId="0" borderId="15" xfId="1" applyNumberFormat="1" applyFont="1" applyFill="1" applyBorder="1" applyAlignment="1">
      <alignment horizontal="center" vertical="top" wrapText="1"/>
    </xf>
    <xf numFmtId="0" fontId="3" fillId="0" borderId="15" xfId="1" applyFont="1" applyFill="1" applyBorder="1" applyAlignment="1">
      <alignment vertical="top" wrapText="1"/>
    </xf>
    <xf numFmtId="0" fontId="3" fillId="0" borderId="15" xfId="1" applyFont="1" applyFill="1" applyBorder="1" applyAlignment="1">
      <alignment horizontal="center" vertical="top" wrapText="1"/>
    </xf>
    <xf numFmtId="0" fontId="3" fillId="0" borderId="0" xfId="1" applyFont="1" applyFill="1" applyBorder="1" applyAlignment="1">
      <alignment horizontal="center" vertical="top" wrapText="1"/>
    </xf>
    <xf numFmtId="178" fontId="3" fillId="0" borderId="6" xfId="1" applyNumberFormat="1" applyFont="1" applyFill="1" applyBorder="1">
      <alignment vertical="center"/>
    </xf>
    <xf numFmtId="178" fontId="3" fillId="0" borderId="0" xfId="1" applyNumberFormat="1" applyFont="1" applyFill="1" applyBorder="1">
      <alignment vertical="center"/>
    </xf>
    <xf numFmtId="178" fontId="3" fillId="0" borderId="0" xfId="1" applyNumberFormat="1" applyFont="1" applyFill="1">
      <alignment vertical="center"/>
    </xf>
    <xf numFmtId="0" fontId="3" fillId="0" borderId="9" xfId="1" applyFont="1" applyFill="1" applyBorder="1">
      <alignment vertical="center"/>
    </xf>
    <xf numFmtId="0" fontId="3" fillId="0" borderId="18" xfId="1" applyFont="1" applyFill="1" applyBorder="1">
      <alignment vertical="center"/>
    </xf>
    <xf numFmtId="3" fontId="3" fillId="0" borderId="19" xfId="1" applyNumberFormat="1" applyFont="1" applyFill="1" applyBorder="1">
      <alignment vertical="center"/>
    </xf>
    <xf numFmtId="178" fontId="3" fillId="0" borderId="19" xfId="1" applyNumberFormat="1" applyFont="1" applyFill="1" applyBorder="1">
      <alignment vertical="center"/>
    </xf>
    <xf numFmtId="0" fontId="8" fillId="0" borderId="20" xfId="1" applyFont="1" applyFill="1" applyBorder="1">
      <alignment vertical="center"/>
    </xf>
    <xf numFmtId="0" fontId="8" fillId="0" borderId="21" xfId="1" applyFont="1" applyFill="1" applyBorder="1">
      <alignment vertical="center"/>
    </xf>
    <xf numFmtId="0" fontId="8" fillId="0" borderId="22" xfId="1" applyFont="1" applyFill="1" applyBorder="1">
      <alignment vertical="center"/>
    </xf>
    <xf numFmtId="0" fontId="8" fillId="0" borderId="23" xfId="1" applyFont="1" applyFill="1" applyBorder="1">
      <alignment vertical="center"/>
    </xf>
    <xf numFmtId="0" fontId="3" fillId="0" borderId="13" xfId="1" applyFont="1" applyFill="1" applyBorder="1">
      <alignment vertical="center"/>
    </xf>
    <xf numFmtId="3" fontId="3" fillId="0" borderId="13" xfId="1" applyNumberFormat="1" applyFont="1" applyFill="1" applyBorder="1">
      <alignment vertical="center"/>
    </xf>
    <xf numFmtId="178" fontId="3" fillId="0" borderId="13" xfId="1" applyNumberFormat="1" applyFont="1" applyFill="1" applyBorder="1">
      <alignment vertical="center"/>
    </xf>
    <xf numFmtId="176" fontId="3" fillId="0" borderId="3" xfId="1" applyNumberFormat="1" applyFont="1" applyFill="1" applyBorder="1">
      <alignment vertical="center"/>
    </xf>
    <xf numFmtId="178" fontId="3" fillId="0" borderId="7" xfId="1" applyNumberFormat="1" applyFont="1" applyFill="1" applyBorder="1">
      <alignment vertical="center"/>
    </xf>
    <xf numFmtId="176" fontId="3" fillId="0" borderId="18" xfId="1" applyNumberFormat="1" applyFont="1" applyFill="1" applyBorder="1">
      <alignment vertical="center"/>
    </xf>
    <xf numFmtId="177" fontId="3" fillId="0" borderId="19" xfId="1" applyNumberFormat="1" applyFont="1" applyFill="1" applyBorder="1">
      <alignment vertical="center"/>
    </xf>
    <xf numFmtId="176" fontId="3" fillId="0" borderId="12" xfId="1" applyNumberFormat="1" applyFont="1" applyFill="1" applyBorder="1">
      <alignment vertical="center"/>
    </xf>
    <xf numFmtId="177" fontId="3" fillId="0" borderId="13" xfId="1" applyNumberFormat="1" applyFont="1" applyFill="1" applyBorder="1">
      <alignment vertical="center"/>
    </xf>
    <xf numFmtId="177" fontId="3" fillId="0" borderId="6" xfId="1" applyNumberFormat="1" applyFont="1" applyFill="1" applyBorder="1" applyAlignment="1">
      <alignment horizontal="right" vertical="center"/>
    </xf>
    <xf numFmtId="0" fontId="8" fillId="0" borderId="9" xfId="1" applyFont="1" applyFill="1" applyBorder="1" applyAlignment="1">
      <alignment horizontal="center" vertical="center"/>
    </xf>
    <xf numFmtId="176" fontId="3" fillId="0" borderId="26" xfId="1" applyNumberFormat="1" applyFont="1" applyFill="1" applyBorder="1">
      <alignment vertical="center"/>
    </xf>
    <xf numFmtId="177" fontId="3" fillId="0" borderId="27" xfId="1" applyNumberFormat="1" applyFont="1" applyFill="1" applyBorder="1">
      <alignment vertical="center"/>
    </xf>
    <xf numFmtId="177" fontId="3" fillId="0" borderId="27" xfId="1" applyNumberFormat="1" applyFont="1" applyFill="1" applyBorder="1" applyAlignment="1">
      <alignment horizontal="right" vertical="center"/>
    </xf>
    <xf numFmtId="177" fontId="3" fillId="0" borderId="19" xfId="1" applyNumberFormat="1" applyFont="1" applyFill="1" applyBorder="1" applyAlignment="1">
      <alignment horizontal="right" vertical="center"/>
    </xf>
    <xf numFmtId="177" fontId="3" fillId="0" borderId="13" xfId="1" applyNumberFormat="1" applyFont="1" applyFill="1" applyBorder="1" applyAlignment="1">
      <alignment horizontal="right" vertical="center"/>
    </xf>
    <xf numFmtId="0" fontId="3" fillId="0" borderId="11" xfId="1" applyFont="1" applyFill="1" applyBorder="1" applyAlignment="1">
      <alignment vertical="center"/>
    </xf>
    <xf numFmtId="176" fontId="3" fillId="0" borderId="8" xfId="1" applyNumberFormat="1" applyFont="1" applyFill="1" applyBorder="1">
      <alignment vertical="center"/>
    </xf>
    <xf numFmtId="0" fontId="7" fillId="0" borderId="0" xfId="1" applyFont="1">
      <alignment vertical="center"/>
    </xf>
    <xf numFmtId="0" fontId="11" fillId="0" borderId="0" xfId="2" applyFont="1" applyAlignment="1">
      <alignment horizontal="left" vertical="top"/>
    </xf>
    <xf numFmtId="49" fontId="12" fillId="0" borderId="2" xfId="1" applyNumberFormat="1" applyFont="1" applyBorder="1" applyAlignment="1">
      <alignment vertical="center"/>
    </xf>
    <xf numFmtId="3" fontId="11" fillId="0" borderId="30" xfId="2" applyNumberFormat="1" applyFont="1" applyBorder="1" applyAlignment="1">
      <alignment vertical="center"/>
    </xf>
    <xf numFmtId="3" fontId="11" fillId="0" borderId="31" xfId="2" applyNumberFormat="1" applyFont="1" applyBorder="1" applyAlignment="1">
      <alignment vertical="center"/>
    </xf>
    <xf numFmtId="3" fontId="11" fillId="0" borderId="32" xfId="2" applyNumberFormat="1" applyFont="1" applyBorder="1" applyAlignment="1">
      <alignment vertical="center"/>
    </xf>
    <xf numFmtId="49" fontId="12" fillId="0" borderId="16" xfId="1" applyNumberFormat="1" applyFont="1" applyBorder="1" applyAlignment="1">
      <alignment vertical="center"/>
    </xf>
    <xf numFmtId="49" fontId="12" fillId="0" borderId="17" xfId="1" applyNumberFormat="1" applyFont="1" applyBorder="1" applyAlignment="1">
      <alignment vertical="center"/>
    </xf>
    <xf numFmtId="3" fontId="11" fillId="0" borderId="33" xfId="2" applyNumberFormat="1" applyFont="1" applyBorder="1" applyAlignment="1">
      <alignment vertical="center"/>
    </xf>
    <xf numFmtId="3" fontId="11" fillId="0" borderId="34" xfId="2" applyNumberFormat="1" applyFont="1" applyBorder="1" applyAlignment="1">
      <alignment vertical="center"/>
    </xf>
    <xf numFmtId="3" fontId="11" fillId="0" borderId="35" xfId="2" applyNumberFormat="1" applyFont="1" applyBorder="1" applyAlignment="1">
      <alignment vertical="center"/>
    </xf>
    <xf numFmtId="49" fontId="12" fillId="0" borderId="21" xfId="1" applyNumberFormat="1" applyFont="1" applyBorder="1" applyAlignment="1">
      <alignment vertical="center"/>
    </xf>
    <xf numFmtId="49" fontId="12" fillId="0" borderId="22" xfId="1" applyNumberFormat="1" applyFont="1" applyBorder="1" applyAlignment="1">
      <alignment vertical="center"/>
    </xf>
    <xf numFmtId="49" fontId="12" fillId="0" borderId="23" xfId="1" applyNumberFormat="1" applyFont="1" applyBorder="1" applyAlignment="1">
      <alignment vertical="center"/>
    </xf>
    <xf numFmtId="49" fontId="12" fillId="0" borderId="0" xfId="1" applyNumberFormat="1" applyFont="1" applyBorder="1" applyAlignment="1">
      <alignment vertical="center"/>
    </xf>
    <xf numFmtId="49" fontId="12" fillId="0" borderId="20" xfId="1" applyNumberFormat="1" applyFont="1" applyBorder="1" applyAlignment="1">
      <alignment vertical="center"/>
    </xf>
    <xf numFmtId="49" fontId="12" fillId="0" borderId="36" xfId="1" applyNumberFormat="1" applyFont="1" applyBorder="1" applyAlignment="1">
      <alignment vertical="center"/>
    </xf>
    <xf numFmtId="3" fontId="11" fillId="0" borderId="34" xfId="2" applyNumberFormat="1" applyFont="1" applyBorder="1" applyAlignment="1">
      <alignment horizontal="right" vertical="center"/>
    </xf>
    <xf numFmtId="49" fontId="12" fillId="0" borderId="37" xfId="1" applyNumberFormat="1" applyFont="1" applyBorder="1" applyAlignment="1">
      <alignment vertical="center"/>
    </xf>
    <xf numFmtId="49" fontId="12" fillId="0" borderId="11" xfId="1" applyNumberFormat="1" applyFont="1" applyBorder="1" applyAlignment="1">
      <alignment vertical="center"/>
    </xf>
    <xf numFmtId="3" fontId="11" fillId="0" borderId="38" xfId="2" applyNumberFormat="1" applyFont="1" applyBorder="1" applyAlignment="1">
      <alignment vertical="center"/>
    </xf>
    <xf numFmtId="3" fontId="11" fillId="0" borderId="39" xfId="2" applyNumberFormat="1" applyFont="1" applyBorder="1" applyAlignment="1">
      <alignment vertical="center"/>
    </xf>
    <xf numFmtId="3" fontId="11" fillId="0" borderId="40" xfId="2" applyNumberFormat="1" applyFont="1" applyBorder="1" applyAlignment="1">
      <alignment vertical="center"/>
    </xf>
    <xf numFmtId="3" fontId="11" fillId="0" borderId="41" xfId="2" applyNumberFormat="1" applyFont="1" applyBorder="1" applyAlignment="1">
      <alignment vertical="center"/>
    </xf>
    <xf numFmtId="3" fontId="11" fillId="0" borderId="42" xfId="2" applyNumberFormat="1" applyFont="1" applyBorder="1" applyAlignment="1">
      <alignment vertical="center"/>
    </xf>
    <xf numFmtId="3" fontId="11" fillId="0" borderId="43" xfId="2" applyNumberFormat="1" applyFont="1" applyBorder="1" applyAlignment="1">
      <alignment vertical="center"/>
    </xf>
    <xf numFmtId="3" fontId="11" fillId="0" borderId="35" xfId="2" applyNumberFormat="1" applyFont="1" applyBorder="1" applyAlignment="1">
      <alignment horizontal="right" vertical="center"/>
    </xf>
    <xf numFmtId="0" fontId="12" fillId="0" borderId="22" xfId="1" applyFont="1" applyBorder="1" applyAlignment="1">
      <alignment vertical="center"/>
    </xf>
    <xf numFmtId="3" fontId="11" fillId="0" borderId="45" xfId="2" applyNumberFormat="1" applyFont="1" applyBorder="1" applyAlignment="1">
      <alignment vertical="center"/>
    </xf>
    <xf numFmtId="3" fontId="11" fillId="0" borderId="46" xfId="2" applyNumberFormat="1" applyFont="1" applyBorder="1" applyAlignment="1">
      <alignment vertical="center"/>
    </xf>
    <xf numFmtId="3" fontId="11" fillId="0" borderId="47" xfId="2" applyNumberFormat="1" applyFont="1" applyBorder="1" applyAlignment="1">
      <alignment vertical="center"/>
    </xf>
    <xf numFmtId="3" fontId="11" fillId="0" borderId="51" xfId="2" applyNumberFormat="1" applyFont="1" applyBorder="1" applyAlignment="1">
      <alignment vertical="center"/>
    </xf>
    <xf numFmtId="3" fontId="11" fillId="0" borderId="52" xfId="2" applyNumberFormat="1" applyFont="1" applyBorder="1" applyAlignment="1">
      <alignment vertical="center"/>
    </xf>
    <xf numFmtId="3" fontId="11" fillId="0" borderId="53" xfId="2" applyNumberFormat="1" applyFont="1" applyBorder="1" applyAlignment="1">
      <alignment vertical="center"/>
    </xf>
    <xf numFmtId="3" fontId="11" fillId="0" borderId="54" xfId="2" applyNumberFormat="1" applyFont="1" applyBorder="1" applyAlignment="1">
      <alignment vertical="center"/>
    </xf>
    <xf numFmtId="3" fontId="11" fillId="0" borderId="55" xfId="2" applyNumberFormat="1" applyFont="1" applyBorder="1" applyAlignment="1">
      <alignment vertical="center"/>
    </xf>
    <xf numFmtId="3" fontId="11" fillId="0" borderId="56" xfId="2" applyNumberFormat="1" applyFont="1" applyBorder="1" applyAlignment="1">
      <alignment vertical="center"/>
    </xf>
    <xf numFmtId="0" fontId="14" fillId="0" borderId="0" xfId="2" applyFont="1" applyAlignment="1">
      <alignment horizontal="left" vertical="top"/>
    </xf>
    <xf numFmtId="38" fontId="11" fillId="0" borderId="57" xfId="2" applyNumberFormat="1" applyFont="1" applyBorder="1" applyAlignment="1">
      <alignment vertical="center"/>
    </xf>
    <xf numFmtId="38" fontId="11" fillId="0" borderId="58" xfId="2" applyNumberFormat="1" applyFont="1" applyBorder="1" applyAlignment="1">
      <alignment vertical="center"/>
    </xf>
    <xf numFmtId="38" fontId="11" fillId="0" borderId="59" xfId="2" applyNumberFormat="1" applyFont="1" applyBorder="1" applyAlignment="1">
      <alignment vertical="center"/>
    </xf>
    <xf numFmtId="38" fontId="11" fillId="0" borderId="41" xfId="2" applyNumberFormat="1" applyFont="1" applyBorder="1" applyAlignment="1">
      <alignment vertical="center"/>
    </xf>
    <xf numFmtId="38" fontId="11" fillId="0" borderId="42" xfId="2" applyNumberFormat="1" applyFont="1" applyBorder="1" applyAlignment="1">
      <alignment vertical="center"/>
    </xf>
    <xf numFmtId="38" fontId="11" fillId="0" borderId="43" xfId="2" applyNumberFormat="1" applyFont="1" applyBorder="1" applyAlignment="1">
      <alignment vertical="center"/>
    </xf>
    <xf numFmtId="38" fontId="11" fillId="0" borderId="33" xfId="2" applyNumberFormat="1" applyFont="1" applyBorder="1" applyAlignment="1">
      <alignment vertical="center"/>
    </xf>
    <xf numFmtId="38" fontId="11" fillId="0" borderId="34" xfId="2" applyNumberFormat="1" applyFont="1" applyBorder="1" applyAlignment="1">
      <alignment vertical="center"/>
    </xf>
    <xf numFmtId="38" fontId="11" fillId="0" borderId="35" xfId="2" applyNumberFormat="1" applyFont="1" applyBorder="1" applyAlignment="1">
      <alignment vertical="center"/>
    </xf>
    <xf numFmtId="38" fontId="11" fillId="0" borderId="34" xfId="2" applyNumberFormat="1" applyFont="1" applyBorder="1" applyAlignment="1">
      <alignment horizontal="right" vertical="center"/>
    </xf>
    <xf numFmtId="38" fontId="11" fillId="0" borderId="35" xfId="2" applyNumberFormat="1" applyFont="1" applyBorder="1" applyAlignment="1">
      <alignment horizontal="right" vertical="center"/>
    </xf>
    <xf numFmtId="38" fontId="11" fillId="0" borderId="60" xfId="2" applyNumberFormat="1" applyFont="1" applyBorder="1" applyAlignment="1">
      <alignment vertical="center"/>
    </xf>
    <xf numFmtId="38" fontId="11" fillId="0" borderId="61" xfId="2" applyNumberFormat="1" applyFont="1" applyBorder="1" applyAlignment="1">
      <alignment vertical="center"/>
    </xf>
    <xf numFmtId="38" fontId="11" fillId="0" borderId="62" xfId="2" applyNumberFormat="1" applyFont="1" applyBorder="1" applyAlignment="1">
      <alignment vertical="center"/>
    </xf>
    <xf numFmtId="38" fontId="11" fillId="0" borderId="63" xfId="2" applyNumberFormat="1" applyFont="1" applyBorder="1" applyAlignment="1">
      <alignment vertical="center"/>
    </xf>
    <xf numFmtId="38" fontId="11" fillId="0" borderId="64" xfId="2" applyNumberFormat="1" applyFont="1" applyBorder="1" applyAlignment="1">
      <alignment vertical="center"/>
    </xf>
    <xf numFmtId="38" fontId="11" fillId="0" borderId="65" xfId="2" applyNumberFormat="1" applyFont="1" applyBorder="1" applyAlignment="1">
      <alignment vertical="center"/>
    </xf>
    <xf numFmtId="38" fontId="11" fillId="0" borderId="38" xfId="2" applyNumberFormat="1" applyFont="1" applyBorder="1" applyAlignment="1">
      <alignment vertical="center"/>
    </xf>
    <xf numFmtId="38" fontId="11" fillId="0" borderId="39" xfId="2" applyNumberFormat="1" applyFont="1" applyBorder="1" applyAlignment="1">
      <alignment vertical="center"/>
    </xf>
    <xf numFmtId="38" fontId="11" fillId="0" borderId="40" xfId="2" applyNumberFormat="1" applyFont="1" applyBorder="1" applyAlignment="1">
      <alignment vertical="center"/>
    </xf>
    <xf numFmtId="38" fontId="11" fillId="0" borderId="45" xfId="2" applyNumberFormat="1" applyFont="1" applyBorder="1" applyAlignment="1">
      <alignment vertical="center"/>
    </xf>
    <xf numFmtId="38" fontId="11" fillId="0" borderId="46" xfId="2" applyNumberFormat="1" applyFont="1" applyBorder="1" applyAlignment="1">
      <alignment vertical="center"/>
    </xf>
    <xf numFmtId="38" fontId="11" fillId="0" borderId="47" xfId="2" applyNumberFormat="1" applyFont="1" applyBorder="1" applyAlignment="1">
      <alignment vertical="center"/>
    </xf>
    <xf numFmtId="38" fontId="11" fillId="0" borderId="51" xfId="2" applyNumberFormat="1" applyFont="1" applyBorder="1" applyAlignment="1">
      <alignment vertical="center"/>
    </xf>
    <xf numFmtId="38" fontId="11" fillId="0" borderId="52" xfId="2" applyNumberFormat="1" applyFont="1" applyBorder="1" applyAlignment="1">
      <alignment vertical="center"/>
    </xf>
    <xf numFmtId="38" fontId="11" fillId="0" borderId="53" xfId="2" applyNumberFormat="1" applyFont="1" applyBorder="1" applyAlignment="1">
      <alignment vertical="center"/>
    </xf>
    <xf numFmtId="38" fontId="11" fillId="0" borderId="68" xfId="2" applyNumberFormat="1" applyFont="1" applyBorder="1" applyAlignment="1">
      <alignment vertical="center"/>
    </xf>
    <xf numFmtId="38" fontId="11" fillId="0" borderId="69" xfId="2" applyNumberFormat="1" applyFont="1" applyBorder="1" applyAlignment="1">
      <alignment vertical="center"/>
    </xf>
    <xf numFmtId="38" fontId="11" fillId="0" borderId="70" xfId="2" applyNumberFormat="1" applyFont="1" applyBorder="1" applyAlignment="1">
      <alignment vertical="center"/>
    </xf>
    <xf numFmtId="38" fontId="11" fillId="0" borderId="54" xfId="2" applyNumberFormat="1" applyFont="1" applyBorder="1" applyAlignment="1">
      <alignment vertical="center"/>
    </xf>
    <xf numFmtId="38" fontId="3" fillId="0" borderId="94" xfId="4" applyFont="1" applyBorder="1" applyAlignment="1">
      <alignment horizontal="right" vertical="center"/>
    </xf>
    <xf numFmtId="38" fontId="3" fillId="0" borderId="96" xfId="4" applyFont="1" applyBorder="1" applyAlignment="1">
      <alignment horizontal="right" vertical="center"/>
    </xf>
    <xf numFmtId="38" fontId="3" fillId="0" borderId="100" xfId="4" applyFont="1" applyBorder="1" applyAlignment="1">
      <alignment horizontal="right" vertical="center"/>
    </xf>
    <xf numFmtId="38" fontId="3" fillId="0" borderId="102" xfId="4" applyFont="1" applyBorder="1" applyAlignment="1">
      <alignment horizontal="right" vertical="center"/>
    </xf>
    <xf numFmtId="38" fontId="3" fillId="0" borderId="107" xfId="4" applyFont="1" applyBorder="1" applyAlignment="1">
      <alignment horizontal="right" vertical="center"/>
    </xf>
    <xf numFmtId="38" fontId="3" fillId="0" borderId="109" xfId="4" applyFont="1" applyBorder="1" applyAlignment="1">
      <alignment horizontal="right" vertical="center"/>
    </xf>
    <xf numFmtId="38" fontId="3" fillId="0" borderId="113" xfId="4" applyFont="1" applyBorder="1" applyAlignment="1">
      <alignment horizontal="right" vertical="center"/>
    </xf>
    <xf numFmtId="38" fontId="3" fillId="0" borderId="44" xfId="4" applyFont="1" applyBorder="1" applyAlignment="1">
      <alignment horizontal="right" vertical="center"/>
    </xf>
    <xf numFmtId="38" fontId="3" fillId="0" borderId="118" xfId="4" applyFont="1" applyBorder="1" applyAlignment="1">
      <alignment horizontal="right" vertical="center"/>
    </xf>
    <xf numFmtId="38" fontId="3" fillId="0" borderId="120" xfId="4" applyFont="1" applyBorder="1" applyAlignment="1">
      <alignment horizontal="right" vertical="center"/>
    </xf>
    <xf numFmtId="38" fontId="3" fillId="0" borderId="104" xfId="4" applyFont="1" applyBorder="1" applyAlignment="1">
      <alignment horizontal="right" vertical="center"/>
    </xf>
    <xf numFmtId="0" fontId="18" fillId="0" borderId="0" xfId="1" applyFont="1" applyFill="1">
      <alignment vertical="center"/>
    </xf>
    <xf numFmtId="0" fontId="12" fillId="0" borderId="7" xfId="1" applyFont="1" applyFill="1" applyBorder="1" applyAlignment="1">
      <alignment vertical="center"/>
    </xf>
    <xf numFmtId="178" fontId="3" fillId="0" borderId="15" xfId="1" applyNumberFormat="1" applyFont="1" applyFill="1" applyBorder="1">
      <alignment vertical="center"/>
    </xf>
    <xf numFmtId="0" fontId="3" fillId="0" borderId="9" xfId="1" applyFont="1" applyFill="1" applyBorder="1" applyAlignment="1">
      <alignment horizontal="center" vertical="center"/>
    </xf>
    <xf numFmtId="0" fontId="3" fillId="0" borderId="8" xfId="1" applyFont="1" applyFill="1" applyBorder="1" applyAlignment="1">
      <alignment horizontal="centerContinuous" vertical="center"/>
    </xf>
    <xf numFmtId="0" fontId="3" fillId="0" borderId="0" xfId="1" applyFont="1" applyFill="1" applyBorder="1" applyAlignment="1">
      <alignment horizontal="centerContinuous" vertical="center"/>
    </xf>
    <xf numFmtId="0" fontId="3" fillId="0" borderId="7" xfId="1" applyFont="1" applyFill="1" applyBorder="1" applyAlignment="1">
      <alignment horizontal="centerContinuous" vertical="center"/>
    </xf>
    <xf numFmtId="178" fontId="3" fillId="0" borderId="1" xfId="1" applyNumberFormat="1" applyFont="1" applyFill="1" applyBorder="1">
      <alignment vertical="center"/>
    </xf>
    <xf numFmtId="178" fontId="3" fillId="0" borderId="9" xfId="1" applyNumberFormat="1" applyFont="1" applyFill="1" applyBorder="1">
      <alignment vertical="center"/>
    </xf>
    <xf numFmtId="0" fontId="3" fillId="0" borderId="37" xfId="1" applyFont="1" applyFill="1" applyBorder="1">
      <alignment vertical="center"/>
    </xf>
    <xf numFmtId="0" fontId="3" fillId="0" borderId="20" xfId="1" applyFont="1" applyFill="1" applyBorder="1">
      <alignment vertical="center"/>
    </xf>
    <xf numFmtId="0" fontId="3" fillId="0" borderId="17" xfId="1" applyFont="1" applyFill="1" applyBorder="1">
      <alignment vertical="center"/>
    </xf>
    <xf numFmtId="0" fontId="3" fillId="0" borderId="16" xfId="1" applyFont="1" applyFill="1" applyBorder="1">
      <alignment vertical="center"/>
    </xf>
    <xf numFmtId="0" fontId="3" fillId="0" borderId="146" xfId="1" applyFont="1" applyFill="1" applyBorder="1">
      <alignment vertical="center"/>
    </xf>
    <xf numFmtId="0" fontId="3" fillId="0" borderId="147" xfId="1" applyFont="1" applyFill="1" applyBorder="1">
      <alignment vertical="center"/>
    </xf>
    <xf numFmtId="178" fontId="3" fillId="0" borderId="27" xfId="1" applyNumberFormat="1" applyFont="1" applyFill="1" applyBorder="1">
      <alignment vertical="center"/>
    </xf>
    <xf numFmtId="3" fontId="3" fillId="0" borderId="27" xfId="1" applyNumberFormat="1" applyFont="1" applyFill="1" applyBorder="1">
      <alignment vertical="center"/>
    </xf>
    <xf numFmtId="0" fontId="3" fillId="0" borderId="26" xfId="1" applyFont="1" applyFill="1" applyBorder="1">
      <alignment vertical="center"/>
    </xf>
    <xf numFmtId="0" fontId="8" fillId="0" borderId="7" xfId="1" applyFont="1" applyFill="1" applyBorder="1">
      <alignment vertical="center"/>
    </xf>
    <xf numFmtId="0" fontId="8" fillId="0" borderId="148" xfId="1" applyFont="1" applyFill="1" applyBorder="1">
      <alignment vertical="center"/>
    </xf>
    <xf numFmtId="0" fontId="8" fillId="0" borderId="36" xfId="1" applyFont="1" applyFill="1" applyBorder="1">
      <alignment vertical="center"/>
    </xf>
    <xf numFmtId="0" fontId="6" fillId="0" borderId="1" xfId="1" applyFont="1" applyFill="1" applyBorder="1">
      <alignment vertical="center"/>
    </xf>
    <xf numFmtId="0" fontId="8" fillId="0" borderId="6" xfId="1" applyFont="1" applyFill="1" applyBorder="1" applyAlignment="1">
      <alignment horizontal="center" vertical="top" wrapText="1"/>
    </xf>
    <xf numFmtId="0" fontId="3" fillId="0" borderId="6" xfId="1" applyFont="1" applyFill="1" applyBorder="1" applyAlignment="1">
      <alignment horizontal="center" vertical="top"/>
    </xf>
    <xf numFmtId="0" fontId="17" fillId="0" borderId="0" xfId="2" applyFont="1" applyAlignment="1">
      <alignment horizontal="left" vertical="top"/>
    </xf>
    <xf numFmtId="0" fontId="3" fillId="0" borderId="0" xfId="2" applyFont="1" applyFill="1" applyBorder="1" applyAlignment="1">
      <alignment horizontal="left" vertical="top"/>
    </xf>
    <xf numFmtId="0" fontId="3" fillId="0" borderId="0" xfId="2" applyFont="1" applyFill="1" applyBorder="1" applyAlignment="1">
      <alignment horizontal="left" vertical="center"/>
    </xf>
    <xf numFmtId="180" fontId="3" fillId="0" borderId="0" xfId="2" applyNumberFormat="1" applyFont="1" applyFill="1" applyBorder="1" applyAlignment="1">
      <alignment horizontal="left" vertical="center"/>
    </xf>
    <xf numFmtId="178" fontId="3" fillId="0" borderId="15" xfId="2" applyNumberFormat="1" applyFont="1" applyFill="1" applyBorder="1" applyAlignment="1">
      <alignment vertical="center"/>
    </xf>
    <xf numFmtId="3" fontId="3" fillId="0" borderId="15" xfId="2" applyNumberFormat="1" applyFont="1" applyFill="1" applyBorder="1" applyAlignment="1">
      <alignment vertical="center"/>
    </xf>
    <xf numFmtId="0" fontId="3" fillId="2" borderId="5" xfId="2" applyFont="1" applyFill="1" applyBorder="1" applyAlignment="1">
      <alignment horizontal="left" vertical="center"/>
    </xf>
    <xf numFmtId="0" fontId="3" fillId="2" borderId="14" xfId="2" applyFont="1" applyFill="1" applyBorder="1" applyAlignment="1">
      <alignment horizontal="left" vertical="center"/>
    </xf>
    <xf numFmtId="180" fontId="3" fillId="2" borderId="4" xfId="2" applyNumberFormat="1" applyFont="1" applyFill="1" applyBorder="1" applyAlignment="1">
      <alignment horizontal="left" vertical="center"/>
    </xf>
    <xf numFmtId="0" fontId="3" fillId="2" borderId="15" xfId="2" applyFont="1" applyFill="1" applyBorder="1" applyAlignment="1">
      <alignment horizontal="center" vertical="center"/>
    </xf>
    <xf numFmtId="0" fontId="17" fillId="0" borderId="0" xfId="6" applyFont="1">
      <alignment vertical="center"/>
    </xf>
    <xf numFmtId="0" fontId="3" fillId="0" borderId="0" xfId="2" applyFont="1" applyFill="1" applyBorder="1" applyAlignment="1">
      <alignment horizontal="right" vertical="center"/>
    </xf>
    <xf numFmtId="0" fontId="3" fillId="2" borderId="5" xfId="2" applyFont="1" applyFill="1" applyBorder="1" applyAlignment="1">
      <alignment horizontal="left" vertical="center" wrapText="1"/>
    </xf>
    <xf numFmtId="0" fontId="3" fillId="2" borderId="4" xfId="2" applyFont="1" applyFill="1" applyBorder="1" applyAlignment="1">
      <alignment horizontal="left" vertical="center"/>
    </xf>
    <xf numFmtId="0" fontId="3" fillId="2" borderId="12" xfId="2" applyFont="1" applyFill="1" applyBorder="1" applyAlignment="1">
      <alignment horizontal="left" vertical="center"/>
    </xf>
    <xf numFmtId="0" fontId="3" fillId="2" borderId="11" xfId="2" applyFont="1" applyFill="1" applyBorder="1" applyAlignment="1">
      <alignment horizontal="left" vertical="center"/>
    </xf>
    <xf numFmtId="0" fontId="3" fillId="2" borderId="0" xfId="2" applyFont="1" applyFill="1" applyBorder="1" applyAlignment="1">
      <alignment horizontal="left" vertical="center"/>
    </xf>
    <xf numFmtId="0" fontId="3" fillId="2" borderId="7" xfId="2" applyFont="1" applyFill="1" applyBorder="1" applyAlignment="1">
      <alignment horizontal="left" vertical="center"/>
    </xf>
    <xf numFmtId="0" fontId="3" fillId="2" borderId="8" xfId="2" applyFont="1" applyFill="1" applyBorder="1" applyAlignment="1">
      <alignment horizontal="left" vertical="center"/>
    </xf>
    <xf numFmtId="0" fontId="3" fillId="2" borderId="3" xfId="2" applyFont="1" applyFill="1" applyBorder="1" applyAlignment="1">
      <alignment horizontal="left" vertical="center"/>
    </xf>
    <xf numFmtId="0" fontId="3" fillId="2" borderId="2" xfId="2" applyFont="1" applyFill="1" applyBorder="1" applyAlignment="1">
      <alignment horizontal="left" vertical="center"/>
    </xf>
    <xf numFmtId="0" fontId="3" fillId="2" borderId="1" xfId="2" applyFont="1" applyFill="1" applyBorder="1" applyAlignment="1">
      <alignment horizontal="left" vertical="center"/>
    </xf>
    <xf numFmtId="0" fontId="3" fillId="0" borderId="0" xfId="2" applyFont="1" applyAlignment="1">
      <alignment horizontal="left" vertical="center"/>
    </xf>
    <xf numFmtId="0" fontId="3" fillId="0" borderId="0" xfId="2" applyFont="1" applyFill="1" applyBorder="1" applyAlignment="1">
      <alignment horizontal="right"/>
    </xf>
    <xf numFmtId="0" fontId="3" fillId="0" borderId="0" xfId="2" applyFont="1" applyAlignment="1">
      <alignment horizontal="left" vertical="top"/>
    </xf>
    <xf numFmtId="0" fontId="17" fillId="0" borderId="0" xfId="2" applyFont="1" applyAlignment="1">
      <alignment horizontal="left" vertical="center"/>
    </xf>
    <xf numFmtId="0" fontId="3" fillId="2" borderId="5" xfId="2" applyFont="1" applyFill="1" applyBorder="1" applyAlignment="1">
      <alignment vertical="center"/>
    </xf>
    <xf numFmtId="0" fontId="3" fillId="2" borderId="14" xfId="2" applyFont="1" applyFill="1" applyBorder="1" applyAlignment="1">
      <alignment vertical="center"/>
    </xf>
    <xf numFmtId="0" fontId="3" fillId="2" borderId="4" xfId="2" applyFont="1" applyFill="1" applyBorder="1" applyAlignment="1">
      <alignment vertical="center"/>
    </xf>
    <xf numFmtId="178" fontId="3" fillId="0" borderId="15" xfId="2" applyNumberFormat="1" applyFont="1" applyFill="1" applyBorder="1" applyAlignment="1">
      <alignment horizontal="right" vertical="center"/>
    </xf>
    <xf numFmtId="0" fontId="3" fillId="2" borderId="6" xfId="2" applyFont="1" applyFill="1" applyBorder="1" applyAlignment="1">
      <alignment horizontal="center" vertical="center"/>
    </xf>
    <xf numFmtId="0" fontId="3" fillId="2" borderId="15" xfId="2" applyFont="1" applyFill="1" applyBorder="1" applyAlignment="1">
      <alignment horizontal="centerContinuous" vertical="center" wrapText="1"/>
    </xf>
    <xf numFmtId="0" fontId="3" fillId="2" borderId="5" xfId="2" applyFont="1" applyFill="1" applyBorder="1" applyAlignment="1">
      <alignment horizontal="centerContinuous" vertical="center" wrapText="1"/>
    </xf>
    <xf numFmtId="0" fontId="3" fillId="2" borderId="4" xfId="2" applyFont="1" applyFill="1" applyBorder="1" applyAlignment="1">
      <alignment horizontal="centerContinuous" vertical="center" wrapText="1"/>
    </xf>
    <xf numFmtId="0" fontId="3" fillId="2" borderId="5" xfId="2" applyFont="1" applyFill="1" applyBorder="1" applyAlignment="1">
      <alignment horizontal="center" vertical="center"/>
    </xf>
    <xf numFmtId="0" fontId="3" fillId="2" borderId="14" xfId="2" applyFont="1" applyFill="1" applyBorder="1" applyAlignment="1">
      <alignment horizontal="center" vertical="center"/>
    </xf>
    <xf numFmtId="0" fontId="3" fillId="2" borderId="14" xfId="2" applyFont="1" applyFill="1" applyBorder="1" applyAlignment="1">
      <alignment horizontal="centerContinuous" vertical="center"/>
    </xf>
    <xf numFmtId="0" fontId="3" fillId="2" borderId="4" xfId="2" applyFont="1" applyFill="1" applyBorder="1" applyAlignment="1">
      <alignment horizontal="centerContinuous" vertical="center"/>
    </xf>
    <xf numFmtId="0" fontId="3" fillId="2" borderId="5" xfId="2" applyFont="1" applyFill="1" applyBorder="1" applyAlignment="1">
      <alignment horizontal="centerContinuous" vertical="center"/>
    </xf>
    <xf numFmtId="0" fontId="17" fillId="0" borderId="0" xfId="2" applyFont="1" applyAlignment="1">
      <alignment vertical="center"/>
    </xf>
    <xf numFmtId="0" fontId="17" fillId="0" borderId="0" xfId="2" applyFont="1" applyFill="1" applyAlignment="1">
      <alignment horizontal="left" vertical="top"/>
    </xf>
    <xf numFmtId="0" fontId="17" fillId="0" borderId="0" xfId="2" applyFont="1" applyFill="1" applyAlignment="1">
      <alignment vertical="center"/>
    </xf>
    <xf numFmtId="3" fontId="3" fillId="0" borderId="28" xfId="2" applyNumberFormat="1" applyFont="1" applyFill="1" applyBorder="1" applyAlignment="1">
      <alignment vertical="center"/>
    </xf>
    <xf numFmtId="178" fontId="3" fillId="0" borderId="4" xfId="2" applyNumberFormat="1" applyFont="1" applyFill="1" applyBorder="1" applyAlignment="1">
      <alignment vertical="center"/>
    </xf>
    <xf numFmtId="178" fontId="3" fillId="0" borderId="29" xfId="2" applyNumberFormat="1" applyFont="1" applyFill="1" applyBorder="1" applyAlignment="1">
      <alignment vertical="center"/>
    </xf>
    <xf numFmtId="3" fontId="3" fillId="0" borderId="29" xfId="2" applyNumberFormat="1" applyFont="1" applyFill="1" applyBorder="1" applyAlignment="1">
      <alignment vertical="center"/>
    </xf>
    <xf numFmtId="178" fontId="3" fillId="0" borderId="5" xfId="2" applyNumberFormat="1" applyFont="1" applyFill="1" applyBorder="1" applyAlignment="1">
      <alignment vertical="center"/>
    </xf>
    <xf numFmtId="0" fontId="3" fillId="2" borderId="15" xfId="2" applyFont="1" applyFill="1" applyBorder="1" applyAlignment="1">
      <alignment vertical="center"/>
    </xf>
    <xf numFmtId="3" fontId="11" fillId="0" borderId="13" xfId="2" applyNumberFormat="1" applyFont="1" applyBorder="1" applyAlignment="1">
      <alignment vertical="center"/>
    </xf>
    <xf numFmtId="3" fontId="11" fillId="0" borderId="10" xfId="2" applyNumberFormat="1" applyFont="1" applyBorder="1" applyAlignment="1">
      <alignment vertical="center"/>
    </xf>
    <xf numFmtId="3" fontId="11" fillId="0" borderId="50" xfId="2" applyNumberFormat="1" applyFont="1" applyBorder="1" applyAlignment="1">
      <alignment vertical="center"/>
    </xf>
    <xf numFmtId="3" fontId="11" fillId="0" borderId="48" xfId="2" applyNumberFormat="1" applyFont="1" applyBorder="1" applyAlignment="1">
      <alignment vertical="center"/>
    </xf>
    <xf numFmtId="3" fontId="11" fillId="0" borderId="9" xfId="2" applyNumberFormat="1" applyFont="1" applyBorder="1" applyAlignment="1">
      <alignment vertical="center"/>
    </xf>
    <xf numFmtId="3" fontId="11" fillId="0" borderId="7" xfId="2" applyNumberFormat="1" applyFont="1" applyBorder="1" applyAlignment="1">
      <alignment vertical="center"/>
    </xf>
    <xf numFmtId="3" fontId="11" fillId="0" borderId="15" xfId="2" applyNumberFormat="1" applyFont="1" applyBorder="1" applyAlignment="1">
      <alignment vertical="center"/>
    </xf>
    <xf numFmtId="3" fontId="11" fillId="0" borderId="4" xfId="2" applyNumberFormat="1" applyFont="1" applyBorder="1" applyAlignment="1">
      <alignment vertical="center"/>
    </xf>
    <xf numFmtId="3" fontId="11" fillId="0" borderId="27" xfId="2" applyNumberFormat="1" applyFont="1" applyBorder="1" applyAlignment="1">
      <alignment vertical="center"/>
    </xf>
    <xf numFmtId="3" fontId="11" fillId="0" borderId="146" xfId="2" applyNumberFormat="1" applyFont="1" applyBorder="1" applyAlignment="1">
      <alignment vertical="center"/>
    </xf>
    <xf numFmtId="3" fontId="11" fillId="0" borderId="19" xfId="2" applyNumberFormat="1" applyFont="1" applyBorder="1" applyAlignment="1">
      <alignment vertical="center"/>
    </xf>
    <xf numFmtId="3" fontId="11" fillId="0" borderId="149" xfId="2" applyNumberFormat="1" applyFont="1" applyBorder="1" applyAlignment="1">
      <alignment vertical="center"/>
    </xf>
    <xf numFmtId="3" fontId="11" fillId="0" borderId="150" xfId="2" applyNumberFormat="1" applyFont="1" applyBorder="1" applyAlignment="1">
      <alignment vertical="center"/>
    </xf>
    <xf numFmtId="3" fontId="11" fillId="0" borderId="151" xfId="2" applyNumberFormat="1" applyFont="1" applyBorder="1" applyAlignment="1">
      <alignment vertical="center"/>
    </xf>
    <xf numFmtId="3" fontId="11" fillId="0" borderId="66" xfId="2" applyNumberFormat="1" applyFont="1" applyBorder="1" applyAlignment="1">
      <alignment vertical="center"/>
    </xf>
    <xf numFmtId="3" fontId="11" fillId="0" borderId="152" xfId="2" applyNumberFormat="1" applyFont="1" applyBorder="1" applyAlignment="1">
      <alignment vertical="center"/>
    </xf>
    <xf numFmtId="49" fontId="12" fillId="0" borderId="21" xfId="1" applyNumberFormat="1" applyFont="1" applyBorder="1" applyAlignment="1">
      <alignment vertical="center" wrapText="1"/>
    </xf>
    <xf numFmtId="3" fontId="11" fillId="0" borderId="153" xfId="2" applyNumberFormat="1" applyFont="1" applyBorder="1" applyAlignment="1">
      <alignment vertical="center"/>
    </xf>
    <xf numFmtId="3" fontId="11" fillId="0" borderId="72" xfId="2" applyNumberFormat="1" applyFont="1" applyBorder="1" applyAlignment="1">
      <alignment vertical="center"/>
    </xf>
    <xf numFmtId="3" fontId="11" fillId="0" borderId="6" xfId="2" applyNumberFormat="1" applyFont="1" applyBorder="1" applyAlignment="1">
      <alignment vertical="center"/>
    </xf>
    <xf numFmtId="3" fontId="11" fillId="0" borderId="1" xfId="2" applyNumberFormat="1" applyFont="1" applyBorder="1" applyAlignment="1">
      <alignment vertical="center"/>
    </xf>
    <xf numFmtId="177" fontId="3" fillId="0" borderId="0" xfId="1" applyNumberFormat="1" applyFont="1" applyFill="1" applyBorder="1" applyAlignment="1">
      <alignment horizontal="right" vertical="center"/>
    </xf>
    <xf numFmtId="176" fontId="3" fillId="0" borderId="0" xfId="1" applyNumberFormat="1" applyFont="1" applyFill="1" applyBorder="1">
      <alignment vertical="center"/>
    </xf>
    <xf numFmtId="49" fontId="8" fillId="0" borderId="16" xfId="1" applyNumberFormat="1" applyFont="1" applyBorder="1" applyAlignment="1">
      <alignment vertical="center"/>
    </xf>
    <xf numFmtId="49" fontId="12" fillId="0" borderId="2" xfId="1" applyNumberFormat="1" applyFont="1" applyBorder="1" applyAlignment="1">
      <alignment vertical="top"/>
    </xf>
    <xf numFmtId="3" fontId="6" fillId="0" borderId="13" xfId="1" applyNumberFormat="1" applyFont="1" applyFill="1" applyBorder="1">
      <alignment vertical="center"/>
    </xf>
    <xf numFmtId="3" fontId="6" fillId="0" borderId="19" xfId="1" applyNumberFormat="1" applyFont="1" applyFill="1" applyBorder="1">
      <alignment vertical="center"/>
    </xf>
    <xf numFmtId="3" fontId="6" fillId="0" borderId="9" xfId="1" applyNumberFormat="1" applyFont="1" applyFill="1" applyBorder="1">
      <alignment vertical="center"/>
    </xf>
    <xf numFmtId="3" fontId="6" fillId="0" borderId="6" xfId="1" applyNumberFormat="1" applyFont="1" applyFill="1" applyBorder="1">
      <alignment vertical="center"/>
    </xf>
    <xf numFmtId="0" fontId="8" fillId="0" borderId="15" xfId="1" applyFont="1" applyFill="1" applyBorder="1" applyAlignment="1">
      <alignment horizontal="center" vertical="top" wrapText="1"/>
    </xf>
    <xf numFmtId="0" fontId="8" fillId="0" borderId="15" xfId="1" applyFont="1" applyFill="1" applyBorder="1" applyAlignment="1">
      <alignment vertical="top" wrapText="1"/>
    </xf>
    <xf numFmtId="49" fontId="8" fillId="0" borderId="15" xfId="1" applyNumberFormat="1" applyFont="1" applyFill="1" applyBorder="1" applyAlignment="1">
      <alignment horizontal="center" vertical="top" wrapText="1"/>
    </xf>
    <xf numFmtId="3" fontId="6" fillId="0" borderId="19" xfId="1" applyNumberFormat="1" applyFont="1" applyFill="1" applyBorder="1" applyAlignment="1">
      <alignment horizontal="right" vertical="center"/>
    </xf>
    <xf numFmtId="3" fontId="22" fillId="0" borderId="19" xfId="1" applyNumberFormat="1" applyFont="1" applyFill="1" applyBorder="1">
      <alignment vertical="center"/>
    </xf>
    <xf numFmtId="3" fontId="11" fillId="0" borderId="13" xfId="2" applyNumberFormat="1" applyFont="1" applyFill="1" applyBorder="1" applyAlignment="1">
      <alignment vertical="center"/>
    </xf>
    <xf numFmtId="0" fontId="11" fillId="0" borderId="13" xfId="2" applyFont="1" applyFill="1" applyBorder="1" applyAlignment="1">
      <alignment vertical="center"/>
    </xf>
    <xf numFmtId="49" fontId="12" fillId="0" borderId="13" xfId="1" applyNumberFormat="1" applyFont="1" applyFill="1" applyBorder="1" applyAlignment="1">
      <alignment horizontal="center" vertical="center" wrapText="1"/>
    </xf>
    <xf numFmtId="3" fontId="11" fillId="0" borderId="50" xfId="2" applyNumberFormat="1" applyFont="1" applyFill="1" applyBorder="1" applyAlignment="1">
      <alignment vertical="center"/>
    </xf>
    <xf numFmtId="0" fontId="11" fillId="0" borderId="50" xfId="2" applyFont="1" applyFill="1" applyBorder="1" applyAlignment="1">
      <alignment vertical="center"/>
    </xf>
    <xf numFmtId="49" fontId="12" fillId="0" borderId="50" xfId="1" applyNumberFormat="1" applyFont="1" applyFill="1" applyBorder="1" applyAlignment="1">
      <alignment horizontal="center" vertical="center" wrapText="1"/>
    </xf>
    <xf numFmtId="3" fontId="11" fillId="0" borderId="155" xfId="2" applyNumberFormat="1" applyFont="1" applyFill="1" applyBorder="1" applyAlignment="1">
      <alignment vertical="center"/>
    </xf>
    <xf numFmtId="0" fontId="11" fillId="0" borderId="155" xfId="2" applyFont="1" applyFill="1" applyBorder="1" applyAlignment="1">
      <alignment vertical="center"/>
    </xf>
    <xf numFmtId="49" fontId="12" fillId="0" borderId="155" xfId="1" applyNumberFormat="1" applyFont="1" applyFill="1" applyBorder="1" applyAlignment="1">
      <alignment horizontal="center" vertical="center" wrapText="1"/>
    </xf>
    <xf numFmtId="3" fontId="11" fillId="0" borderId="15" xfId="2" applyNumberFormat="1" applyFont="1" applyFill="1" applyBorder="1" applyAlignment="1">
      <alignment vertical="center"/>
    </xf>
    <xf numFmtId="0" fontId="11" fillId="0" borderId="15" xfId="2" applyFont="1" applyFill="1" applyBorder="1" applyAlignment="1">
      <alignment vertical="center"/>
    </xf>
    <xf numFmtId="49" fontId="12" fillId="0" borderId="15" xfId="1" applyNumberFormat="1" applyFont="1" applyFill="1" applyBorder="1" applyAlignment="1">
      <alignment horizontal="center" vertical="center" wrapText="1"/>
    </xf>
    <xf numFmtId="3" fontId="11" fillId="0" borderId="27" xfId="2" applyNumberFormat="1" applyFont="1" applyFill="1" applyBorder="1" applyAlignment="1">
      <alignment vertical="center"/>
    </xf>
    <xf numFmtId="0" fontId="11" fillId="0" borderId="27" xfId="2" applyFont="1" applyFill="1" applyBorder="1" applyAlignment="1">
      <alignment vertical="center"/>
    </xf>
    <xf numFmtId="49" fontId="12" fillId="0" borderId="27" xfId="1" applyNumberFormat="1" applyFont="1" applyFill="1" applyBorder="1" applyAlignment="1">
      <alignment horizontal="center" vertical="center"/>
    </xf>
    <xf numFmtId="3" fontId="11" fillId="0" borderId="19" xfId="2" applyNumberFormat="1" applyFont="1" applyFill="1" applyBorder="1" applyAlignment="1">
      <alignment vertical="center"/>
    </xf>
    <xf numFmtId="0" fontId="11" fillId="0" borderId="19" xfId="2" applyFont="1" applyFill="1" applyBorder="1" applyAlignment="1">
      <alignment vertical="center"/>
    </xf>
    <xf numFmtId="3" fontId="11" fillId="0" borderId="19" xfId="2" applyNumberFormat="1" applyFont="1" applyFill="1" applyBorder="1" applyAlignment="1">
      <alignment horizontal="right" vertical="center"/>
    </xf>
    <xf numFmtId="49" fontId="12" fillId="0" borderId="19" xfId="1" applyNumberFormat="1" applyFont="1" applyFill="1" applyBorder="1" applyAlignment="1">
      <alignment horizontal="center" vertical="center"/>
    </xf>
    <xf numFmtId="49" fontId="12" fillId="0" borderId="22" xfId="1" applyNumberFormat="1" applyFont="1" applyFill="1" applyBorder="1" applyAlignment="1">
      <alignment vertical="center"/>
    </xf>
    <xf numFmtId="3" fontId="11" fillId="0" borderId="153" xfId="2" applyNumberFormat="1" applyFont="1" applyFill="1" applyBorder="1" applyAlignment="1">
      <alignment vertical="center"/>
    </xf>
    <xf numFmtId="0" fontId="11" fillId="0" borderId="153" xfId="2" applyFont="1" applyFill="1" applyBorder="1" applyAlignment="1">
      <alignment vertical="center"/>
    </xf>
    <xf numFmtId="49" fontId="12" fillId="0" borderId="9" xfId="1" applyNumberFormat="1" applyFont="1" applyFill="1" applyBorder="1" applyAlignment="1">
      <alignment horizontal="center" vertical="center"/>
    </xf>
    <xf numFmtId="49" fontId="12" fillId="0" borderId="2" xfId="1" applyNumberFormat="1" applyFont="1" applyFill="1" applyBorder="1" applyAlignment="1">
      <alignment vertical="center"/>
    </xf>
    <xf numFmtId="3" fontId="11" fillId="0" borderId="66" xfId="2" applyNumberFormat="1" applyFont="1" applyFill="1" applyBorder="1" applyAlignment="1">
      <alignment vertical="center"/>
    </xf>
    <xf numFmtId="0" fontId="11" fillId="0" borderId="66" xfId="2" applyFont="1" applyFill="1" applyBorder="1" applyAlignment="1">
      <alignment vertical="center"/>
    </xf>
    <xf numFmtId="49" fontId="12" fillId="0" borderId="66" xfId="1" applyNumberFormat="1" applyFont="1" applyFill="1" applyBorder="1" applyAlignment="1">
      <alignment horizontal="center" vertical="center"/>
    </xf>
    <xf numFmtId="0" fontId="12" fillId="0" borderId="13" xfId="1" applyFont="1" applyFill="1" applyBorder="1" applyAlignment="1">
      <alignment horizontal="center" vertical="center"/>
    </xf>
    <xf numFmtId="38" fontId="11" fillId="0" borderId="50" xfId="2" applyNumberFormat="1" applyFont="1" applyFill="1" applyBorder="1" applyAlignment="1">
      <alignment vertical="center"/>
    </xf>
    <xf numFmtId="0" fontId="12" fillId="0" borderId="50" xfId="1" applyFont="1" applyFill="1" applyBorder="1" applyAlignment="1">
      <alignment horizontal="center" vertical="center"/>
    </xf>
    <xf numFmtId="3" fontId="11" fillId="0" borderId="9" xfId="2" applyNumberFormat="1" applyFont="1" applyFill="1" applyBorder="1" applyAlignment="1">
      <alignment vertical="center"/>
    </xf>
    <xf numFmtId="38" fontId="11" fillId="0" borderId="9" xfId="2" applyNumberFormat="1" applyFont="1" applyFill="1" applyBorder="1" applyAlignment="1">
      <alignment vertical="center"/>
    </xf>
    <xf numFmtId="0" fontId="12" fillId="0" borderId="9" xfId="1" applyFont="1" applyFill="1" applyBorder="1" applyAlignment="1">
      <alignment horizontal="center" vertical="center"/>
    </xf>
    <xf numFmtId="3" fontId="11" fillId="0" borderId="6" xfId="2" applyNumberFormat="1" applyFont="1" applyFill="1" applyBorder="1" applyAlignment="1">
      <alignment vertical="center"/>
    </xf>
    <xf numFmtId="38" fontId="11" fillId="0" borderId="6" xfId="2" applyNumberFormat="1" applyFont="1" applyFill="1" applyBorder="1" applyAlignment="1">
      <alignment vertical="center"/>
    </xf>
    <xf numFmtId="0" fontId="12" fillId="0" borderId="6" xfId="1" applyFont="1" applyFill="1" applyBorder="1" applyAlignment="1">
      <alignment horizontal="center" vertical="center"/>
    </xf>
    <xf numFmtId="3" fontId="11" fillId="0" borderId="150" xfId="2" applyNumberFormat="1" applyFont="1" applyFill="1" applyBorder="1" applyAlignment="1">
      <alignment vertical="center"/>
    </xf>
    <xf numFmtId="38" fontId="11" fillId="0" borderId="150" xfId="2" applyNumberFormat="1" applyFont="1" applyFill="1" applyBorder="1" applyAlignment="1">
      <alignment vertical="center"/>
    </xf>
    <xf numFmtId="49" fontId="12" fillId="0" borderId="150" xfId="1" applyNumberFormat="1" applyFont="1" applyFill="1" applyBorder="1" applyAlignment="1">
      <alignment horizontal="center" vertical="center" wrapText="1"/>
    </xf>
    <xf numFmtId="38" fontId="11" fillId="0" borderId="13" xfId="2" applyNumberFormat="1" applyFont="1" applyFill="1" applyBorder="1" applyAlignment="1">
      <alignment vertical="center"/>
    </xf>
    <xf numFmtId="49" fontId="12" fillId="0" borderId="13" xfId="1" applyNumberFormat="1" applyFont="1" applyFill="1" applyBorder="1" applyAlignment="1">
      <alignment horizontal="center" vertical="center"/>
    </xf>
    <xf numFmtId="3" fontId="11" fillId="0" borderId="50" xfId="2" applyNumberFormat="1" applyFont="1" applyFill="1" applyBorder="1" applyAlignment="1">
      <alignment horizontal="right" vertical="center"/>
    </xf>
    <xf numFmtId="3" fontId="11" fillId="0" borderId="6" xfId="2" applyNumberFormat="1" applyFont="1" applyFill="1" applyBorder="1" applyAlignment="1">
      <alignment horizontal="right" vertical="center"/>
    </xf>
    <xf numFmtId="49" fontId="12" fillId="0" borderId="9" xfId="1" applyNumberFormat="1" applyFont="1" applyFill="1" applyBorder="1" applyAlignment="1">
      <alignment horizontal="center" vertical="center" wrapText="1"/>
    </xf>
    <xf numFmtId="38" fontId="11" fillId="0" borderId="15" xfId="2" applyNumberFormat="1" applyFont="1" applyFill="1" applyBorder="1" applyAlignment="1">
      <alignment vertical="center"/>
    </xf>
    <xf numFmtId="38" fontId="11" fillId="0" borderId="27" xfId="2" applyNumberFormat="1" applyFont="1" applyFill="1" applyBorder="1" applyAlignment="1">
      <alignment vertical="center"/>
    </xf>
    <xf numFmtId="38" fontId="11" fillId="0" borderId="19" xfId="2" applyNumberFormat="1" applyFont="1" applyFill="1" applyBorder="1" applyAlignment="1">
      <alignment vertical="center"/>
    </xf>
    <xf numFmtId="38" fontId="11" fillId="0" borderId="153" xfId="2" applyNumberFormat="1" applyFont="1" applyFill="1" applyBorder="1" applyAlignment="1">
      <alignment vertical="center"/>
    </xf>
    <xf numFmtId="38" fontId="11" fillId="0" borderId="66" xfId="2" applyNumberFormat="1" applyFont="1" applyFill="1" applyBorder="1" applyAlignment="1">
      <alignment vertical="center"/>
    </xf>
    <xf numFmtId="0" fontId="12" fillId="0" borderId="19" xfId="1" applyFont="1" applyFill="1" applyBorder="1" applyAlignment="1">
      <alignment horizontal="center" vertical="center"/>
    </xf>
    <xf numFmtId="49" fontId="12" fillId="0" borderId="19" xfId="1" applyNumberFormat="1" applyFont="1" applyFill="1" applyBorder="1" applyAlignment="1">
      <alignment horizontal="center" vertical="center" wrapText="1"/>
    </xf>
    <xf numFmtId="176" fontId="3" fillId="0" borderId="12" xfId="1" applyNumberFormat="1" applyFont="1" applyFill="1" applyBorder="1" applyAlignment="1">
      <alignment vertical="center"/>
    </xf>
    <xf numFmtId="49" fontId="12" fillId="0" borderId="10" xfId="1" applyNumberFormat="1" applyFont="1" applyBorder="1" applyAlignment="1">
      <alignment vertical="center"/>
    </xf>
    <xf numFmtId="176" fontId="3" fillId="0" borderId="18" xfId="1" applyNumberFormat="1" applyFont="1" applyFill="1" applyBorder="1" applyAlignment="1">
      <alignment vertical="center"/>
    </xf>
    <xf numFmtId="49" fontId="12" fillId="0" borderId="149" xfId="1" applyNumberFormat="1" applyFont="1" applyBorder="1" applyAlignment="1">
      <alignment vertical="center"/>
    </xf>
    <xf numFmtId="49" fontId="21" fillId="0" borderId="22" xfId="1" applyNumberFormat="1" applyFont="1" applyBorder="1" applyAlignment="1">
      <alignment vertical="center"/>
    </xf>
    <xf numFmtId="176" fontId="3" fillId="0" borderId="3" xfId="1" applyNumberFormat="1" applyFont="1" applyFill="1" applyBorder="1" applyAlignment="1">
      <alignment vertical="center"/>
    </xf>
    <xf numFmtId="0" fontId="12" fillId="0" borderId="2" xfId="1" applyFont="1" applyBorder="1" applyAlignment="1">
      <alignment vertical="center"/>
    </xf>
    <xf numFmtId="176" fontId="3" fillId="0" borderId="8" xfId="1" applyNumberFormat="1" applyFont="1" applyFill="1" applyBorder="1" applyAlignment="1">
      <alignment vertical="center"/>
    </xf>
    <xf numFmtId="0" fontId="3" fillId="0" borderId="18" xfId="1" applyFont="1" applyFill="1" applyBorder="1" applyAlignment="1">
      <alignment vertical="center"/>
    </xf>
    <xf numFmtId="49" fontId="8" fillId="0" borderId="22" xfId="1" applyNumberFormat="1" applyFont="1" applyBorder="1" applyAlignment="1">
      <alignment vertical="center"/>
    </xf>
    <xf numFmtId="49" fontId="21" fillId="0" borderId="154" xfId="1" applyNumberFormat="1" applyFont="1" applyBorder="1" applyAlignment="1">
      <alignment vertical="center"/>
    </xf>
    <xf numFmtId="178" fontId="3" fillId="0" borderId="2" xfId="1" applyNumberFormat="1" applyFont="1" applyFill="1" applyBorder="1">
      <alignment vertical="center"/>
    </xf>
    <xf numFmtId="49" fontId="21" fillId="0" borderId="2" xfId="1" applyNumberFormat="1" applyFont="1" applyBorder="1" applyAlignment="1">
      <alignment vertical="center"/>
    </xf>
    <xf numFmtId="0" fontId="16" fillId="0" borderId="0" xfId="7" applyFont="1">
      <alignment vertical="center"/>
    </xf>
    <xf numFmtId="3" fontId="17" fillId="0" borderId="156" xfId="7" applyNumberFormat="1" applyFont="1" applyBorder="1">
      <alignment vertical="center"/>
    </xf>
    <xf numFmtId="0" fontId="17" fillId="0" borderId="157" xfId="7" applyFont="1" applyBorder="1">
      <alignment vertical="center"/>
    </xf>
    <xf numFmtId="0" fontId="17" fillId="0" borderId="144" xfId="7" applyFont="1" applyBorder="1">
      <alignment vertical="center"/>
    </xf>
    <xf numFmtId="3" fontId="17" fillId="0" borderId="160" xfId="7" applyNumberFormat="1" applyFont="1" applyBorder="1">
      <alignment vertical="center"/>
    </xf>
    <xf numFmtId="0" fontId="17" fillId="0" borderId="161" xfId="7" applyFont="1" applyBorder="1">
      <alignment vertical="center"/>
    </xf>
    <xf numFmtId="0" fontId="17" fillId="0" borderId="3" xfId="7" applyFont="1" applyBorder="1">
      <alignment vertical="center"/>
    </xf>
    <xf numFmtId="3" fontId="17" fillId="0" borderId="94" xfId="7" applyNumberFormat="1" applyFont="1" applyBorder="1">
      <alignment vertical="center"/>
    </xf>
    <xf numFmtId="0" fontId="17" fillId="0" borderId="96" xfId="7" applyFont="1" applyBorder="1">
      <alignment vertical="center"/>
    </xf>
    <xf numFmtId="0" fontId="17" fillId="0" borderId="5" xfId="7" applyFont="1" applyBorder="1">
      <alignment vertical="center"/>
    </xf>
    <xf numFmtId="0" fontId="16" fillId="0" borderId="76" xfId="7" applyFont="1" applyBorder="1">
      <alignment vertical="center"/>
    </xf>
    <xf numFmtId="0" fontId="17" fillId="0" borderId="166" xfId="7" applyFont="1" applyBorder="1">
      <alignment vertical="center"/>
    </xf>
    <xf numFmtId="0" fontId="17" fillId="0" borderId="134" xfId="7" applyFont="1" applyBorder="1">
      <alignment vertical="center"/>
    </xf>
    <xf numFmtId="0" fontId="17" fillId="0" borderId="167" xfId="7" applyFont="1" applyBorder="1">
      <alignment vertical="center"/>
    </xf>
    <xf numFmtId="0" fontId="16" fillId="0" borderId="75" xfId="7" applyFont="1" applyBorder="1">
      <alignment vertical="center"/>
    </xf>
    <xf numFmtId="178" fontId="17" fillId="0" borderId="145" xfId="7" applyNumberFormat="1" applyFont="1" applyBorder="1" applyAlignment="1">
      <alignment vertical="center"/>
    </xf>
    <xf numFmtId="0" fontId="17" fillId="0" borderId="141" xfId="7" applyFont="1" applyBorder="1" applyAlignment="1">
      <alignment vertical="center"/>
    </xf>
    <xf numFmtId="0" fontId="17" fillId="0" borderId="143" xfId="7" applyFont="1" applyBorder="1" applyAlignment="1">
      <alignment vertical="center"/>
    </xf>
    <xf numFmtId="178" fontId="17" fillId="0" borderId="136" xfId="7" applyNumberFormat="1" applyFont="1" applyBorder="1" applyAlignment="1">
      <alignment vertical="center"/>
    </xf>
    <xf numFmtId="0" fontId="17" fillId="0" borderId="14" xfId="7" applyFont="1" applyBorder="1" applyAlignment="1">
      <alignment vertical="center"/>
    </xf>
    <xf numFmtId="0" fontId="17" fillId="0" borderId="4" xfId="7" applyFont="1" applyBorder="1" applyAlignment="1">
      <alignment vertical="center"/>
    </xf>
    <xf numFmtId="178" fontId="17" fillId="0" borderId="122" xfId="7" applyNumberFormat="1" applyFont="1" applyBorder="1" applyAlignment="1">
      <alignment vertical="center"/>
    </xf>
    <xf numFmtId="0" fontId="17" fillId="0" borderId="105" xfId="7" applyFont="1" applyBorder="1" applyAlignment="1">
      <alignment vertical="center"/>
    </xf>
    <xf numFmtId="0" fontId="17" fillId="0" borderId="104" xfId="7" applyFont="1" applyBorder="1" applyAlignment="1">
      <alignment vertical="center"/>
    </xf>
    <xf numFmtId="178" fontId="17" fillId="0" borderId="138" xfId="7" applyNumberFormat="1" applyFont="1" applyBorder="1" applyAlignment="1">
      <alignment vertical="center"/>
    </xf>
    <xf numFmtId="0" fontId="17" fillId="0" borderId="98" xfId="7" applyFont="1" applyBorder="1" applyAlignment="1">
      <alignment vertical="center"/>
    </xf>
    <xf numFmtId="0" fontId="17" fillId="0" borderId="97" xfId="7" applyFont="1" applyBorder="1" applyAlignment="1">
      <alignment vertical="center"/>
    </xf>
    <xf numFmtId="178" fontId="17" fillId="0" borderId="135" xfId="7" applyNumberFormat="1" applyFont="1" applyBorder="1" applyAlignment="1">
      <alignment vertical="center"/>
    </xf>
    <xf numFmtId="0" fontId="17" fillId="0" borderId="83" xfId="7" applyFont="1" applyBorder="1" applyAlignment="1">
      <alignment vertical="center"/>
    </xf>
    <xf numFmtId="0" fontId="17" fillId="0" borderId="133" xfId="7" applyFont="1" applyBorder="1" applyAlignment="1">
      <alignment vertical="center"/>
    </xf>
    <xf numFmtId="3" fontId="17" fillId="0" borderId="100" xfId="7" applyNumberFormat="1" applyFont="1" applyBorder="1" applyAlignment="1">
      <alignment horizontal="right" vertical="center"/>
    </xf>
    <xf numFmtId="0" fontId="17" fillId="0" borderId="102" xfId="7" applyFont="1" applyBorder="1" applyAlignment="1">
      <alignment horizontal="right" vertical="center"/>
    </xf>
    <xf numFmtId="38" fontId="17" fillId="0" borderId="102" xfId="7" applyNumberFormat="1" applyFont="1" applyBorder="1" applyAlignment="1">
      <alignment horizontal="right" vertical="center"/>
    </xf>
    <xf numFmtId="3" fontId="17" fillId="0" borderId="113" xfId="7" applyNumberFormat="1" applyFont="1" applyBorder="1" applyAlignment="1">
      <alignment horizontal="right" vertical="center"/>
    </xf>
    <xf numFmtId="0" fontId="17" fillId="0" borderId="44" xfId="7" applyFont="1" applyBorder="1" applyAlignment="1">
      <alignment horizontal="right" vertical="center"/>
    </xf>
    <xf numFmtId="3" fontId="17" fillId="0" borderId="94" xfId="7" applyNumberFormat="1" applyFont="1" applyBorder="1" applyAlignment="1">
      <alignment horizontal="right" vertical="center"/>
    </xf>
    <xf numFmtId="0" fontId="17" fillId="0" borderId="96" xfId="7" applyFont="1" applyBorder="1" applyAlignment="1">
      <alignment horizontal="right" vertical="center"/>
    </xf>
    <xf numFmtId="3" fontId="3" fillId="0" borderId="122" xfId="4" applyNumberFormat="1" applyFont="1" applyBorder="1" applyAlignment="1">
      <alignment horizontal="right" vertical="center"/>
    </xf>
    <xf numFmtId="3" fontId="17" fillId="0" borderId="118" xfId="7" applyNumberFormat="1" applyFont="1" applyBorder="1" applyAlignment="1">
      <alignment horizontal="right" vertical="center"/>
    </xf>
    <xf numFmtId="0" fontId="17" fillId="0" borderId="120" xfId="7" applyFont="1" applyBorder="1" applyAlignment="1">
      <alignment horizontal="right" vertical="center"/>
    </xf>
    <xf numFmtId="3" fontId="17" fillId="0" borderId="107" xfId="7" applyNumberFormat="1" applyFont="1" applyBorder="1" applyAlignment="1">
      <alignment horizontal="right" vertical="center"/>
    </xf>
    <xf numFmtId="0" fontId="17" fillId="0" borderId="109" xfId="7" applyFont="1" applyBorder="1" applyAlignment="1">
      <alignment horizontal="right" vertical="center"/>
    </xf>
    <xf numFmtId="0" fontId="23" fillId="0" borderId="0" xfId="2" applyFont="1" applyFill="1" applyBorder="1" applyAlignment="1">
      <alignment horizontal="left" vertical="center"/>
    </xf>
    <xf numFmtId="0" fontId="23" fillId="2" borderId="176" xfId="2" applyFont="1" applyFill="1" applyBorder="1" applyAlignment="1">
      <alignment horizontal="right" vertical="center"/>
    </xf>
    <xf numFmtId="181" fontId="25" fillId="0" borderId="177" xfId="2" applyNumberFormat="1" applyFont="1" applyFill="1" applyBorder="1" applyAlignment="1">
      <alignment horizontal="right" vertical="center"/>
    </xf>
    <xf numFmtId="0" fontId="25" fillId="0" borderId="177" xfId="2" applyFont="1" applyFill="1" applyBorder="1" applyAlignment="1">
      <alignment vertical="center"/>
    </xf>
    <xf numFmtId="182" fontId="25" fillId="0" borderId="177" xfId="2" applyNumberFormat="1" applyFont="1" applyFill="1" applyBorder="1" applyAlignment="1">
      <alignment horizontal="right" vertical="center"/>
    </xf>
    <xf numFmtId="0" fontId="23" fillId="2" borderId="178" xfId="2" applyFont="1" applyFill="1" applyBorder="1" applyAlignment="1">
      <alignment horizontal="right" vertical="center"/>
    </xf>
    <xf numFmtId="181" fontId="25" fillId="0" borderId="179" xfId="2" applyNumberFormat="1" applyFont="1" applyFill="1" applyBorder="1" applyAlignment="1">
      <alignment horizontal="right" vertical="center"/>
    </xf>
    <xf numFmtId="0" fontId="25" fillId="0" borderId="179" xfId="2" applyFont="1" applyFill="1" applyBorder="1" applyAlignment="1">
      <alignment vertical="center"/>
    </xf>
    <xf numFmtId="182" fontId="25" fillId="0" borderId="179" xfId="2" applyNumberFormat="1" applyFont="1" applyFill="1" applyBorder="1" applyAlignment="1">
      <alignment horizontal="right" vertical="center"/>
    </xf>
    <xf numFmtId="0" fontId="23" fillId="2" borderId="180" xfId="2" applyFont="1" applyFill="1" applyBorder="1" applyAlignment="1">
      <alignment horizontal="right" vertical="center"/>
    </xf>
    <xf numFmtId="181" fontId="25" fillId="0" borderId="181" xfId="2" applyNumberFormat="1" applyFont="1" applyFill="1" applyBorder="1" applyAlignment="1">
      <alignment horizontal="right" vertical="center"/>
    </xf>
    <xf numFmtId="0" fontId="25" fillId="0" borderId="181" xfId="2" applyFont="1" applyFill="1" applyBorder="1" applyAlignment="1">
      <alignment vertical="center"/>
    </xf>
    <xf numFmtId="182" fontId="25" fillId="0" borderId="181" xfId="2" applyNumberFormat="1" applyFont="1" applyFill="1" applyBorder="1" applyAlignment="1">
      <alignment horizontal="right" vertical="center"/>
    </xf>
    <xf numFmtId="0" fontId="25" fillId="0" borderId="0" xfId="2" applyFont="1" applyFill="1" applyBorder="1" applyAlignment="1">
      <alignment horizontal="left" vertical="center"/>
    </xf>
    <xf numFmtId="183" fontId="25" fillId="0" borderId="177" xfId="2" applyNumberFormat="1" applyFont="1" applyFill="1" applyBorder="1" applyAlignment="1">
      <alignment horizontal="right" vertical="center"/>
    </xf>
    <xf numFmtId="0" fontId="23" fillId="2" borderId="182" xfId="2" applyFont="1" applyFill="1" applyBorder="1" applyAlignment="1">
      <alignment horizontal="right" vertical="center"/>
    </xf>
    <xf numFmtId="0" fontId="23" fillId="0" borderId="179" xfId="2" applyFont="1" applyFill="1" applyBorder="1" applyAlignment="1">
      <alignment vertical="center"/>
    </xf>
    <xf numFmtId="183" fontId="25" fillId="0" borderId="179" xfId="2" applyNumberFormat="1" applyFont="1" applyFill="1" applyBorder="1" applyAlignment="1">
      <alignment horizontal="right" vertical="center"/>
    </xf>
    <xf numFmtId="0" fontId="25" fillId="0" borderId="183" xfId="2" applyFont="1" applyFill="1" applyBorder="1" applyAlignment="1">
      <alignment vertical="center"/>
    </xf>
    <xf numFmtId="0" fontId="25" fillId="0" borderId="179" xfId="2" applyFont="1" applyFill="1" applyBorder="1" applyAlignment="1">
      <alignment horizontal="center" vertical="center"/>
    </xf>
    <xf numFmtId="0" fontId="23" fillId="2" borderId="184" xfId="2" applyFont="1" applyFill="1" applyBorder="1" applyAlignment="1">
      <alignment horizontal="right" vertical="center"/>
    </xf>
    <xf numFmtId="0" fontId="23" fillId="2" borderId="185" xfId="2" applyFont="1" applyFill="1" applyBorder="1" applyAlignment="1">
      <alignment horizontal="right" vertical="center"/>
    </xf>
    <xf numFmtId="183" fontId="25" fillId="0" borderId="181" xfId="2" applyNumberFormat="1" applyFont="1" applyFill="1" applyBorder="1" applyAlignment="1">
      <alignment horizontal="right" vertical="center"/>
    </xf>
    <xf numFmtId="0" fontId="23" fillId="0" borderId="0" xfId="2" applyFont="1" applyFill="1" applyBorder="1" applyAlignment="1">
      <alignment horizontal="left" vertical="top"/>
    </xf>
    <xf numFmtId="0" fontId="25" fillId="0" borderId="0" xfId="2" applyFont="1" applyFill="1" applyBorder="1" applyAlignment="1">
      <alignment horizontal="left" vertical="top"/>
    </xf>
    <xf numFmtId="180" fontId="25" fillId="0" borderId="0" xfId="2" applyNumberFormat="1" applyFont="1" applyFill="1" applyBorder="1" applyAlignment="1">
      <alignment horizontal="left" vertical="center"/>
    </xf>
    <xf numFmtId="178" fontId="23" fillId="0" borderId="15" xfId="2" applyNumberFormat="1" applyFont="1" applyFill="1" applyBorder="1" applyAlignment="1">
      <alignment vertical="center"/>
    </xf>
    <xf numFmtId="0" fontId="25" fillId="0" borderId="15" xfId="2" applyFont="1" applyFill="1" applyBorder="1" applyAlignment="1">
      <alignment vertical="center"/>
    </xf>
    <xf numFmtId="0" fontId="25" fillId="2" borderId="3" xfId="2" applyFont="1" applyFill="1" applyBorder="1" applyAlignment="1">
      <alignment horizontal="center" vertical="center"/>
    </xf>
    <xf numFmtId="0" fontId="25" fillId="2" borderId="6" xfId="2" applyFont="1" applyFill="1" applyBorder="1" applyAlignment="1">
      <alignment horizontal="center" vertical="center"/>
    </xf>
    <xf numFmtId="0" fontId="23" fillId="0" borderId="0" xfId="2" applyFont="1" applyFill="1" applyBorder="1" applyAlignment="1">
      <alignment horizontal="right"/>
    </xf>
    <xf numFmtId="0" fontId="17" fillId="0" borderId="0" xfId="6" applyFont="1" applyAlignment="1">
      <alignment vertical="center"/>
    </xf>
    <xf numFmtId="0" fontId="23" fillId="0" borderId="0" xfId="2" applyFont="1" applyFill="1" applyBorder="1" applyAlignment="1">
      <alignment horizontal="right" vertical="center"/>
    </xf>
    <xf numFmtId="178" fontId="23" fillId="0" borderId="12" xfId="2" applyNumberFormat="1" applyFont="1" applyFill="1" applyBorder="1" applyAlignment="1">
      <alignment vertical="center"/>
    </xf>
    <xf numFmtId="0" fontId="25" fillId="0" borderId="13" xfId="2" applyFont="1" applyFill="1" applyBorder="1" applyAlignment="1">
      <alignment vertical="center"/>
    </xf>
    <xf numFmtId="178" fontId="23" fillId="0" borderId="13" xfId="2" applyNumberFormat="1" applyFont="1" applyFill="1" applyBorder="1" applyAlignment="1">
      <alignment vertical="center"/>
    </xf>
    <xf numFmtId="0" fontId="23" fillId="0" borderId="13" xfId="2" applyFont="1" applyFill="1" applyBorder="1" applyAlignment="1">
      <alignment vertical="center"/>
    </xf>
    <xf numFmtId="178" fontId="25" fillId="0" borderId="13" xfId="2" applyNumberFormat="1" applyFont="1" applyFill="1" applyBorder="1" applyAlignment="1">
      <alignment vertical="center"/>
    </xf>
    <xf numFmtId="178" fontId="23" fillId="0" borderId="5" xfId="2" applyNumberFormat="1" applyFont="1" applyFill="1" applyBorder="1" applyAlignment="1">
      <alignment vertical="center"/>
    </xf>
    <xf numFmtId="0" fontId="23" fillId="0" borderId="15" xfId="2" applyFont="1" applyFill="1" applyBorder="1" applyAlignment="1">
      <alignment vertical="center"/>
    </xf>
    <xf numFmtId="178" fontId="25" fillId="0" borderId="15" xfId="2" applyNumberFormat="1" applyFont="1" applyFill="1" applyBorder="1" applyAlignment="1">
      <alignment vertical="center"/>
    </xf>
    <xf numFmtId="0" fontId="23" fillId="2" borderId="14" xfId="2" applyFont="1" applyFill="1" applyBorder="1" applyAlignment="1">
      <alignment horizontal="left" vertical="center"/>
    </xf>
    <xf numFmtId="0" fontId="23" fillId="2" borderId="4" xfId="2" applyFont="1" applyFill="1" applyBorder="1" applyAlignment="1">
      <alignment horizontal="left" vertical="center"/>
    </xf>
    <xf numFmtId="0" fontId="25" fillId="2" borderId="15" xfId="2" applyFont="1" applyFill="1" applyBorder="1" applyAlignment="1">
      <alignment horizontal="left" vertical="center"/>
    </xf>
    <xf numFmtId="0" fontId="25" fillId="2" borderId="4" xfId="2" applyFont="1" applyFill="1" applyBorder="1" applyAlignment="1">
      <alignment horizontal="left" vertical="center"/>
    </xf>
    <xf numFmtId="0" fontId="23" fillId="2" borderId="13" xfId="2" applyFont="1" applyFill="1" applyBorder="1" applyAlignment="1">
      <alignment horizontal="left" vertical="center"/>
    </xf>
    <xf numFmtId="0" fontId="25" fillId="2" borderId="6" xfId="2" applyFont="1" applyFill="1" applyBorder="1" applyAlignment="1">
      <alignment horizontal="left" vertical="center"/>
    </xf>
    <xf numFmtId="180" fontId="25" fillId="2" borderId="4" xfId="2" applyNumberFormat="1" applyFont="1" applyFill="1" applyBorder="1" applyAlignment="1">
      <alignment horizontal="left" vertical="center"/>
    </xf>
    <xf numFmtId="0" fontId="25" fillId="2" borderId="14" xfId="2" applyFont="1" applyFill="1" applyBorder="1" applyAlignment="1">
      <alignment horizontal="left" vertical="center"/>
    </xf>
    <xf numFmtId="0" fontId="23" fillId="2" borderId="1" xfId="2" applyFont="1" applyFill="1" applyBorder="1" applyAlignment="1">
      <alignment horizontal="left" vertical="center"/>
    </xf>
    <xf numFmtId="0" fontId="25" fillId="2" borderId="8" xfId="2" applyFont="1" applyFill="1" applyBorder="1" applyAlignment="1">
      <alignment horizontal="center" vertical="center"/>
    </xf>
    <xf numFmtId="3" fontId="11" fillId="0" borderId="104" xfId="2" applyNumberFormat="1" applyFont="1" applyBorder="1" applyAlignment="1">
      <alignment vertical="center"/>
    </xf>
    <xf numFmtId="178" fontId="11" fillId="0" borderId="13" xfId="2" applyNumberFormat="1" applyFont="1" applyBorder="1" applyAlignment="1">
      <alignment horizontal="right" vertical="center"/>
    </xf>
    <xf numFmtId="178" fontId="11" fillId="0" borderId="13" xfId="2" applyNumberFormat="1" applyFont="1" applyBorder="1" applyAlignment="1">
      <alignment vertical="center"/>
    </xf>
    <xf numFmtId="0" fontId="11" fillId="0" borderId="13" xfId="2" applyFont="1" applyBorder="1" applyAlignment="1">
      <alignment vertical="center"/>
    </xf>
    <xf numFmtId="0" fontId="11" fillId="0" borderId="15" xfId="2" applyFont="1" applyBorder="1" applyAlignment="1">
      <alignment vertical="center"/>
    </xf>
    <xf numFmtId="0" fontId="11" fillId="0" borderId="27" xfId="2" applyFont="1" applyBorder="1" applyAlignment="1">
      <alignment vertical="center"/>
    </xf>
    <xf numFmtId="0" fontId="11" fillId="0" borderId="19" xfId="2" applyFont="1" applyBorder="1" applyAlignment="1">
      <alignment vertical="center"/>
    </xf>
    <xf numFmtId="0" fontId="11" fillId="0" borderId="153" xfId="2" applyFont="1" applyBorder="1" applyAlignment="1">
      <alignment vertical="center"/>
    </xf>
    <xf numFmtId="0" fontId="11" fillId="0" borderId="66" xfId="2" applyFont="1" applyBorder="1" applyAlignment="1">
      <alignment vertical="center"/>
    </xf>
    <xf numFmtId="38" fontId="11" fillId="0" borderId="15" xfId="2" applyNumberFormat="1" applyFont="1" applyBorder="1" applyAlignment="1">
      <alignment vertical="center"/>
    </xf>
    <xf numFmtId="38" fontId="11" fillId="0" borderId="13" xfId="2" applyNumberFormat="1" applyFont="1" applyBorder="1" applyAlignment="1">
      <alignment vertical="center"/>
    </xf>
    <xf numFmtId="38" fontId="11" fillId="0" borderId="155" xfId="2" applyNumberFormat="1" applyFont="1" applyBorder="1" applyAlignment="1">
      <alignment vertical="center"/>
    </xf>
    <xf numFmtId="38" fontId="11" fillId="0" borderId="27" xfId="2" applyNumberFormat="1" applyFont="1" applyBorder="1" applyAlignment="1">
      <alignment vertical="center"/>
    </xf>
    <xf numFmtId="38" fontId="11" fillId="0" borderId="19" xfId="2" applyNumberFormat="1" applyFont="1" applyBorder="1" applyAlignment="1">
      <alignment vertical="center"/>
    </xf>
    <xf numFmtId="38" fontId="11" fillId="0" borderId="153" xfId="2" applyNumberFormat="1" applyFont="1" applyBorder="1" applyAlignment="1">
      <alignment vertical="center"/>
    </xf>
    <xf numFmtId="38" fontId="11" fillId="0" borderId="66" xfId="2" applyNumberFormat="1" applyFont="1" applyBorder="1" applyAlignment="1">
      <alignment vertical="center"/>
    </xf>
    <xf numFmtId="38" fontId="11" fillId="0" borderId="9" xfId="2" applyNumberFormat="1" applyFont="1" applyBorder="1" applyAlignment="1">
      <alignment vertical="center"/>
    </xf>
    <xf numFmtId="3" fontId="8" fillId="0" borderId="6" xfId="1" applyNumberFormat="1" applyFont="1" applyFill="1" applyBorder="1">
      <alignment vertical="center"/>
    </xf>
    <xf numFmtId="3" fontId="8" fillId="0" borderId="19" xfId="1" applyNumberFormat="1" applyFont="1" applyFill="1" applyBorder="1">
      <alignment vertical="center"/>
    </xf>
    <xf numFmtId="3" fontId="8" fillId="0" borderId="9" xfId="1" applyNumberFormat="1" applyFont="1" applyFill="1" applyBorder="1">
      <alignment vertical="center"/>
    </xf>
    <xf numFmtId="3" fontId="8" fillId="0" borderId="13" xfId="1" applyNumberFormat="1" applyFont="1" applyFill="1" applyBorder="1">
      <alignment vertical="center"/>
    </xf>
    <xf numFmtId="178" fontId="11" fillId="0" borderId="150" xfId="2" applyNumberFormat="1" applyFont="1" applyFill="1" applyBorder="1" applyAlignment="1">
      <alignment vertical="center"/>
    </xf>
    <xf numFmtId="178" fontId="11" fillId="0" borderId="66" xfId="2" applyNumberFormat="1" applyFont="1" applyFill="1" applyBorder="1" applyAlignment="1">
      <alignment vertical="center"/>
    </xf>
    <xf numFmtId="178" fontId="11" fillId="0" borderId="50" xfId="2" applyNumberFormat="1" applyFont="1" applyFill="1" applyBorder="1" applyAlignment="1">
      <alignment vertical="center"/>
    </xf>
    <xf numFmtId="178" fontId="11" fillId="0" borderId="13" xfId="2" applyNumberFormat="1" applyFont="1" applyFill="1" applyBorder="1" applyAlignment="1">
      <alignment vertical="center"/>
    </xf>
    <xf numFmtId="38" fontId="17" fillId="0" borderId="123" xfId="8" applyFont="1" applyBorder="1">
      <alignment vertical="center"/>
    </xf>
    <xf numFmtId="38" fontId="17" fillId="0" borderId="5" xfId="8" applyFont="1" applyBorder="1">
      <alignment vertical="center"/>
    </xf>
    <xf numFmtId="38" fontId="17" fillId="0" borderId="4" xfId="8" applyFont="1" applyBorder="1">
      <alignment vertical="center"/>
    </xf>
    <xf numFmtId="38" fontId="17" fillId="0" borderId="1" xfId="8" applyFont="1" applyBorder="1">
      <alignment vertical="center"/>
    </xf>
    <xf numFmtId="38" fontId="17" fillId="0" borderId="162" xfId="8" applyFont="1" applyBorder="1">
      <alignment vertical="center"/>
    </xf>
    <xf numFmtId="38" fontId="17" fillId="0" borderId="3" xfId="8" applyFont="1" applyBorder="1">
      <alignment vertical="center"/>
    </xf>
    <xf numFmtId="38" fontId="17" fillId="0" borderId="140" xfId="8" applyFont="1" applyBorder="1">
      <alignment vertical="center"/>
    </xf>
    <xf numFmtId="38" fontId="17" fillId="0" borderId="144" xfId="8" applyFont="1" applyBorder="1">
      <alignment vertical="center"/>
    </xf>
    <xf numFmtId="38" fontId="17" fillId="0" borderId="143" xfId="8" applyFont="1" applyBorder="1">
      <alignment vertical="center"/>
    </xf>
    <xf numFmtId="185" fontId="11" fillId="0" borderId="52" xfId="2" applyNumberFormat="1" applyFont="1" applyBorder="1" applyAlignment="1">
      <alignment vertical="center"/>
    </xf>
    <xf numFmtId="185" fontId="11" fillId="0" borderId="53" xfId="2" applyNumberFormat="1" applyFont="1" applyBorder="1" applyAlignment="1">
      <alignment vertical="center"/>
    </xf>
    <xf numFmtId="185" fontId="11" fillId="0" borderId="55" xfId="2" applyNumberFormat="1" applyFont="1" applyBorder="1" applyAlignment="1">
      <alignment vertical="center"/>
    </xf>
    <xf numFmtId="185" fontId="11" fillId="0" borderId="56" xfId="2" applyNumberFormat="1" applyFont="1" applyBorder="1" applyAlignment="1">
      <alignment vertical="center"/>
    </xf>
    <xf numFmtId="179" fontId="11" fillId="0" borderId="19" xfId="10" applyNumberFormat="1" applyFont="1" applyBorder="1" applyAlignment="1">
      <alignment vertical="center"/>
    </xf>
    <xf numFmtId="179" fontId="11" fillId="0" borderId="66" xfId="10" applyNumberFormat="1" applyFont="1" applyBorder="1" applyAlignment="1">
      <alignment vertical="center"/>
    </xf>
    <xf numFmtId="179" fontId="11" fillId="0" borderId="153" xfId="10" applyNumberFormat="1" applyFont="1" applyBorder="1" applyAlignment="1">
      <alignment vertical="center"/>
    </xf>
    <xf numFmtId="179" fontId="11" fillId="0" borderId="9" xfId="10" applyNumberFormat="1" applyFont="1" applyBorder="1" applyAlignment="1">
      <alignment vertical="center"/>
    </xf>
    <xf numFmtId="179" fontId="11" fillId="0" borderId="27" xfId="10" applyNumberFormat="1" applyFont="1" applyBorder="1" applyAlignment="1">
      <alignment vertical="center"/>
    </xf>
    <xf numFmtId="179" fontId="11" fillId="0" borderId="15" xfId="10" applyNumberFormat="1" applyFont="1" applyBorder="1" applyAlignment="1">
      <alignment vertical="center"/>
    </xf>
    <xf numFmtId="179" fontId="11" fillId="0" borderId="13" xfId="10" applyNumberFormat="1" applyFont="1" applyBorder="1" applyAlignment="1">
      <alignment vertical="center"/>
    </xf>
    <xf numFmtId="179" fontId="11" fillId="0" borderId="6" xfId="10" applyNumberFormat="1" applyFont="1" applyBorder="1" applyAlignment="1">
      <alignment horizontal="right" vertical="center"/>
    </xf>
    <xf numFmtId="179" fontId="11" fillId="0" borderId="19" xfId="10" applyNumberFormat="1" applyFont="1" applyBorder="1" applyAlignment="1">
      <alignment horizontal="right" vertical="center"/>
    </xf>
    <xf numFmtId="179" fontId="11" fillId="0" borderId="66" xfId="10" applyNumberFormat="1" applyFont="1" applyBorder="1" applyAlignment="1">
      <alignment horizontal="right" vertical="center"/>
    </xf>
    <xf numFmtId="179" fontId="11" fillId="0" borderId="153" xfId="10" applyNumberFormat="1" applyFont="1" applyBorder="1" applyAlignment="1">
      <alignment horizontal="right" vertical="center"/>
    </xf>
    <xf numFmtId="179" fontId="11" fillId="0" borderId="9" xfId="10" applyNumberFormat="1" applyFont="1" applyBorder="1" applyAlignment="1">
      <alignment horizontal="right" vertical="center"/>
    </xf>
    <xf numFmtId="179" fontId="11" fillId="0" borderId="150" xfId="10" applyNumberFormat="1" applyFont="1" applyBorder="1" applyAlignment="1">
      <alignment horizontal="right" vertical="center"/>
    </xf>
    <xf numFmtId="179" fontId="11" fillId="0" borderId="27" xfId="10" applyNumberFormat="1" applyFont="1" applyBorder="1" applyAlignment="1">
      <alignment horizontal="right" vertical="center"/>
    </xf>
    <xf numFmtId="179" fontId="11" fillId="0" borderId="15" xfId="10" applyNumberFormat="1" applyFont="1" applyBorder="1" applyAlignment="1">
      <alignment horizontal="right" vertical="center"/>
    </xf>
    <xf numFmtId="179" fontId="11" fillId="0" borderId="50" xfId="10" applyNumberFormat="1" applyFont="1" applyBorder="1" applyAlignment="1">
      <alignment horizontal="right" vertical="center"/>
    </xf>
    <xf numFmtId="179" fontId="11" fillId="0" borderId="13" xfId="10" applyNumberFormat="1" applyFont="1" applyBorder="1" applyAlignment="1">
      <alignment horizontal="right" vertical="center"/>
    </xf>
    <xf numFmtId="179" fontId="11" fillId="0" borderId="13" xfId="2" applyNumberFormat="1" applyFont="1" applyFill="1" applyBorder="1" applyAlignment="1">
      <alignment horizontal="right" vertical="center"/>
    </xf>
    <xf numFmtId="179" fontId="11" fillId="0" borderId="9" xfId="2" applyNumberFormat="1" applyFont="1" applyFill="1" applyBorder="1" applyAlignment="1">
      <alignment horizontal="right" vertical="center"/>
    </xf>
    <xf numFmtId="179" fontId="11" fillId="0" borderId="19" xfId="2" applyNumberFormat="1" applyFont="1" applyFill="1" applyBorder="1" applyAlignment="1">
      <alignment horizontal="right" vertical="center"/>
    </xf>
    <xf numFmtId="179" fontId="11" fillId="0" borderId="66" xfId="2" applyNumberFormat="1" applyFont="1" applyFill="1" applyBorder="1" applyAlignment="1">
      <alignment horizontal="right" vertical="center"/>
    </xf>
    <xf numFmtId="179" fontId="11" fillId="0" borderId="153" xfId="2" applyNumberFormat="1" applyFont="1" applyFill="1" applyBorder="1" applyAlignment="1">
      <alignment horizontal="right" vertical="center"/>
    </xf>
    <xf numFmtId="179" fontId="11" fillId="0" borderId="27" xfId="2" applyNumberFormat="1" applyFont="1" applyFill="1" applyBorder="1" applyAlignment="1">
      <alignment horizontal="right" vertical="center"/>
    </xf>
    <xf numFmtId="179" fontId="11" fillId="0" borderId="15" xfId="2" applyNumberFormat="1" applyFont="1" applyFill="1" applyBorder="1" applyAlignment="1">
      <alignment horizontal="right" vertical="center"/>
    </xf>
    <xf numFmtId="179" fontId="11" fillId="0" borderId="6" xfId="2" applyNumberFormat="1" applyFont="1" applyFill="1" applyBorder="1" applyAlignment="1">
      <alignment horizontal="right" vertical="center"/>
    </xf>
    <xf numFmtId="179" fontId="11" fillId="0" borderId="50" xfId="2" applyNumberFormat="1" applyFont="1" applyFill="1" applyBorder="1" applyAlignment="1">
      <alignment horizontal="right" vertical="center"/>
    </xf>
    <xf numFmtId="179" fontId="11" fillId="0" borderId="150" xfId="2" applyNumberFormat="1" applyFont="1" applyFill="1" applyBorder="1" applyAlignment="1">
      <alignment horizontal="right" vertical="center"/>
    </xf>
    <xf numFmtId="179" fontId="11" fillId="0" borderId="6" xfId="10" applyNumberFormat="1" applyFont="1" applyFill="1" applyBorder="1" applyAlignment="1">
      <alignment horizontal="right" vertical="center"/>
    </xf>
    <xf numFmtId="179" fontId="11" fillId="0" borderId="50" xfId="10" applyNumberFormat="1" applyFont="1" applyFill="1" applyBorder="1" applyAlignment="1">
      <alignment horizontal="right" vertical="center"/>
    </xf>
    <xf numFmtId="179" fontId="11" fillId="0" borderId="9" xfId="10" applyNumberFormat="1" applyFont="1" applyFill="1" applyBorder="1" applyAlignment="1">
      <alignment horizontal="right" vertical="center"/>
    </xf>
    <xf numFmtId="179" fontId="11" fillId="0" borderId="13" xfId="10" applyNumberFormat="1" applyFont="1" applyFill="1" applyBorder="1" applyAlignment="1">
      <alignment horizontal="right" vertical="center"/>
    </xf>
    <xf numFmtId="179" fontId="11" fillId="0" borderId="153" xfId="10" applyNumberFormat="1" applyFont="1" applyFill="1" applyBorder="1" applyAlignment="1">
      <alignment horizontal="right" vertical="center"/>
    </xf>
    <xf numFmtId="179" fontId="11" fillId="0" borderId="19" xfId="10" applyNumberFormat="1" applyFont="1" applyFill="1" applyBorder="1" applyAlignment="1">
      <alignment horizontal="right" vertical="center"/>
    </xf>
    <xf numFmtId="179" fontId="11" fillId="0" borderId="66" xfId="10" applyNumberFormat="1" applyFont="1" applyFill="1" applyBorder="1" applyAlignment="1">
      <alignment horizontal="right" vertical="center"/>
    </xf>
    <xf numFmtId="179" fontId="11" fillId="0" borderId="27" xfId="10" applyNumberFormat="1" applyFont="1" applyFill="1" applyBorder="1" applyAlignment="1">
      <alignment horizontal="right" vertical="center"/>
    </xf>
    <xf numFmtId="179" fontId="11" fillId="0" borderId="15" xfId="10" applyNumberFormat="1" applyFont="1" applyFill="1" applyBorder="1" applyAlignment="1">
      <alignment horizontal="right" vertical="center"/>
    </xf>
    <xf numFmtId="179" fontId="11" fillId="0" borderId="155" xfId="10" applyNumberFormat="1" applyFont="1" applyFill="1" applyBorder="1" applyAlignment="1">
      <alignment horizontal="right" vertical="center"/>
    </xf>
    <xf numFmtId="179" fontId="17" fillId="0" borderId="119" xfId="10" applyNumberFormat="1" applyFont="1" applyBorder="1" applyAlignment="1">
      <alignment horizontal="right" vertical="center"/>
    </xf>
    <xf numFmtId="179" fontId="17" fillId="0" borderId="95" xfId="10" applyNumberFormat="1" applyFont="1" applyBorder="1" applyAlignment="1">
      <alignment horizontal="right" vertical="center"/>
    </xf>
    <xf numFmtId="179" fontId="17" fillId="0" borderId="101" xfId="10" applyNumberFormat="1" applyFont="1" applyBorder="1" applyAlignment="1">
      <alignment horizontal="right" vertical="center"/>
    </xf>
    <xf numFmtId="179" fontId="17" fillId="0" borderId="108" xfId="10" applyNumberFormat="1" applyFont="1" applyBorder="1" applyAlignment="1">
      <alignment horizontal="right" vertical="center"/>
    </xf>
    <xf numFmtId="179" fontId="17" fillId="0" borderId="20" xfId="10" applyNumberFormat="1" applyFont="1" applyBorder="1" applyAlignment="1">
      <alignment horizontal="right" vertical="center"/>
    </xf>
    <xf numFmtId="179" fontId="3" fillId="0" borderId="108" xfId="10" applyNumberFormat="1" applyFont="1" applyBorder="1" applyAlignment="1">
      <alignment horizontal="right" vertical="center"/>
    </xf>
    <xf numFmtId="179" fontId="3" fillId="0" borderId="95" xfId="10" applyNumberFormat="1" applyFont="1" applyBorder="1" applyAlignment="1">
      <alignment horizontal="right" vertical="center"/>
    </xf>
    <xf numFmtId="179" fontId="3" fillId="0" borderId="101" xfId="10" applyNumberFormat="1" applyFont="1" applyBorder="1" applyAlignment="1">
      <alignment horizontal="right" vertical="center"/>
    </xf>
    <xf numFmtId="38" fontId="11" fillId="0" borderId="6" xfId="8" applyFont="1" applyBorder="1" applyAlignment="1">
      <alignment horizontal="right" vertical="center"/>
    </xf>
    <xf numFmtId="38" fontId="11" fillId="0" borderId="19" xfId="8" applyFont="1" applyBorder="1" applyAlignment="1">
      <alignment horizontal="right" vertical="center"/>
    </xf>
    <xf numFmtId="38" fontId="11" fillId="0" borderId="13" xfId="8" applyFont="1" applyBorder="1" applyAlignment="1">
      <alignment horizontal="right" vertical="center"/>
    </xf>
    <xf numFmtId="38" fontId="11" fillId="0" borderId="9" xfId="8" applyFont="1" applyBorder="1" applyAlignment="1">
      <alignment horizontal="right" vertical="center"/>
    </xf>
    <xf numFmtId="38" fontId="11" fillId="0" borderId="15" xfId="8" applyFont="1" applyBorder="1" applyAlignment="1">
      <alignment horizontal="right" vertical="center"/>
    </xf>
    <xf numFmtId="38" fontId="11" fillId="0" borderId="66" xfId="8" applyFont="1" applyBorder="1" applyAlignment="1">
      <alignment horizontal="right" vertical="center"/>
    </xf>
    <xf numFmtId="38" fontId="11" fillId="0" borderId="27" xfId="8" applyFont="1" applyBorder="1" applyAlignment="1">
      <alignment horizontal="right" vertical="center"/>
    </xf>
    <xf numFmtId="38" fontId="11" fillId="0" borderId="186" xfId="8" applyFont="1" applyBorder="1" applyAlignment="1">
      <alignment horizontal="right" vertical="center"/>
    </xf>
    <xf numFmtId="179" fontId="11" fillId="0" borderId="186" xfId="10" applyNumberFormat="1" applyFont="1" applyBorder="1" applyAlignment="1">
      <alignment horizontal="right" vertical="center"/>
    </xf>
    <xf numFmtId="179" fontId="11" fillId="0" borderId="155" xfId="10" applyNumberFormat="1" applyFont="1" applyBorder="1" applyAlignment="1">
      <alignment vertical="center"/>
    </xf>
    <xf numFmtId="38" fontId="11" fillId="0" borderId="13" xfId="8" applyFont="1" applyBorder="1" applyAlignment="1">
      <alignment vertical="center"/>
    </xf>
    <xf numFmtId="38" fontId="11" fillId="0" borderId="9" xfId="8" applyFont="1" applyBorder="1" applyAlignment="1">
      <alignment vertical="center"/>
    </xf>
    <xf numFmtId="38" fontId="11" fillId="0" borderId="19" xfId="8" applyFont="1" applyBorder="1" applyAlignment="1">
      <alignment vertical="center"/>
    </xf>
    <xf numFmtId="38" fontId="11" fillId="0" borderId="66" xfId="8" applyFont="1" applyBorder="1" applyAlignment="1">
      <alignment vertical="center"/>
    </xf>
    <xf numFmtId="38" fontId="11" fillId="0" borderId="153" xfId="8" applyFont="1" applyBorder="1" applyAlignment="1">
      <alignment vertical="center"/>
    </xf>
    <xf numFmtId="38" fontId="11" fillId="0" borderId="27" xfId="8" applyFont="1" applyBorder="1" applyAlignment="1">
      <alignment vertical="center"/>
    </xf>
    <xf numFmtId="38" fontId="11" fillId="0" borderId="15" xfId="8" applyFont="1" applyBorder="1" applyAlignment="1">
      <alignment vertical="center"/>
    </xf>
    <xf numFmtId="38" fontId="11" fillId="0" borderId="155" xfId="8" applyFont="1" applyBorder="1" applyAlignment="1">
      <alignment vertical="center"/>
    </xf>
    <xf numFmtId="186" fontId="11" fillId="0" borderId="13" xfId="8" applyNumberFormat="1" applyFont="1" applyBorder="1" applyAlignment="1">
      <alignment vertical="center"/>
    </xf>
    <xf numFmtId="0" fontId="11" fillId="0" borderId="2" xfId="2" applyFont="1" applyBorder="1" applyAlignment="1">
      <alignment horizontal="centerContinuous" vertical="center"/>
    </xf>
    <xf numFmtId="0" fontId="11" fillId="0" borderId="196" xfId="2" applyFont="1" applyBorder="1" applyAlignment="1">
      <alignment horizontal="center" vertical="center"/>
    </xf>
    <xf numFmtId="179" fontId="11" fillId="0" borderId="188" xfId="10" applyNumberFormat="1" applyFont="1" applyBorder="1" applyAlignment="1">
      <alignment vertical="center"/>
    </xf>
    <xf numFmtId="179" fontId="11" fillId="0" borderId="191" xfId="10" applyNumberFormat="1" applyFont="1" applyBorder="1" applyAlignment="1">
      <alignment vertical="center"/>
    </xf>
    <xf numFmtId="179" fontId="11" fillId="0" borderId="192" xfId="10" applyNumberFormat="1" applyFont="1" applyBorder="1" applyAlignment="1">
      <alignment vertical="center"/>
    </xf>
    <xf numFmtId="179" fontId="11" fillId="0" borderId="193" xfId="10" applyNumberFormat="1" applyFont="1" applyBorder="1" applyAlignment="1">
      <alignment vertical="center"/>
    </xf>
    <xf numFmtId="179" fontId="11" fillId="0" borderId="194" xfId="10" applyNumberFormat="1" applyFont="1" applyBorder="1" applyAlignment="1">
      <alignment vertical="center"/>
    </xf>
    <xf numFmtId="179" fontId="11" fillId="0" borderId="187" xfId="10" applyNumberFormat="1" applyFont="1" applyBorder="1" applyAlignment="1">
      <alignment horizontal="right" vertical="center"/>
    </xf>
    <xf numFmtId="179" fontId="11" fillId="0" borderId="188" xfId="10" applyNumberFormat="1" applyFont="1" applyBorder="1" applyAlignment="1">
      <alignment horizontal="right" vertical="center"/>
    </xf>
    <xf numFmtId="179" fontId="11" fillId="0" borderId="191" xfId="10" applyNumberFormat="1" applyFont="1" applyBorder="1" applyAlignment="1">
      <alignment horizontal="right" vertical="center"/>
    </xf>
    <xf numFmtId="179" fontId="11" fillId="0" borderId="192" xfId="10" applyNumberFormat="1" applyFont="1" applyBorder="1" applyAlignment="1">
      <alignment horizontal="right" vertical="center"/>
    </xf>
    <xf numFmtId="179" fontId="11" fillId="0" borderId="193" xfId="10" applyNumberFormat="1" applyFont="1" applyBorder="1" applyAlignment="1">
      <alignment horizontal="right" vertical="center"/>
    </xf>
    <xf numFmtId="179" fontId="11" fillId="0" borderId="194" xfId="10" applyNumberFormat="1" applyFont="1" applyBorder="1" applyAlignment="1">
      <alignment horizontal="right" vertical="center"/>
    </xf>
    <xf numFmtId="179" fontId="11" fillId="0" borderId="195" xfId="10" applyNumberFormat="1" applyFont="1" applyBorder="1" applyAlignment="1">
      <alignment horizontal="right" vertical="center"/>
    </xf>
    <xf numFmtId="179" fontId="11" fillId="0" borderId="197" xfId="10" applyNumberFormat="1" applyFont="1" applyBorder="1" applyAlignment="1">
      <alignment vertical="center"/>
    </xf>
    <xf numFmtId="179" fontId="11" fillId="0" borderId="198" xfId="10" applyNumberFormat="1" applyFont="1" applyBorder="1" applyAlignment="1">
      <alignment vertical="center"/>
    </xf>
    <xf numFmtId="179" fontId="11" fillId="0" borderId="199" xfId="10" applyNumberFormat="1" applyFont="1" applyBorder="1" applyAlignment="1">
      <alignment vertical="center"/>
    </xf>
    <xf numFmtId="179" fontId="11" fillId="0" borderId="200" xfId="10" applyNumberFormat="1" applyFont="1" applyBorder="1" applyAlignment="1">
      <alignment vertical="center"/>
    </xf>
    <xf numFmtId="185" fontId="11" fillId="0" borderId="194" xfId="2" applyNumberFormat="1" applyFont="1" applyBorder="1" applyAlignment="1">
      <alignment horizontal="right" vertical="center"/>
    </xf>
    <xf numFmtId="185" fontId="11" fillId="0" borderId="195" xfId="2" applyNumberFormat="1" applyFont="1" applyBorder="1" applyAlignment="1">
      <alignment horizontal="right" vertical="center"/>
    </xf>
    <xf numFmtId="0" fontId="14" fillId="0" borderId="0" xfId="2" applyFont="1" applyFill="1" applyAlignment="1">
      <alignment horizontal="left" vertical="top"/>
    </xf>
    <xf numFmtId="38" fontId="11" fillId="0" borderId="57" xfId="2" applyNumberFormat="1" applyFont="1" applyFill="1" applyBorder="1" applyAlignment="1">
      <alignment vertical="center"/>
    </xf>
    <xf numFmtId="38" fontId="11" fillId="0" borderId="58" xfId="2" applyNumberFormat="1" applyFont="1" applyFill="1" applyBorder="1" applyAlignment="1">
      <alignment vertical="center"/>
    </xf>
    <xf numFmtId="179" fontId="11" fillId="0" borderId="197" xfId="10" applyNumberFormat="1" applyFont="1" applyFill="1" applyBorder="1" applyAlignment="1">
      <alignment vertical="center"/>
    </xf>
    <xf numFmtId="38" fontId="11" fillId="0" borderId="59" xfId="2" applyNumberFormat="1" applyFont="1" applyFill="1" applyBorder="1" applyAlignment="1">
      <alignment vertical="center"/>
    </xf>
    <xf numFmtId="38" fontId="11" fillId="0" borderId="41" xfId="2" applyNumberFormat="1" applyFont="1" applyFill="1" applyBorder="1" applyAlignment="1">
      <alignment vertical="center"/>
    </xf>
    <xf numFmtId="38" fontId="11" fillId="0" borderId="42" xfId="2" applyNumberFormat="1" applyFont="1" applyFill="1" applyBorder="1" applyAlignment="1">
      <alignment vertical="center"/>
    </xf>
    <xf numFmtId="179" fontId="11" fillId="0" borderId="192" xfId="10" applyNumberFormat="1" applyFont="1" applyFill="1" applyBorder="1" applyAlignment="1">
      <alignment vertical="center"/>
    </xf>
    <xf numFmtId="38" fontId="11" fillId="0" borderId="43" xfId="2" applyNumberFormat="1" applyFont="1" applyFill="1" applyBorder="1" applyAlignment="1">
      <alignment vertical="center"/>
    </xf>
    <xf numFmtId="38" fontId="11" fillId="0" borderId="33" xfId="2" applyNumberFormat="1" applyFont="1" applyFill="1" applyBorder="1" applyAlignment="1">
      <alignment vertical="center"/>
    </xf>
    <xf numFmtId="38" fontId="11" fillId="0" borderId="34" xfId="2" applyNumberFormat="1" applyFont="1" applyFill="1" applyBorder="1" applyAlignment="1">
      <alignment vertical="center"/>
    </xf>
    <xf numFmtId="179" fontId="11" fillId="0" borderId="188" xfId="10" applyNumberFormat="1" applyFont="1" applyFill="1" applyBorder="1" applyAlignment="1">
      <alignment vertical="center"/>
    </xf>
    <xf numFmtId="38" fontId="11" fillId="0" borderId="35" xfId="2" applyNumberFormat="1" applyFont="1" applyFill="1" applyBorder="1" applyAlignment="1">
      <alignment vertical="center"/>
    </xf>
    <xf numFmtId="38" fontId="11" fillId="0" borderId="34" xfId="2" applyNumberFormat="1" applyFont="1" applyFill="1" applyBorder="1" applyAlignment="1">
      <alignment horizontal="right" vertical="center"/>
    </xf>
    <xf numFmtId="38" fontId="11" fillId="0" borderId="35" xfId="2" applyNumberFormat="1" applyFont="1" applyFill="1" applyBorder="1" applyAlignment="1">
      <alignment horizontal="right" vertical="center"/>
    </xf>
    <xf numFmtId="38" fontId="11" fillId="0" borderId="60" xfId="2" applyNumberFormat="1" applyFont="1" applyFill="1" applyBorder="1" applyAlignment="1">
      <alignment vertical="center"/>
    </xf>
    <xf numFmtId="38" fontId="11" fillId="0" borderId="61" xfId="2" applyNumberFormat="1" applyFont="1" applyFill="1" applyBorder="1" applyAlignment="1">
      <alignment vertical="center"/>
    </xf>
    <xf numFmtId="179" fontId="11" fillId="0" borderId="198" xfId="10" applyNumberFormat="1" applyFont="1" applyFill="1" applyBorder="1" applyAlignment="1">
      <alignment vertical="center"/>
    </xf>
    <xf numFmtId="38" fontId="11" fillId="0" borderId="62" xfId="2" applyNumberFormat="1" applyFont="1" applyFill="1" applyBorder="1" applyAlignment="1">
      <alignment vertical="center"/>
    </xf>
    <xf numFmtId="38" fontId="11" fillId="0" borderId="63" xfId="2" applyNumberFormat="1" applyFont="1" applyFill="1" applyBorder="1" applyAlignment="1">
      <alignment vertical="center"/>
    </xf>
    <xf numFmtId="38" fontId="11" fillId="0" borderId="64" xfId="2" applyNumberFormat="1" applyFont="1" applyFill="1" applyBorder="1" applyAlignment="1">
      <alignment vertical="center"/>
    </xf>
    <xf numFmtId="179" fontId="11" fillId="0" borderId="199" xfId="10" applyNumberFormat="1" applyFont="1" applyFill="1" applyBorder="1" applyAlignment="1">
      <alignment vertical="center"/>
    </xf>
    <xf numFmtId="38" fontId="11" fillId="0" borderId="65" xfId="2" applyNumberFormat="1" applyFont="1" applyFill="1" applyBorder="1" applyAlignment="1">
      <alignment vertical="center"/>
    </xf>
    <xf numFmtId="38" fontId="11" fillId="0" borderId="38" xfId="2" applyNumberFormat="1" applyFont="1" applyFill="1" applyBorder="1" applyAlignment="1">
      <alignment vertical="center"/>
    </xf>
    <xf numFmtId="38" fontId="11" fillId="0" borderId="39" xfId="2" applyNumberFormat="1" applyFont="1" applyFill="1" applyBorder="1" applyAlignment="1">
      <alignment vertical="center"/>
    </xf>
    <xf numFmtId="179" fontId="11" fillId="0" borderId="191" xfId="10" applyNumberFormat="1" applyFont="1" applyFill="1" applyBorder="1" applyAlignment="1">
      <alignment vertical="center"/>
    </xf>
    <xf numFmtId="38" fontId="11" fillId="0" borderId="40" xfId="2" applyNumberFormat="1" applyFont="1" applyFill="1" applyBorder="1" applyAlignment="1">
      <alignment vertical="center"/>
    </xf>
    <xf numFmtId="38" fontId="11" fillId="0" borderId="45" xfId="2" applyNumberFormat="1" applyFont="1" applyFill="1" applyBorder="1" applyAlignment="1">
      <alignment vertical="center"/>
    </xf>
    <xf numFmtId="38" fontId="11" fillId="0" borderId="46" xfId="2" applyNumberFormat="1" applyFont="1" applyFill="1" applyBorder="1" applyAlignment="1">
      <alignment vertical="center"/>
    </xf>
    <xf numFmtId="179" fontId="11" fillId="0" borderId="193" xfId="10" applyNumberFormat="1" applyFont="1" applyFill="1" applyBorder="1" applyAlignment="1">
      <alignment vertical="center"/>
    </xf>
    <xf numFmtId="38" fontId="11" fillId="0" borderId="47" xfId="2" applyNumberFormat="1" applyFont="1" applyFill="1" applyBorder="1" applyAlignment="1">
      <alignment vertical="center"/>
    </xf>
    <xf numFmtId="38" fontId="11" fillId="0" borderId="42" xfId="2" applyNumberFormat="1" applyFont="1" applyFill="1" applyBorder="1" applyAlignment="1">
      <alignment horizontal="right" vertical="center"/>
    </xf>
    <xf numFmtId="38" fontId="11" fillId="0" borderId="43" xfId="2" applyNumberFormat="1" applyFont="1" applyFill="1" applyBorder="1" applyAlignment="1">
      <alignment horizontal="right" vertical="center"/>
    </xf>
    <xf numFmtId="38" fontId="11" fillId="0" borderId="51" xfId="2" applyNumberFormat="1" applyFont="1" applyFill="1" applyBorder="1" applyAlignment="1">
      <alignment vertical="center"/>
    </xf>
    <xf numFmtId="38" fontId="11" fillId="0" borderId="52" xfId="2" applyNumberFormat="1" applyFont="1" applyFill="1" applyBorder="1" applyAlignment="1">
      <alignment horizontal="right" vertical="center"/>
    </xf>
    <xf numFmtId="179" fontId="11" fillId="0" borderId="194" xfId="10" applyNumberFormat="1" applyFont="1" applyFill="1" applyBorder="1" applyAlignment="1">
      <alignment vertical="center"/>
    </xf>
    <xf numFmtId="38" fontId="11" fillId="0" borderId="53" xfId="2" applyNumberFormat="1" applyFont="1" applyFill="1" applyBorder="1" applyAlignment="1">
      <alignment horizontal="right" vertical="center"/>
    </xf>
    <xf numFmtId="38" fontId="11" fillId="0" borderId="68" xfId="2" applyNumberFormat="1" applyFont="1" applyFill="1" applyBorder="1" applyAlignment="1">
      <alignment vertical="center"/>
    </xf>
    <xf numFmtId="38" fontId="11" fillId="0" borderId="69" xfId="2" applyNumberFormat="1" applyFont="1" applyFill="1" applyBorder="1" applyAlignment="1">
      <alignment vertical="center"/>
    </xf>
    <xf numFmtId="179" fontId="11" fillId="0" borderId="200" xfId="10" applyNumberFormat="1" applyFont="1" applyFill="1" applyBorder="1" applyAlignment="1">
      <alignment vertical="center"/>
    </xf>
    <xf numFmtId="38" fontId="11" fillId="0" borderId="70" xfId="2" applyNumberFormat="1" applyFont="1" applyFill="1" applyBorder="1" applyAlignment="1">
      <alignment vertical="center"/>
    </xf>
    <xf numFmtId="38" fontId="11" fillId="0" borderId="52" xfId="2" applyNumberFormat="1" applyFont="1" applyFill="1" applyBorder="1" applyAlignment="1">
      <alignment vertical="center"/>
    </xf>
    <xf numFmtId="38" fontId="11" fillId="0" borderId="53" xfId="2" applyNumberFormat="1" applyFont="1" applyFill="1" applyBorder="1" applyAlignment="1">
      <alignment vertical="center"/>
    </xf>
    <xf numFmtId="185" fontId="11" fillId="0" borderId="52" xfId="2" applyNumberFormat="1" applyFont="1" applyFill="1" applyBorder="1" applyAlignment="1">
      <alignment vertical="center"/>
    </xf>
    <xf numFmtId="185" fontId="11" fillId="0" borderId="194" xfId="2" applyNumberFormat="1" applyFont="1" applyFill="1" applyBorder="1" applyAlignment="1">
      <alignment horizontal="right" vertical="center"/>
    </xf>
    <xf numFmtId="185" fontId="11" fillId="0" borderId="53" xfId="2" applyNumberFormat="1" applyFont="1" applyFill="1" applyBorder="1" applyAlignment="1">
      <alignment vertical="center"/>
    </xf>
    <xf numFmtId="38" fontId="11" fillId="0" borderId="54" xfId="2" applyNumberFormat="1" applyFont="1" applyFill="1" applyBorder="1" applyAlignment="1">
      <alignment vertical="center"/>
    </xf>
    <xf numFmtId="185" fontId="11" fillId="0" borderId="55" xfId="2" applyNumberFormat="1" applyFont="1" applyFill="1" applyBorder="1" applyAlignment="1">
      <alignment vertical="center"/>
    </xf>
    <xf numFmtId="185" fontId="11" fillId="0" borderId="195" xfId="2" applyNumberFormat="1" applyFont="1" applyFill="1" applyBorder="1" applyAlignment="1">
      <alignment horizontal="right" vertical="center"/>
    </xf>
    <xf numFmtId="185" fontId="11" fillId="0" borderId="56" xfId="2" applyNumberFormat="1" applyFont="1" applyFill="1" applyBorder="1" applyAlignment="1">
      <alignment vertical="center"/>
    </xf>
    <xf numFmtId="38" fontId="11" fillId="0" borderId="46" xfId="2" applyNumberFormat="1" applyFont="1" applyFill="1" applyBorder="1" applyAlignment="1">
      <alignment horizontal="right" vertical="center"/>
    </xf>
    <xf numFmtId="38" fontId="11" fillId="0" borderId="47" xfId="2" applyNumberFormat="1" applyFont="1" applyFill="1" applyBorder="1" applyAlignment="1">
      <alignment horizontal="right" vertical="center"/>
    </xf>
    <xf numFmtId="0" fontId="11" fillId="0" borderId="0" xfId="2" applyFont="1" applyFill="1" applyAlignment="1">
      <alignment horizontal="left" vertical="top"/>
    </xf>
    <xf numFmtId="3" fontId="11" fillId="0" borderId="66" xfId="2" applyNumberFormat="1" applyFont="1" applyFill="1" applyBorder="1" applyAlignment="1">
      <alignment horizontal="right" vertical="center"/>
    </xf>
    <xf numFmtId="179" fontId="11" fillId="0" borderId="150" xfId="10" applyNumberFormat="1" applyFont="1" applyFill="1" applyBorder="1" applyAlignment="1">
      <alignment horizontal="right" vertical="center"/>
    </xf>
    <xf numFmtId="3" fontId="11" fillId="0" borderId="9" xfId="2" applyNumberFormat="1" applyFont="1" applyFill="1" applyBorder="1" applyAlignment="1">
      <alignment horizontal="right" vertical="center"/>
    </xf>
    <xf numFmtId="3" fontId="11" fillId="0" borderId="15" xfId="2" applyNumberFormat="1" applyFont="1" applyFill="1" applyBorder="1" applyAlignment="1">
      <alignment horizontal="right" vertical="center"/>
    </xf>
    <xf numFmtId="0" fontId="17" fillId="0" borderId="96" xfId="7" applyFont="1" applyFill="1" applyBorder="1" applyAlignment="1">
      <alignment horizontal="right" vertical="center"/>
    </xf>
    <xf numFmtId="3" fontId="17" fillId="0" borderId="94" xfId="7" applyNumberFormat="1" applyFont="1" applyFill="1" applyBorder="1" applyAlignment="1">
      <alignment horizontal="right" vertical="center"/>
    </xf>
    <xf numFmtId="179" fontId="17" fillId="0" borderId="95" xfId="10" applyNumberFormat="1" applyFont="1" applyFill="1" applyBorder="1" applyAlignment="1">
      <alignment horizontal="right" vertical="center"/>
    </xf>
    <xf numFmtId="0" fontId="17" fillId="0" borderId="102" xfId="7" applyFont="1" applyFill="1" applyBorder="1" applyAlignment="1">
      <alignment horizontal="right" vertical="center"/>
    </xf>
    <xf numFmtId="3" fontId="17" fillId="0" borderId="100" xfId="7" applyNumberFormat="1" applyFont="1" applyFill="1" applyBorder="1" applyAlignment="1">
      <alignment horizontal="right" vertical="center"/>
    </xf>
    <xf numFmtId="179" fontId="17" fillId="0" borderId="101" xfId="10" applyNumberFormat="1" applyFont="1" applyFill="1" applyBorder="1" applyAlignment="1">
      <alignment horizontal="right" vertical="center"/>
    </xf>
    <xf numFmtId="0" fontId="17" fillId="0" borderId="109" xfId="7" applyFont="1" applyFill="1" applyBorder="1" applyAlignment="1">
      <alignment horizontal="right" vertical="center"/>
    </xf>
    <xf numFmtId="3" fontId="17" fillId="0" borderId="107" xfId="7" applyNumberFormat="1" applyFont="1" applyFill="1" applyBorder="1" applyAlignment="1">
      <alignment horizontal="right" vertical="center"/>
    </xf>
    <xf numFmtId="179" fontId="3" fillId="0" borderId="108" xfId="10" applyNumberFormat="1" applyFont="1" applyFill="1" applyBorder="1" applyAlignment="1">
      <alignment horizontal="right" vertical="center"/>
    </xf>
    <xf numFmtId="179" fontId="3" fillId="0" borderId="95" xfId="10" applyNumberFormat="1" applyFont="1" applyFill="1" applyBorder="1" applyAlignment="1">
      <alignment horizontal="right" vertical="center"/>
    </xf>
    <xf numFmtId="179" fontId="3" fillId="0" borderId="101" xfId="10" applyNumberFormat="1" applyFont="1" applyFill="1" applyBorder="1" applyAlignment="1">
      <alignment horizontal="right" vertical="center"/>
    </xf>
    <xf numFmtId="0" fontId="17" fillId="0" borderId="44" xfId="7" applyFont="1" applyFill="1" applyBorder="1" applyAlignment="1">
      <alignment horizontal="right" vertical="center"/>
    </xf>
    <xf numFmtId="3" fontId="17" fillId="0" borderId="113" xfId="7" applyNumberFormat="1" applyFont="1" applyFill="1" applyBorder="1" applyAlignment="1">
      <alignment horizontal="right" vertical="center"/>
    </xf>
    <xf numFmtId="179" fontId="17" fillId="0" borderId="20" xfId="10" applyNumberFormat="1" applyFont="1" applyFill="1" applyBorder="1" applyAlignment="1">
      <alignment horizontal="right" vertical="center"/>
    </xf>
    <xf numFmtId="0" fontId="17" fillId="0" borderId="120" xfId="7" applyFont="1" applyFill="1" applyBorder="1" applyAlignment="1">
      <alignment horizontal="right" vertical="center"/>
    </xf>
    <xf numFmtId="3" fontId="17" fillId="0" borderId="118" xfId="7" applyNumberFormat="1" applyFont="1" applyFill="1" applyBorder="1" applyAlignment="1">
      <alignment horizontal="right" vertical="center"/>
    </xf>
    <xf numFmtId="179" fontId="17" fillId="0" borderId="119" xfId="10" applyNumberFormat="1" applyFont="1" applyFill="1" applyBorder="1" applyAlignment="1">
      <alignment horizontal="right" vertical="center"/>
    </xf>
    <xf numFmtId="38" fontId="3" fillId="0" borderId="104" xfId="4" applyFont="1" applyFill="1" applyBorder="1" applyAlignment="1">
      <alignment horizontal="right" vertical="center"/>
    </xf>
    <xf numFmtId="3" fontId="3" fillId="0" borderId="122" xfId="4" applyNumberFormat="1" applyFont="1" applyFill="1" applyBorder="1" applyAlignment="1">
      <alignment horizontal="right" vertical="center"/>
    </xf>
    <xf numFmtId="179" fontId="17" fillId="0" borderId="108" xfId="10" applyNumberFormat="1" applyFont="1" applyFill="1" applyBorder="1" applyAlignment="1">
      <alignment horizontal="right" vertical="center"/>
    </xf>
    <xf numFmtId="0" fontId="17" fillId="0" borderId="133" xfId="7" applyFont="1" applyFill="1" applyBorder="1" applyAlignment="1">
      <alignment vertical="center"/>
    </xf>
    <xf numFmtId="178" fontId="17" fillId="0" borderId="135" xfId="7" applyNumberFormat="1" applyFont="1" applyFill="1" applyBorder="1" applyAlignment="1">
      <alignment vertical="center"/>
    </xf>
    <xf numFmtId="0" fontId="17" fillId="0" borderId="83" xfId="7" applyFont="1" applyFill="1" applyBorder="1" applyAlignment="1">
      <alignment vertical="center"/>
    </xf>
    <xf numFmtId="0" fontId="17" fillId="0" borderId="4" xfId="7" applyFont="1" applyFill="1" applyBorder="1" applyAlignment="1">
      <alignment vertical="center"/>
    </xf>
    <xf numFmtId="178" fontId="17" fillId="0" borderId="136" xfId="7" applyNumberFormat="1" applyFont="1" applyFill="1" applyBorder="1" applyAlignment="1">
      <alignment vertical="center"/>
    </xf>
    <xf numFmtId="0" fontId="17" fillId="0" borderId="14" xfId="7" applyFont="1" applyFill="1" applyBorder="1" applyAlignment="1">
      <alignment vertical="center"/>
    </xf>
    <xf numFmtId="0" fontId="17" fillId="0" borderId="97" xfId="7" applyFont="1" applyFill="1" applyBorder="1" applyAlignment="1">
      <alignment vertical="center"/>
    </xf>
    <xf numFmtId="178" fontId="17" fillId="0" borderId="138" xfId="7" applyNumberFormat="1" applyFont="1" applyFill="1" applyBorder="1" applyAlignment="1">
      <alignment vertical="center"/>
    </xf>
    <xf numFmtId="0" fontId="17" fillId="0" borderId="98" xfId="7" applyFont="1" applyFill="1" applyBorder="1" applyAlignment="1">
      <alignment vertical="center"/>
    </xf>
    <xf numFmtId="0" fontId="17" fillId="0" borderId="104" xfId="7" applyFont="1" applyFill="1" applyBorder="1" applyAlignment="1">
      <alignment vertical="center"/>
    </xf>
    <xf numFmtId="178" fontId="17" fillId="0" borderId="122" xfId="7" applyNumberFormat="1" applyFont="1" applyFill="1" applyBorder="1" applyAlignment="1">
      <alignment vertical="center"/>
    </xf>
    <xf numFmtId="0" fontId="17" fillId="0" borderId="105" xfId="7" applyFont="1" applyFill="1" applyBorder="1" applyAlignment="1">
      <alignment vertical="center"/>
    </xf>
    <xf numFmtId="0" fontId="17" fillId="0" borderId="143" xfId="7" applyFont="1" applyFill="1" applyBorder="1" applyAlignment="1">
      <alignment vertical="center"/>
    </xf>
    <xf numFmtId="178" fontId="17" fillId="0" borderId="145" xfId="7" applyNumberFormat="1" applyFont="1" applyFill="1" applyBorder="1" applyAlignment="1">
      <alignment vertical="center"/>
    </xf>
    <xf numFmtId="0" fontId="17" fillId="0" borderId="141" xfId="7" applyFont="1" applyFill="1" applyBorder="1" applyAlignment="1">
      <alignment vertical="center"/>
    </xf>
    <xf numFmtId="0" fontId="17" fillId="0" borderId="166" xfId="7" applyFont="1" applyFill="1" applyBorder="1">
      <alignment vertical="center"/>
    </xf>
    <xf numFmtId="0" fontId="16" fillId="0" borderId="76" xfId="7" applyFont="1" applyFill="1" applyBorder="1">
      <alignment vertical="center"/>
    </xf>
    <xf numFmtId="0" fontId="17" fillId="0" borderId="83" xfId="7" applyFont="1" applyFill="1" applyBorder="1">
      <alignment vertical="center"/>
    </xf>
    <xf numFmtId="0" fontId="17" fillId="0" borderId="96" xfId="7" applyFont="1" applyFill="1" applyBorder="1">
      <alignment vertical="center"/>
    </xf>
    <xf numFmtId="3" fontId="17" fillId="0" borderId="94" xfId="7" applyNumberFormat="1" applyFont="1" applyFill="1" applyBorder="1">
      <alignment vertical="center"/>
    </xf>
    <xf numFmtId="0" fontId="17" fillId="0" borderId="14" xfId="7" applyFont="1" applyFill="1" applyBorder="1">
      <alignment vertical="center"/>
    </xf>
    <xf numFmtId="0" fontId="17" fillId="0" borderId="161" xfId="7" applyFont="1" applyFill="1" applyBorder="1">
      <alignment vertical="center"/>
    </xf>
    <xf numFmtId="3" fontId="17" fillId="0" borderId="160" xfId="7" applyNumberFormat="1" applyFont="1" applyFill="1" applyBorder="1" applyAlignment="1">
      <alignment horizontal="right" vertical="center"/>
    </xf>
    <xf numFmtId="0" fontId="17" fillId="0" borderId="2" xfId="7" applyFont="1" applyFill="1" applyBorder="1">
      <alignment vertical="center"/>
    </xf>
    <xf numFmtId="0" fontId="17" fillId="0" borderId="157" xfId="7" applyFont="1" applyFill="1" applyBorder="1">
      <alignment vertical="center"/>
    </xf>
    <xf numFmtId="3" fontId="17" fillId="0" borderId="156" xfId="7" applyNumberFormat="1" applyFont="1" applyFill="1" applyBorder="1">
      <alignment vertical="center"/>
    </xf>
    <xf numFmtId="0" fontId="17" fillId="0" borderId="141" xfId="7" applyFont="1" applyFill="1" applyBorder="1">
      <alignment vertical="center"/>
    </xf>
    <xf numFmtId="179" fontId="3" fillId="0" borderId="0" xfId="1" applyNumberFormat="1" applyFont="1" applyFill="1">
      <alignment vertical="center"/>
    </xf>
    <xf numFmtId="40" fontId="3" fillId="0" borderId="0" xfId="8" applyNumberFormat="1" applyFont="1" applyFill="1">
      <alignment vertical="center"/>
    </xf>
    <xf numFmtId="0" fontId="12" fillId="2" borderId="1" xfId="1" applyFont="1" applyFill="1" applyBorder="1" applyAlignment="1">
      <alignment horizontal="center" vertical="center"/>
    </xf>
    <xf numFmtId="0" fontId="12" fillId="2" borderId="2" xfId="1" applyFont="1" applyFill="1" applyBorder="1" applyAlignment="1">
      <alignment horizontal="center" vertical="center"/>
    </xf>
    <xf numFmtId="0" fontId="12" fillId="2" borderId="3" xfId="1" applyFont="1" applyFill="1" applyBorder="1" applyAlignment="1">
      <alignment horizontal="center" vertical="center"/>
    </xf>
    <xf numFmtId="0" fontId="11" fillId="2" borderId="15" xfId="2" applyFont="1" applyFill="1" applyBorder="1" applyAlignment="1">
      <alignment horizontal="centerContinuous" vertical="center"/>
    </xf>
    <xf numFmtId="0" fontId="12" fillId="2" borderId="7" xfId="1" applyFont="1" applyFill="1" applyBorder="1" applyAlignment="1">
      <alignment horizontal="center" vertical="center"/>
    </xf>
    <xf numFmtId="0" fontId="12" fillId="2" borderId="0" xfId="1" applyFont="1" applyFill="1" applyBorder="1" applyAlignment="1">
      <alignment horizontal="center" vertical="center"/>
    </xf>
    <xf numFmtId="0" fontId="11" fillId="2" borderId="5" xfId="2" applyFont="1" applyFill="1" applyBorder="1" applyAlignment="1">
      <alignment horizontal="centerContinuous" vertical="center"/>
    </xf>
    <xf numFmtId="0" fontId="12" fillId="2" borderId="10" xfId="1" applyFont="1" applyFill="1" applyBorder="1" applyAlignment="1">
      <alignment horizontal="center" vertical="center"/>
    </xf>
    <xf numFmtId="0" fontId="12" fillId="2" borderId="11" xfId="1" applyFont="1" applyFill="1" applyBorder="1" applyAlignment="1">
      <alignment horizontal="center" vertical="center"/>
    </xf>
    <xf numFmtId="0" fontId="11" fillId="2" borderId="15" xfId="2" applyFont="1" applyFill="1" applyBorder="1" applyAlignment="1">
      <alignment horizontal="center" vertical="center"/>
    </xf>
    <xf numFmtId="0" fontId="12" fillId="2" borderId="1" xfId="1" applyFont="1" applyFill="1" applyBorder="1" applyAlignment="1">
      <alignment vertical="center"/>
    </xf>
    <xf numFmtId="49" fontId="12" fillId="2" borderId="2" xfId="1" applyNumberFormat="1" applyFont="1" applyFill="1" applyBorder="1" applyAlignment="1">
      <alignment vertical="center"/>
    </xf>
    <xf numFmtId="49" fontId="12" fillId="2" borderId="6" xfId="1" applyNumberFormat="1" applyFont="1" applyFill="1" applyBorder="1" applyAlignment="1">
      <alignment horizontal="center" vertical="center"/>
    </xf>
    <xf numFmtId="0" fontId="12" fillId="2" borderId="7" xfId="1" applyFont="1" applyFill="1" applyBorder="1" applyAlignment="1">
      <alignment vertical="center"/>
    </xf>
    <xf numFmtId="49" fontId="12" fillId="2" borderId="16" xfId="1" applyNumberFormat="1" applyFont="1" applyFill="1" applyBorder="1" applyAlignment="1">
      <alignment vertical="top"/>
    </xf>
    <xf numFmtId="49" fontId="12" fillId="2" borderId="27" xfId="1" applyNumberFormat="1" applyFont="1" applyFill="1" applyBorder="1" applyAlignment="1">
      <alignment horizontal="center" vertical="center" wrapText="1"/>
    </xf>
    <xf numFmtId="49" fontId="12" fillId="2" borderId="24" xfId="1" applyNumberFormat="1" applyFont="1" applyFill="1" applyBorder="1" applyAlignment="1">
      <alignment vertical="center"/>
    </xf>
    <xf numFmtId="49" fontId="12" fillId="2" borderId="25" xfId="1" applyNumberFormat="1" applyFont="1" applyFill="1" applyBorder="1" applyAlignment="1">
      <alignment vertical="center"/>
    </xf>
    <xf numFmtId="49" fontId="12" fillId="2" borderId="66" xfId="1" applyNumberFormat="1" applyFont="1" applyFill="1" applyBorder="1" applyAlignment="1">
      <alignment horizontal="center" vertical="center"/>
    </xf>
    <xf numFmtId="49" fontId="12" fillId="2" borderId="9" xfId="1" applyNumberFormat="1" applyFont="1" applyFill="1" applyBorder="1" applyAlignment="1">
      <alignment horizontal="center" vertical="center"/>
    </xf>
    <xf numFmtId="0" fontId="12" fillId="2" borderId="7" xfId="1" applyFont="1" applyFill="1" applyBorder="1" applyAlignment="1">
      <alignment vertical="center" wrapText="1"/>
    </xf>
    <xf numFmtId="49" fontId="12" fillId="2" borderId="21" xfId="1" applyNumberFormat="1" applyFont="1" applyFill="1" applyBorder="1" applyAlignment="1">
      <alignment vertical="top"/>
    </xf>
    <xf numFmtId="49" fontId="12" fillId="2" borderId="19" xfId="1" applyNumberFormat="1" applyFont="1" applyFill="1" applyBorder="1" applyAlignment="1">
      <alignment horizontal="center" vertical="center" wrapText="1"/>
    </xf>
    <xf numFmtId="49" fontId="12" fillId="2" borderId="21" xfId="1" applyNumberFormat="1" applyFont="1" applyFill="1" applyBorder="1" applyAlignment="1">
      <alignment vertical="center" wrapText="1"/>
    </xf>
    <xf numFmtId="0" fontId="12" fillId="2" borderId="22" xfId="1" applyFont="1" applyFill="1" applyBorder="1" applyAlignment="1">
      <alignment vertical="center"/>
    </xf>
    <xf numFmtId="0" fontId="12" fillId="2" borderId="19" xfId="1" applyFont="1" applyFill="1" applyBorder="1" applyAlignment="1">
      <alignment horizontal="center" vertical="center"/>
    </xf>
    <xf numFmtId="49" fontId="12" fillId="2" borderId="22" xfId="1" applyNumberFormat="1" applyFont="1" applyFill="1" applyBorder="1" applyAlignment="1">
      <alignment vertical="center"/>
    </xf>
    <xf numFmtId="49" fontId="12" fillId="2" borderId="19" xfId="1" applyNumberFormat="1" applyFont="1" applyFill="1" applyBorder="1" applyAlignment="1">
      <alignment horizontal="center" vertical="center"/>
    </xf>
    <xf numFmtId="49" fontId="12" fillId="2" borderId="16" xfId="1" applyNumberFormat="1" applyFont="1" applyFill="1" applyBorder="1" applyAlignment="1">
      <alignment vertical="center"/>
    </xf>
    <xf numFmtId="49" fontId="12" fillId="2" borderId="20" xfId="1" applyNumberFormat="1" applyFont="1" applyFill="1" applyBorder="1" applyAlignment="1">
      <alignment vertical="center" wrapText="1"/>
    </xf>
    <xf numFmtId="49" fontId="12" fillId="2" borderId="0" xfId="1" applyNumberFormat="1" applyFont="1" applyFill="1" applyBorder="1" applyAlignment="1">
      <alignment vertical="center"/>
    </xf>
    <xf numFmtId="49" fontId="12" fillId="2" borderId="17" xfId="1" applyNumberFormat="1" applyFont="1" applyFill="1" applyBorder="1" applyAlignment="1">
      <alignment vertical="center"/>
    </xf>
    <xf numFmtId="49" fontId="12" fillId="2" borderId="27" xfId="1" applyNumberFormat="1" applyFont="1" applyFill="1" applyBorder="1" applyAlignment="1">
      <alignment horizontal="center" vertical="center"/>
    </xf>
    <xf numFmtId="49" fontId="12" fillId="2" borderId="20" xfId="1" applyNumberFormat="1" applyFont="1" applyFill="1" applyBorder="1" applyAlignment="1">
      <alignment vertical="center"/>
    </xf>
    <xf numFmtId="49" fontId="12" fillId="2" borderId="36" xfId="1" applyNumberFormat="1" applyFont="1" applyFill="1" applyBorder="1" applyAlignment="1">
      <alignment vertical="center"/>
    </xf>
    <xf numFmtId="49" fontId="12" fillId="2" borderId="21" xfId="1" applyNumberFormat="1" applyFont="1" applyFill="1" applyBorder="1" applyAlignment="1">
      <alignment vertical="center"/>
    </xf>
    <xf numFmtId="49" fontId="12" fillId="2" borderId="23" xfId="1" applyNumberFormat="1" applyFont="1" applyFill="1" applyBorder="1" applyAlignment="1">
      <alignment vertical="center"/>
    </xf>
    <xf numFmtId="0" fontId="12" fillId="2" borderId="10" xfId="1" applyFont="1" applyFill="1" applyBorder="1" applyAlignment="1">
      <alignment vertical="center"/>
    </xf>
    <xf numFmtId="49" fontId="12" fillId="2" borderId="37" xfId="1" applyNumberFormat="1" applyFont="1" applyFill="1" applyBorder="1" applyAlignment="1">
      <alignment vertical="center"/>
    </xf>
    <xf numFmtId="49" fontId="12" fillId="2" borderId="11" xfId="1" applyNumberFormat="1" applyFont="1" applyFill="1" applyBorder="1" applyAlignment="1">
      <alignment vertical="center"/>
    </xf>
    <xf numFmtId="49" fontId="12" fillId="2" borderId="13" xfId="1" applyNumberFormat="1" applyFont="1" applyFill="1" applyBorder="1" applyAlignment="1">
      <alignment horizontal="center" vertical="center"/>
    </xf>
    <xf numFmtId="0" fontId="12" fillId="2" borderId="44" xfId="1" applyFont="1" applyFill="1" applyBorder="1" applyAlignment="1">
      <alignment vertical="center"/>
    </xf>
    <xf numFmtId="49" fontId="12" fillId="2" borderId="11" xfId="1" applyNumberFormat="1" applyFont="1" applyFill="1" applyBorder="1" applyAlignment="1">
      <alignment vertical="center" wrapText="1"/>
    </xf>
    <xf numFmtId="49" fontId="12" fillId="2" borderId="13" xfId="1" applyNumberFormat="1" applyFont="1" applyFill="1" applyBorder="1" applyAlignment="1">
      <alignment horizontal="center" vertical="center" wrapText="1"/>
    </xf>
    <xf numFmtId="49" fontId="12" fillId="2" borderId="0" xfId="1" applyNumberFormat="1" applyFont="1" applyFill="1" applyBorder="1" applyAlignment="1">
      <alignment vertical="center" wrapText="1"/>
    </xf>
    <xf numFmtId="49" fontId="12" fillId="2" borderId="9" xfId="1" applyNumberFormat="1" applyFont="1" applyFill="1" applyBorder="1" applyAlignment="1">
      <alignment horizontal="center" vertical="center" wrapText="1"/>
    </xf>
    <xf numFmtId="0" fontId="12" fillId="2" borderId="48" xfId="1" applyFont="1" applyFill="1" applyBorder="1" applyAlignment="1">
      <alignment vertical="center"/>
    </xf>
    <xf numFmtId="0" fontId="12" fillId="2" borderId="49" xfId="1" applyFont="1" applyFill="1" applyBorder="1" applyAlignment="1">
      <alignment vertical="center"/>
    </xf>
    <xf numFmtId="49" fontId="12" fillId="2" borderId="49" xfId="1" applyNumberFormat="1" applyFont="1" applyFill="1" applyBorder="1" applyAlignment="1">
      <alignment vertical="center"/>
    </xf>
    <xf numFmtId="49" fontId="12" fillId="2" borderId="49" xfId="1" applyNumberFormat="1" applyFont="1" applyFill="1" applyBorder="1" applyAlignment="1">
      <alignment vertical="center" wrapText="1"/>
    </xf>
    <xf numFmtId="49" fontId="12" fillId="2" borderId="50" xfId="1" applyNumberFormat="1" applyFont="1" applyFill="1" applyBorder="1" applyAlignment="1">
      <alignment horizontal="center" vertical="center" wrapText="1"/>
    </xf>
    <xf numFmtId="0" fontId="12" fillId="2" borderId="10" xfId="1" applyFont="1" applyFill="1" applyBorder="1">
      <alignment vertical="center"/>
    </xf>
    <xf numFmtId="0" fontId="12" fillId="2" borderId="11" xfId="1" applyFont="1" applyFill="1" applyBorder="1" applyAlignment="1">
      <alignment vertical="center"/>
    </xf>
    <xf numFmtId="0" fontId="12" fillId="2" borderId="11" xfId="1" applyFont="1" applyFill="1" applyBorder="1" applyAlignment="1">
      <alignment vertical="center" wrapText="1"/>
    </xf>
    <xf numFmtId="0" fontId="12" fillId="2" borderId="13" xfId="1" applyFont="1" applyFill="1" applyBorder="1" applyAlignment="1">
      <alignment horizontal="center" vertical="center" wrapText="1"/>
    </xf>
    <xf numFmtId="0" fontId="3" fillId="2" borderId="1" xfId="1" applyFont="1" applyFill="1" applyBorder="1" applyAlignment="1">
      <alignment vertical="center"/>
    </xf>
    <xf numFmtId="0" fontId="3" fillId="2" borderId="2" xfId="1" applyFont="1" applyFill="1" applyBorder="1" applyAlignment="1">
      <alignment vertical="center"/>
    </xf>
    <xf numFmtId="0" fontId="3" fillId="2" borderId="3" xfId="1" applyFont="1" applyFill="1" applyBorder="1" applyAlignment="1">
      <alignment vertical="center"/>
    </xf>
    <xf numFmtId="0" fontId="3" fillId="2" borderId="7" xfId="1" applyFont="1" applyFill="1" applyBorder="1" applyAlignment="1">
      <alignment vertical="center"/>
    </xf>
    <xf numFmtId="0" fontId="3" fillId="2" borderId="0" xfId="1" applyFont="1" applyFill="1" applyBorder="1" applyAlignment="1">
      <alignment vertical="center"/>
    </xf>
    <xf numFmtId="0" fontId="3" fillId="2" borderId="10" xfId="1" applyFont="1" applyFill="1" applyBorder="1" applyAlignment="1">
      <alignment vertical="center"/>
    </xf>
    <xf numFmtId="0" fontId="3" fillId="2" borderId="11" xfId="1" applyFont="1" applyFill="1" applyBorder="1" applyAlignment="1">
      <alignment vertical="center"/>
    </xf>
    <xf numFmtId="0" fontId="3" fillId="2" borderId="12" xfId="1" applyFont="1" applyFill="1" applyBorder="1" applyAlignment="1">
      <alignment vertical="center"/>
    </xf>
    <xf numFmtId="49" fontId="12" fillId="2" borderId="22" xfId="1" applyNumberFormat="1" applyFont="1" applyFill="1" applyBorder="1" applyAlignment="1">
      <alignment vertical="center" wrapText="1"/>
    </xf>
    <xf numFmtId="0" fontId="12" fillId="2" borderId="151" xfId="1" applyFont="1" applyFill="1" applyBorder="1" applyAlignment="1">
      <alignment vertical="center"/>
    </xf>
    <xf numFmtId="0" fontId="12" fillId="2" borderId="154" xfId="1" applyFont="1" applyFill="1" applyBorder="1" applyAlignment="1">
      <alignment vertical="center"/>
    </xf>
    <xf numFmtId="49" fontId="12" fillId="2" borderId="154" xfId="1" applyNumberFormat="1" applyFont="1" applyFill="1" applyBorder="1" applyAlignment="1">
      <alignment vertical="center"/>
    </xf>
    <xf numFmtId="49" fontId="12" fillId="2" borderId="154" xfId="1" applyNumberFormat="1" applyFont="1" applyFill="1" applyBorder="1" applyAlignment="1">
      <alignment vertical="center" wrapText="1"/>
    </xf>
    <xf numFmtId="0" fontId="12" fillId="2" borderId="0" xfId="1" applyFont="1" applyFill="1" applyBorder="1" applyAlignment="1">
      <alignment vertical="center"/>
    </xf>
    <xf numFmtId="0" fontId="12" fillId="2" borderId="152" xfId="1" applyFont="1" applyFill="1" applyBorder="1" applyAlignment="1">
      <alignment vertical="center"/>
    </xf>
    <xf numFmtId="0" fontId="12" fillId="2" borderId="25" xfId="1" applyFont="1" applyFill="1" applyBorder="1" applyAlignment="1">
      <alignment vertical="center"/>
    </xf>
    <xf numFmtId="0" fontId="12" fillId="2" borderId="2" xfId="1" applyFont="1" applyFill="1" applyBorder="1" applyAlignment="1">
      <alignment vertical="center" wrapText="1"/>
    </xf>
    <xf numFmtId="49" fontId="12" fillId="2" borderId="147" xfId="1" applyNumberFormat="1" applyFont="1" applyFill="1" applyBorder="1" applyAlignment="1">
      <alignment vertical="center"/>
    </xf>
    <xf numFmtId="0" fontId="12" fillId="2" borderId="2" xfId="1" applyFont="1" applyFill="1" applyBorder="1" applyAlignment="1">
      <alignment vertical="center"/>
    </xf>
    <xf numFmtId="0" fontId="12" fillId="2" borderId="49" xfId="1" applyFont="1" applyFill="1" applyBorder="1" applyAlignment="1">
      <alignment vertical="center" wrapText="1"/>
    </xf>
    <xf numFmtId="0" fontId="12" fillId="2" borderId="0" xfId="1" applyFont="1" applyFill="1" applyBorder="1" applyAlignment="1">
      <alignment vertical="center" wrapText="1"/>
    </xf>
    <xf numFmtId="0" fontId="12" fillId="2" borderId="4" xfId="1" applyFont="1" applyFill="1" applyBorder="1" applyAlignment="1">
      <alignment vertical="center"/>
    </xf>
    <xf numFmtId="0" fontId="12" fillId="2" borderId="14" xfId="1" applyFont="1" applyFill="1" applyBorder="1" applyAlignment="1">
      <alignment vertical="center"/>
    </xf>
    <xf numFmtId="49" fontId="12" fillId="2" borderId="14" xfId="1" applyNumberFormat="1" applyFont="1" applyFill="1" applyBorder="1" applyAlignment="1">
      <alignment vertical="center"/>
    </xf>
    <xf numFmtId="49" fontId="12" fillId="2" borderId="14" xfId="1" applyNumberFormat="1" applyFont="1" applyFill="1" applyBorder="1" applyAlignment="1">
      <alignment vertical="center" wrapText="1"/>
    </xf>
    <xf numFmtId="0" fontId="12" fillId="2" borderId="97" xfId="1" applyFont="1" applyFill="1" applyBorder="1" applyAlignment="1">
      <alignment vertical="center"/>
    </xf>
    <xf numFmtId="0" fontId="12" fillId="2" borderId="98" xfId="1" applyFont="1" applyFill="1" applyBorder="1" applyAlignment="1">
      <alignment vertical="center"/>
    </xf>
    <xf numFmtId="49" fontId="12" fillId="2" borderId="98" xfId="1" applyNumberFormat="1" applyFont="1" applyFill="1" applyBorder="1" applyAlignment="1">
      <alignment vertical="center"/>
    </xf>
    <xf numFmtId="49" fontId="12" fillId="2" borderId="98" xfId="1" applyNumberFormat="1" applyFont="1" applyFill="1" applyBorder="1" applyAlignment="1">
      <alignment vertical="center" wrapText="1"/>
    </xf>
    <xf numFmtId="0" fontId="12" fillId="2" borderId="6" xfId="1" applyFont="1" applyFill="1" applyBorder="1" applyAlignment="1">
      <alignment horizontal="center" vertical="center"/>
    </xf>
    <xf numFmtId="0" fontId="12" fillId="2" borderId="13" xfId="1" applyFont="1" applyFill="1" applyBorder="1" applyAlignment="1">
      <alignment horizontal="center" vertical="center"/>
    </xf>
    <xf numFmtId="0" fontId="11" fillId="2" borderId="6" xfId="2" applyFont="1" applyFill="1" applyBorder="1" applyAlignment="1">
      <alignment horizontal="center" vertical="center"/>
    </xf>
    <xf numFmtId="0" fontId="25" fillId="2" borderId="15" xfId="2" applyFont="1" applyFill="1" applyBorder="1" applyAlignment="1">
      <alignment horizontal="center" vertical="center"/>
    </xf>
    <xf numFmtId="0" fontId="25" fillId="2" borderId="181" xfId="2" applyFont="1" applyFill="1" applyBorder="1" applyAlignment="1">
      <alignment horizontal="left" vertical="center"/>
    </xf>
    <xf numFmtId="0" fontId="25" fillId="2" borderId="179" xfId="2" applyFont="1" applyFill="1" applyBorder="1" applyAlignment="1">
      <alignment horizontal="left" vertical="center"/>
    </xf>
    <xf numFmtId="0" fontId="23" fillId="2" borderId="179" xfId="2" applyFont="1" applyFill="1" applyBorder="1" applyAlignment="1">
      <alignment horizontal="left" vertical="center"/>
    </xf>
    <xf numFmtId="0" fontId="25" fillId="2" borderId="177" xfId="2" applyFont="1" applyFill="1" applyBorder="1" applyAlignment="1">
      <alignment horizontal="left" vertical="center"/>
    </xf>
    <xf numFmtId="0" fontId="25" fillId="2" borderId="15" xfId="2" applyFont="1" applyFill="1" applyBorder="1" applyAlignment="1">
      <alignment horizontal="center" vertical="center" wrapText="1"/>
    </xf>
    <xf numFmtId="0" fontId="12" fillId="2" borderId="1" xfId="2" applyFont="1" applyFill="1" applyBorder="1" applyAlignment="1">
      <alignment horizontal="left" vertical="center"/>
    </xf>
    <xf numFmtId="0" fontId="12" fillId="2" borderId="2" xfId="2" applyFont="1" applyFill="1" applyBorder="1" applyAlignment="1">
      <alignment horizontal="left" vertical="center"/>
    </xf>
    <xf numFmtId="0" fontId="12" fillId="2" borderId="3" xfId="2" applyFont="1" applyFill="1" applyBorder="1" applyAlignment="1">
      <alignment horizontal="left" vertical="center"/>
    </xf>
    <xf numFmtId="0" fontId="12" fillId="2" borderId="7" xfId="2" applyFont="1" applyFill="1" applyBorder="1" applyAlignment="1">
      <alignment horizontal="left" vertical="center"/>
    </xf>
    <xf numFmtId="49" fontId="12" fillId="2" borderId="21" xfId="2" applyNumberFormat="1" applyFont="1" applyFill="1" applyBorder="1" applyAlignment="1">
      <alignment horizontal="right" vertical="center"/>
    </xf>
    <xf numFmtId="0" fontId="12" fillId="2" borderId="22" xfId="2" applyFont="1" applyFill="1" applyBorder="1" applyAlignment="1">
      <alignment horizontal="left" vertical="center"/>
    </xf>
    <xf numFmtId="0" fontId="12" fillId="2" borderId="18" xfId="2" applyFont="1" applyFill="1" applyBorder="1" applyAlignment="1">
      <alignment horizontal="left" vertical="center"/>
    </xf>
    <xf numFmtId="0" fontId="12" fillId="2" borderId="10" xfId="2" applyFont="1" applyFill="1" applyBorder="1" applyAlignment="1">
      <alignment horizontal="left" vertical="center"/>
    </xf>
    <xf numFmtId="49" fontId="12" fillId="2" borderId="37" xfId="2" applyNumberFormat="1" applyFont="1" applyFill="1" applyBorder="1" applyAlignment="1">
      <alignment horizontal="right" vertical="center"/>
    </xf>
    <xf numFmtId="0" fontId="12" fillId="2" borderId="11" xfId="2" applyFont="1" applyFill="1" applyBorder="1" applyAlignment="1">
      <alignment horizontal="left" vertical="center"/>
    </xf>
    <xf numFmtId="0" fontId="12" fillId="2" borderId="12" xfId="2" applyFont="1" applyFill="1" applyBorder="1" applyAlignment="1">
      <alignment horizontal="left" vertical="center"/>
    </xf>
    <xf numFmtId="49" fontId="12" fillId="2" borderId="20" xfId="2" applyNumberFormat="1" applyFont="1" applyFill="1" applyBorder="1" applyAlignment="1">
      <alignment horizontal="right" vertical="center"/>
    </xf>
    <xf numFmtId="0" fontId="12" fillId="2" borderId="0" xfId="2" applyFont="1" applyFill="1" applyBorder="1" applyAlignment="1">
      <alignment horizontal="left" vertical="center"/>
    </xf>
    <xf numFmtId="0" fontId="12" fillId="2" borderId="8" xfId="2" applyFont="1" applyFill="1" applyBorder="1" applyAlignment="1">
      <alignment horizontal="left" vertical="center"/>
    </xf>
    <xf numFmtId="0" fontId="12" fillId="2" borderId="20" xfId="2" applyFont="1" applyFill="1" applyBorder="1" applyAlignment="1">
      <alignment horizontal="left" vertical="center"/>
    </xf>
    <xf numFmtId="0" fontId="12" fillId="2" borderId="21" xfId="2" applyFont="1" applyFill="1" applyBorder="1" applyAlignment="1">
      <alignment horizontal="left" vertical="center"/>
    </xf>
    <xf numFmtId="49" fontId="12" fillId="2" borderId="24" xfId="2" applyNumberFormat="1" applyFont="1" applyFill="1" applyBorder="1" applyAlignment="1">
      <alignment horizontal="right" vertical="center"/>
    </xf>
    <xf numFmtId="0" fontId="12" fillId="2" borderId="4" xfId="2" applyFont="1" applyFill="1" applyBorder="1" applyAlignment="1">
      <alignment horizontal="left" vertical="center"/>
    </xf>
    <xf numFmtId="0" fontId="12" fillId="2" borderId="14" xfId="2" applyFont="1" applyFill="1" applyBorder="1" applyAlignment="1">
      <alignment horizontal="left" vertical="center"/>
    </xf>
    <xf numFmtId="0" fontId="12" fillId="2" borderId="5" xfId="2" applyFont="1" applyFill="1" applyBorder="1" applyAlignment="1">
      <alignment horizontal="left" vertical="center"/>
    </xf>
    <xf numFmtId="49" fontId="12" fillId="2" borderId="1" xfId="2" applyNumberFormat="1" applyFont="1" applyFill="1" applyBorder="1" applyAlignment="1">
      <alignment horizontal="right" vertical="center"/>
    </xf>
    <xf numFmtId="0" fontId="12" fillId="2" borderId="190" xfId="2" applyFont="1" applyFill="1" applyBorder="1" applyAlignment="1">
      <alignment horizontal="left" vertical="center"/>
    </xf>
    <xf numFmtId="0" fontId="12" fillId="2" borderId="114" xfId="2" applyFont="1" applyFill="1" applyBorder="1" applyAlignment="1">
      <alignment horizontal="left" vertical="center"/>
    </xf>
    <xf numFmtId="0" fontId="12" fillId="2" borderId="4" xfId="2" applyFont="1" applyFill="1" applyBorder="1" applyAlignment="1">
      <alignment horizontal="right" vertical="center"/>
    </xf>
    <xf numFmtId="0" fontId="12" fillId="2" borderId="7" xfId="2" applyFont="1" applyFill="1" applyBorder="1" applyAlignment="1">
      <alignment horizontal="right" vertical="center"/>
    </xf>
    <xf numFmtId="0" fontId="12" fillId="2" borderId="24" xfId="2" applyFont="1" applyFill="1" applyBorder="1" applyAlignment="1">
      <alignment horizontal="left" vertical="center"/>
    </xf>
    <xf numFmtId="0" fontId="12" fillId="2" borderId="189" xfId="2" applyFont="1" applyFill="1" applyBorder="1" applyAlignment="1">
      <alignment horizontal="left" vertical="center"/>
    </xf>
    <xf numFmtId="49" fontId="12" fillId="2" borderId="7" xfId="2" applyNumberFormat="1" applyFont="1" applyFill="1" applyBorder="1" applyAlignment="1">
      <alignment horizontal="right" vertical="center"/>
    </xf>
    <xf numFmtId="0" fontId="12" fillId="2" borderId="16" xfId="2" applyFont="1" applyFill="1" applyBorder="1" applyAlignment="1">
      <alignment horizontal="left" vertical="center"/>
    </xf>
    <xf numFmtId="0" fontId="12" fillId="2" borderId="26" xfId="2" applyFont="1" applyFill="1" applyBorder="1" applyAlignment="1">
      <alignment horizontal="left" vertical="center"/>
    </xf>
    <xf numFmtId="0" fontId="12" fillId="2" borderId="37" xfId="2" applyFont="1" applyFill="1" applyBorder="1" applyAlignment="1">
      <alignment horizontal="left" vertical="center"/>
    </xf>
    <xf numFmtId="0" fontId="12" fillId="2" borderId="92" xfId="2" applyFont="1" applyFill="1" applyBorder="1" applyAlignment="1">
      <alignment horizontal="left" vertical="center"/>
    </xf>
    <xf numFmtId="0" fontId="12" fillId="2" borderId="187" xfId="2" applyFont="1" applyFill="1" applyBorder="1" applyAlignment="1">
      <alignment horizontal="left" vertical="center"/>
    </xf>
    <xf numFmtId="0" fontId="12" fillId="2" borderId="188" xfId="2" applyFont="1" applyFill="1" applyBorder="1" applyAlignment="1">
      <alignment horizontal="left" vertical="center"/>
    </xf>
    <xf numFmtId="0" fontId="12" fillId="2" borderId="104" xfId="2" applyFont="1" applyFill="1" applyBorder="1" applyAlignment="1">
      <alignment horizontal="left" vertical="center"/>
    </xf>
    <xf numFmtId="0" fontId="12" fillId="2" borderId="105" xfId="2" applyFont="1" applyFill="1" applyBorder="1" applyAlignment="1">
      <alignment horizontal="left" vertical="center"/>
    </xf>
    <xf numFmtId="0" fontId="12" fillId="2" borderId="104" xfId="1" applyFont="1" applyFill="1" applyBorder="1" applyAlignment="1">
      <alignment vertical="center"/>
    </xf>
    <xf numFmtId="49" fontId="12" fillId="2" borderId="105" xfId="1" applyNumberFormat="1" applyFont="1" applyFill="1" applyBorder="1" applyAlignment="1">
      <alignment vertical="center"/>
    </xf>
    <xf numFmtId="0" fontId="12" fillId="2" borderId="105" xfId="1" applyFont="1" applyFill="1" applyBorder="1" applyAlignment="1">
      <alignment vertical="center" wrapText="1"/>
    </xf>
    <xf numFmtId="0" fontId="12" fillId="2" borderId="14" xfId="1" applyFont="1" applyFill="1" applyBorder="1" applyAlignment="1">
      <alignment vertical="center" wrapText="1"/>
    </xf>
    <xf numFmtId="49" fontId="12" fillId="2" borderId="95" xfId="1" applyNumberFormat="1" applyFont="1" applyFill="1" applyBorder="1" applyAlignment="1">
      <alignment vertical="center"/>
    </xf>
    <xf numFmtId="0" fontId="12" fillId="2" borderId="9" xfId="1" applyFont="1" applyFill="1" applyBorder="1" applyAlignment="1">
      <alignment horizontal="center" vertical="center"/>
    </xf>
    <xf numFmtId="49" fontId="8" fillId="2" borderId="19" xfId="1" applyNumberFormat="1" applyFont="1" applyFill="1" applyBorder="1" applyAlignment="1">
      <alignment horizontal="center" vertical="center"/>
    </xf>
    <xf numFmtId="49" fontId="12" fillId="2" borderId="15" xfId="1" applyNumberFormat="1" applyFont="1" applyFill="1" applyBorder="1" applyAlignment="1">
      <alignment horizontal="center" vertical="center"/>
    </xf>
    <xf numFmtId="49" fontId="12" fillId="2" borderId="50" xfId="1" applyNumberFormat="1" applyFont="1" applyFill="1" applyBorder="1" applyAlignment="1">
      <alignment horizontal="center" vertical="center"/>
    </xf>
    <xf numFmtId="3" fontId="27" fillId="0" borderId="13" xfId="2" applyNumberFormat="1" applyFont="1" applyFill="1" applyBorder="1" applyAlignment="1">
      <alignment vertical="center"/>
    </xf>
    <xf numFmtId="3" fontId="27" fillId="0" borderId="9" xfId="2" applyNumberFormat="1" applyFont="1" applyFill="1" applyBorder="1" applyAlignment="1">
      <alignment vertical="center"/>
    </xf>
    <xf numFmtId="3" fontId="27" fillId="0" borderId="155" xfId="2" applyNumberFormat="1" applyFont="1" applyFill="1" applyBorder="1" applyAlignment="1">
      <alignment vertical="center"/>
    </xf>
    <xf numFmtId="0" fontId="3" fillId="0" borderId="0" xfId="1" applyFont="1" applyBorder="1" applyAlignment="1">
      <alignment vertical="center" wrapText="1"/>
    </xf>
    <xf numFmtId="0" fontId="12" fillId="2" borderId="2" xfId="1" applyFont="1" applyFill="1" applyBorder="1" applyAlignment="1">
      <alignment horizontal="center" vertical="center" wrapText="1"/>
    </xf>
    <xf numFmtId="0" fontId="12" fillId="2" borderId="8" xfId="1" applyFont="1" applyFill="1" applyBorder="1" applyAlignment="1">
      <alignment horizontal="center" vertical="center" wrapText="1"/>
    </xf>
    <xf numFmtId="0" fontId="12" fillId="2" borderId="0" xfId="1" applyFont="1" applyFill="1" applyBorder="1" applyAlignment="1">
      <alignment horizontal="center" vertical="center" wrapText="1"/>
    </xf>
    <xf numFmtId="49" fontId="12" fillId="2" borderId="2" xfId="1" applyNumberFormat="1" applyFont="1" applyFill="1" applyBorder="1" applyAlignment="1">
      <alignment vertical="center" wrapText="1"/>
    </xf>
    <xf numFmtId="49" fontId="12" fillId="2" borderId="17" xfId="1" applyNumberFormat="1" applyFont="1" applyFill="1" applyBorder="1" applyAlignment="1">
      <alignment vertical="center" wrapText="1"/>
    </xf>
    <xf numFmtId="49" fontId="8" fillId="2" borderId="21" xfId="1" applyNumberFormat="1" applyFont="1" applyFill="1" applyBorder="1" applyAlignment="1">
      <alignment vertical="center" wrapText="1"/>
    </xf>
    <xf numFmtId="0" fontId="12" fillId="2" borderId="22" xfId="1" applyFont="1" applyFill="1" applyBorder="1" applyAlignment="1">
      <alignment vertical="center" wrapText="1"/>
    </xf>
    <xf numFmtId="49" fontId="12" fillId="2" borderId="25" xfId="1" applyNumberFormat="1" applyFont="1" applyFill="1" applyBorder="1" applyAlignment="1">
      <alignment vertical="center" wrapText="1"/>
    </xf>
    <xf numFmtId="0" fontId="3" fillId="2" borderId="1" xfId="1" applyFont="1" applyFill="1" applyBorder="1">
      <alignment vertical="center"/>
    </xf>
    <xf numFmtId="0" fontId="3" fillId="2" borderId="2" xfId="1" applyFont="1" applyFill="1" applyBorder="1">
      <alignment vertical="center"/>
    </xf>
    <xf numFmtId="0" fontId="3" fillId="2" borderId="7" xfId="1" applyFont="1" applyFill="1" applyBorder="1">
      <alignment vertical="center"/>
    </xf>
    <xf numFmtId="0" fontId="3" fillId="2" borderId="0" xfId="1" applyFont="1" applyFill="1" applyBorder="1">
      <alignment vertical="center"/>
    </xf>
    <xf numFmtId="0" fontId="3" fillId="2" borderId="8" xfId="1" applyFont="1" applyFill="1" applyBorder="1">
      <alignment vertical="center"/>
    </xf>
    <xf numFmtId="0" fontId="12" fillId="2" borderId="6" xfId="1" applyFont="1" applyFill="1" applyBorder="1">
      <alignment vertical="center"/>
    </xf>
    <xf numFmtId="0" fontId="12" fillId="2" borderId="9" xfId="1" applyFont="1" applyFill="1" applyBorder="1">
      <alignment vertical="center"/>
    </xf>
    <xf numFmtId="49" fontId="12" fillId="2" borderId="15" xfId="1" applyNumberFormat="1" applyFont="1" applyFill="1" applyBorder="1" applyAlignment="1">
      <alignment horizontal="center" vertical="center" wrapText="1"/>
    </xf>
    <xf numFmtId="49" fontId="12" fillId="2" borderId="6" xfId="1" applyNumberFormat="1" applyFont="1" applyFill="1" applyBorder="1" applyAlignment="1">
      <alignment horizontal="center" vertical="center" wrapText="1"/>
    </xf>
    <xf numFmtId="0" fontId="12" fillId="2" borderId="9" xfId="1" applyFont="1" applyFill="1" applyBorder="1" applyAlignment="1">
      <alignment horizontal="center" vertical="center" wrapText="1"/>
    </xf>
    <xf numFmtId="49" fontId="12" fillId="2" borderId="71" xfId="1" applyNumberFormat="1" applyFont="1" applyFill="1" applyBorder="1" applyAlignment="1">
      <alignment vertical="center"/>
    </xf>
    <xf numFmtId="0" fontId="12" fillId="2" borderId="72" xfId="1" applyFont="1" applyFill="1" applyBorder="1" applyAlignment="1">
      <alignment vertical="center"/>
    </xf>
    <xf numFmtId="0" fontId="12" fillId="2" borderId="73" xfId="1" applyFont="1" applyFill="1" applyBorder="1" applyAlignment="1">
      <alignment vertical="center"/>
    </xf>
    <xf numFmtId="49" fontId="12" fillId="2" borderId="73" xfId="1" applyNumberFormat="1" applyFont="1" applyFill="1" applyBorder="1" applyAlignment="1">
      <alignment vertical="center"/>
    </xf>
    <xf numFmtId="49" fontId="12" fillId="2" borderId="74" xfId="1" applyNumberFormat="1" applyFont="1" applyFill="1" applyBorder="1" applyAlignment="1">
      <alignment vertical="center"/>
    </xf>
    <xf numFmtId="49" fontId="12" fillId="2" borderId="67" xfId="1" applyNumberFormat="1" applyFont="1" applyFill="1" applyBorder="1" applyAlignment="1">
      <alignment horizontal="center" vertical="center"/>
    </xf>
    <xf numFmtId="0" fontId="11" fillId="2" borderId="15" xfId="2" applyFont="1" applyFill="1" applyBorder="1" applyAlignment="1">
      <alignment horizontal="centerContinuous" vertical="top"/>
    </xf>
    <xf numFmtId="0" fontId="11" fillId="2" borderId="2" xfId="2" applyFont="1" applyFill="1" applyBorder="1" applyAlignment="1">
      <alignment horizontal="centerContinuous" vertical="center"/>
    </xf>
    <xf numFmtId="0" fontId="11" fillId="2" borderId="196" xfId="2" applyFont="1" applyFill="1" applyBorder="1" applyAlignment="1">
      <alignment horizontal="center" vertical="center"/>
    </xf>
    <xf numFmtId="38" fontId="27" fillId="0" borderId="52" xfId="2" applyNumberFormat="1" applyFont="1" applyBorder="1" applyAlignment="1">
      <alignment vertical="center"/>
    </xf>
    <xf numFmtId="38" fontId="27" fillId="0" borderId="64" xfId="2" applyNumberFormat="1" applyFont="1" applyBorder="1" applyAlignment="1">
      <alignment vertical="center"/>
    </xf>
    <xf numFmtId="38" fontId="3" fillId="0" borderId="128" xfId="4" applyFont="1" applyBorder="1" applyAlignment="1">
      <alignment horizontal="centerContinuous" vertical="center"/>
    </xf>
    <xf numFmtId="0" fontId="17" fillId="0" borderId="129" xfId="7" applyFont="1" applyBorder="1" applyAlignment="1">
      <alignment horizontal="centerContinuous" vertical="center"/>
    </xf>
    <xf numFmtId="0" fontId="17" fillId="0" borderId="130" xfId="7" applyFont="1" applyBorder="1" applyAlignment="1">
      <alignment horizontal="centerContinuous" vertical="center"/>
    </xf>
    <xf numFmtId="0" fontId="17" fillId="0" borderId="128" xfId="7" applyFont="1" applyBorder="1" applyAlignment="1">
      <alignment horizontal="centerContinuous" vertical="center"/>
    </xf>
    <xf numFmtId="0" fontId="17" fillId="0" borderId="130" xfId="7" applyFont="1" applyFill="1" applyBorder="1" applyAlignment="1">
      <alignment horizontal="centerContinuous" vertical="center"/>
    </xf>
    <xf numFmtId="0" fontId="17" fillId="0" borderId="128" xfId="7" applyFont="1" applyFill="1" applyBorder="1" applyAlignment="1">
      <alignment horizontal="centerContinuous" vertical="center"/>
    </xf>
    <xf numFmtId="0" fontId="16" fillId="2" borderId="75" xfId="7" applyFont="1" applyFill="1" applyBorder="1">
      <alignment vertical="center"/>
    </xf>
    <xf numFmtId="0" fontId="16" fillId="2" borderId="76" xfId="7" applyFont="1" applyFill="1" applyBorder="1">
      <alignment vertical="center"/>
    </xf>
    <xf numFmtId="0" fontId="16" fillId="2" borderId="77" xfId="7" applyFont="1" applyFill="1" applyBorder="1">
      <alignment vertical="center"/>
    </xf>
    <xf numFmtId="0" fontId="17" fillId="2" borderId="88" xfId="7" applyFont="1" applyFill="1" applyBorder="1">
      <alignment vertical="center"/>
    </xf>
    <xf numFmtId="0" fontId="17" fillId="2" borderId="0" xfId="7" applyFont="1" applyFill="1" applyBorder="1">
      <alignment vertical="center"/>
    </xf>
    <xf numFmtId="0" fontId="17" fillId="2" borderId="89" xfId="7" applyFont="1" applyFill="1" applyBorder="1">
      <alignment vertical="center"/>
    </xf>
    <xf numFmtId="0" fontId="17" fillId="2" borderId="90" xfId="7" applyFont="1" applyFill="1" applyBorder="1">
      <alignment vertical="center"/>
    </xf>
    <xf numFmtId="0" fontId="17" fillId="2" borderId="11" xfId="7" applyFont="1" applyFill="1" applyBorder="1">
      <alignment vertical="center"/>
    </xf>
    <xf numFmtId="0" fontId="17" fillId="2" borderId="91" xfId="7" applyFont="1" applyFill="1" applyBorder="1" applyAlignment="1">
      <alignment horizontal="center" vertical="center"/>
    </xf>
    <xf numFmtId="0" fontId="17" fillId="2" borderId="4" xfId="7" applyFont="1" applyFill="1" applyBorder="1">
      <alignment vertical="center"/>
    </xf>
    <xf numFmtId="0" fontId="17" fillId="2" borderId="14" xfId="7" applyFont="1" applyFill="1" applyBorder="1">
      <alignment vertical="center"/>
    </xf>
    <xf numFmtId="0" fontId="17" fillId="2" borderId="93" xfId="7" applyFont="1" applyFill="1" applyBorder="1" applyAlignment="1">
      <alignment horizontal="center" vertical="center"/>
    </xf>
    <xf numFmtId="0" fontId="17" fillId="2" borderId="97" xfId="7" applyFont="1" applyFill="1" applyBorder="1">
      <alignment vertical="center"/>
    </xf>
    <xf numFmtId="0" fontId="17" fillId="2" borderId="98" xfId="7" applyFont="1" applyFill="1" applyBorder="1">
      <alignment vertical="center"/>
    </xf>
    <xf numFmtId="0" fontId="17" fillId="2" borderId="99" xfId="7" applyFont="1" applyFill="1" applyBorder="1" applyAlignment="1">
      <alignment horizontal="center" vertical="center"/>
    </xf>
    <xf numFmtId="0" fontId="17" fillId="2" borderId="103" xfId="7" applyFont="1" applyFill="1" applyBorder="1">
      <alignment vertical="center"/>
    </xf>
    <xf numFmtId="0" fontId="17" fillId="2" borderId="104" xfId="7" applyFont="1" applyFill="1" applyBorder="1">
      <alignment vertical="center"/>
    </xf>
    <xf numFmtId="0" fontId="17" fillId="2" borderId="105" xfId="7" applyFont="1" applyFill="1" applyBorder="1">
      <alignment vertical="center"/>
    </xf>
    <xf numFmtId="0" fontId="17" fillId="2" borderId="106" xfId="7" applyFont="1" applyFill="1" applyBorder="1" applyAlignment="1">
      <alignment horizontal="center" vertical="center"/>
    </xf>
    <xf numFmtId="0" fontId="17" fillId="2" borderId="110" xfId="7" applyFont="1" applyFill="1" applyBorder="1">
      <alignment vertical="center"/>
    </xf>
    <xf numFmtId="0" fontId="17" fillId="2" borderId="1" xfId="7" applyFont="1" applyFill="1" applyBorder="1">
      <alignment vertical="center"/>
    </xf>
    <xf numFmtId="0" fontId="17" fillId="2" borderId="111" xfId="7" applyFont="1" applyFill="1" applyBorder="1">
      <alignment vertical="center"/>
    </xf>
    <xf numFmtId="0" fontId="17" fillId="2" borderId="67" xfId="7" applyFont="1" applyFill="1" applyBorder="1">
      <alignment vertical="center"/>
    </xf>
    <xf numFmtId="0" fontId="17" fillId="2" borderId="112" xfId="7" applyFont="1" applyFill="1" applyBorder="1" applyAlignment="1">
      <alignment horizontal="center" vertical="center"/>
    </xf>
    <xf numFmtId="0" fontId="17" fillId="2" borderId="115" xfId="7" applyFont="1" applyFill="1" applyBorder="1">
      <alignment vertical="center"/>
    </xf>
    <xf numFmtId="0" fontId="17" fillId="2" borderId="116" xfId="7" applyFont="1" applyFill="1" applyBorder="1">
      <alignment vertical="center"/>
    </xf>
    <xf numFmtId="0" fontId="17" fillId="2" borderId="117" xfId="7" applyFont="1" applyFill="1" applyBorder="1" applyAlignment="1">
      <alignment horizontal="center" vertical="center"/>
    </xf>
    <xf numFmtId="0" fontId="17" fillId="2" borderId="121" xfId="7" applyFont="1" applyFill="1" applyBorder="1">
      <alignment vertical="center"/>
    </xf>
    <xf numFmtId="0" fontId="17" fillId="2" borderId="123" xfId="7" applyFont="1" applyFill="1" applyBorder="1">
      <alignment vertical="center"/>
    </xf>
    <xf numFmtId="0" fontId="17" fillId="2" borderId="124" xfId="7" applyFont="1" applyFill="1" applyBorder="1">
      <alignment vertical="center"/>
    </xf>
    <xf numFmtId="0" fontId="17" fillId="2" borderId="125" xfId="7" applyFont="1" applyFill="1" applyBorder="1">
      <alignment vertical="center"/>
    </xf>
    <xf numFmtId="0" fontId="17" fillId="2" borderId="126" xfId="7" applyFont="1" applyFill="1" applyBorder="1">
      <alignment vertical="center"/>
    </xf>
    <xf numFmtId="0" fontId="17" fillId="2" borderId="127" xfId="7" applyFont="1" applyFill="1" applyBorder="1" applyAlignment="1">
      <alignment horizontal="center" vertical="center"/>
    </xf>
    <xf numFmtId="0" fontId="17" fillId="2" borderId="131" xfId="7" applyFont="1" applyFill="1" applyBorder="1">
      <alignment vertical="center"/>
    </xf>
    <xf numFmtId="0" fontId="17" fillId="2" borderId="83" xfId="7" applyFont="1" applyFill="1" applyBorder="1">
      <alignment vertical="center"/>
    </xf>
    <xf numFmtId="0" fontId="17" fillId="2" borderId="132" xfId="7" applyFont="1" applyFill="1" applyBorder="1" applyAlignment="1">
      <alignment horizontal="center" vertical="center"/>
    </xf>
    <xf numFmtId="0" fontId="17" fillId="2" borderId="140" xfId="7" applyFont="1" applyFill="1" applyBorder="1">
      <alignment vertical="center"/>
    </xf>
    <xf numFmtId="0" fontId="17" fillId="2" borderId="141" xfId="7" applyFont="1" applyFill="1" applyBorder="1">
      <alignment vertical="center"/>
    </xf>
    <xf numFmtId="0" fontId="17" fillId="2" borderId="142" xfId="7" applyFont="1" applyFill="1" applyBorder="1" applyAlignment="1">
      <alignment horizontal="center" vertical="center"/>
    </xf>
    <xf numFmtId="0" fontId="17" fillId="2" borderId="168" xfId="7" applyFont="1" applyFill="1" applyBorder="1">
      <alignment vertical="center"/>
    </xf>
    <xf numFmtId="0" fontId="17" fillId="2" borderId="165" xfId="7" applyFont="1" applyFill="1" applyBorder="1">
      <alignment vertical="center"/>
    </xf>
    <xf numFmtId="0" fontId="17" fillId="2" borderId="7" xfId="7" applyFont="1" applyFill="1" applyBorder="1">
      <alignment vertical="center"/>
    </xf>
    <xf numFmtId="0" fontId="17" fillId="2" borderId="164" xfId="7" applyFont="1" applyFill="1" applyBorder="1">
      <alignment vertical="center"/>
    </xf>
    <xf numFmtId="0" fontId="17" fillId="2" borderId="163" xfId="7" applyFont="1" applyFill="1" applyBorder="1" applyAlignment="1">
      <alignment horizontal="center" vertical="center"/>
    </xf>
    <xf numFmtId="0" fontId="17" fillId="2" borderId="159" xfId="7" applyFont="1" applyFill="1" applyBorder="1">
      <alignment vertical="center"/>
    </xf>
    <xf numFmtId="0" fontId="17" fillId="2" borderId="158" xfId="7" applyFont="1" applyFill="1" applyBorder="1">
      <alignment vertical="center"/>
    </xf>
    <xf numFmtId="0" fontId="16" fillId="2" borderId="78" xfId="7" applyFont="1" applyFill="1" applyBorder="1" applyAlignment="1">
      <alignment horizontal="centerContinuous" vertical="center"/>
    </xf>
    <xf numFmtId="0" fontId="17" fillId="2" borderId="79" xfId="7" applyFont="1" applyFill="1" applyBorder="1" applyAlignment="1">
      <alignment horizontal="centerContinuous" vertical="center"/>
    </xf>
    <xf numFmtId="0" fontId="17" fillId="2" borderId="80" xfId="7" applyFont="1" applyFill="1" applyBorder="1" applyAlignment="1">
      <alignment horizontal="centerContinuous" vertical="center"/>
    </xf>
    <xf numFmtId="0" fontId="17" fillId="2" borderId="81" xfId="7" applyFont="1" applyFill="1" applyBorder="1" applyAlignment="1">
      <alignment horizontal="centerContinuous" vertical="center"/>
    </xf>
    <xf numFmtId="0" fontId="17" fillId="2" borderId="82" xfId="7" applyFont="1" applyFill="1" applyBorder="1" applyAlignment="1">
      <alignment horizontal="centerContinuous" vertical="center"/>
    </xf>
    <xf numFmtId="0" fontId="17" fillId="2" borderId="83" xfId="7" applyFont="1" applyFill="1" applyBorder="1" applyAlignment="1">
      <alignment horizontal="centerContinuous" vertical="center"/>
    </xf>
    <xf numFmtId="0" fontId="17" fillId="2" borderId="84" xfId="7" applyFont="1" applyFill="1" applyBorder="1" applyAlignment="1">
      <alignment horizontal="centerContinuous" vertical="center"/>
    </xf>
    <xf numFmtId="0" fontId="17" fillId="2" borderId="85" xfId="7" applyFont="1" applyFill="1" applyBorder="1" applyAlignment="1">
      <alignment horizontal="centerContinuous" vertical="center"/>
    </xf>
    <xf numFmtId="0" fontId="17" fillId="2" borderId="86" xfId="7" applyFont="1" applyFill="1" applyBorder="1" applyAlignment="1">
      <alignment horizontal="centerContinuous" vertical="center"/>
    </xf>
    <xf numFmtId="0" fontId="17" fillId="2" borderId="87" xfId="7" applyFont="1" applyFill="1" applyBorder="1" applyAlignment="1">
      <alignment horizontal="centerContinuous" vertical="center"/>
    </xf>
    <xf numFmtId="0" fontId="17" fillId="2" borderId="175" xfId="7" applyFont="1" applyFill="1" applyBorder="1" applyAlignment="1">
      <alignment horizontal="centerContinuous" vertical="center"/>
    </xf>
    <xf numFmtId="0" fontId="17" fillId="2" borderId="174" xfId="7" applyFont="1" applyFill="1" applyBorder="1" applyAlignment="1">
      <alignment horizontal="centerContinuous" vertical="center"/>
    </xf>
    <xf numFmtId="0" fontId="17" fillId="2" borderId="72" xfId="7" applyFont="1" applyFill="1" applyBorder="1" applyAlignment="1">
      <alignment horizontal="centerContinuous" vertical="center"/>
    </xf>
    <xf numFmtId="0" fontId="17" fillId="2" borderId="172" xfId="7" applyFont="1" applyFill="1" applyBorder="1" applyAlignment="1">
      <alignment horizontal="centerContinuous" vertical="center"/>
    </xf>
    <xf numFmtId="0" fontId="17" fillId="2" borderId="151" xfId="7" applyFont="1" applyFill="1" applyBorder="1" applyAlignment="1">
      <alignment horizontal="centerContinuous" vertical="center"/>
    </xf>
    <xf numFmtId="0" fontId="17" fillId="2" borderId="154" xfId="7" applyFont="1" applyFill="1" applyBorder="1" applyAlignment="1">
      <alignment horizontal="centerContinuous" vertical="center"/>
    </xf>
    <xf numFmtId="0" fontId="17" fillId="2" borderId="173" xfId="7" applyFont="1" applyFill="1" applyBorder="1" applyAlignment="1">
      <alignment horizontal="centerContinuous" vertical="center"/>
    </xf>
    <xf numFmtId="0" fontId="17" fillId="2" borderId="169" xfId="7" applyFont="1" applyFill="1" applyBorder="1" applyAlignment="1">
      <alignment horizontal="center" vertical="center"/>
    </xf>
    <xf numFmtId="0" fontId="17" fillId="2" borderId="24" xfId="7" applyFont="1" applyFill="1" applyBorder="1" applyAlignment="1">
      <alignment horizontal="center" vertical="center"/>
    </xf>
    <xf numFmtId="0" fontId="17" fillId="2" borderId="171" xfId="7" applyFont="1" applyFill="1" applyBorder="1" applyAlignment="1">
      <alignment horizontal="center" vertical="center"/>
    </xf>
    <xf numFmtId="0" fontId="17" fillId="2" borderId="170" xfId="7" applyFont="1" applyFill="1" applyBorder="1" applyAlignment="1">
      <alignment horizontal="center" vertical="center"/>
    </xf>
    <xf numFmtId="0" fontId="17" fillId="2" borderId="201" xfId="7" applyFont="1" applyFill="1" applyBorder="1" applyAlignment="1">
      <alignment horizontal="centerContinuous" vertical="center"/>
    </xf>
    <xf numFmtId="0" fontId="17" fillId="2" borderId="202" xfId="7" applyFont="1" applyFill="1" applyBorder="1" applyAlignment="1">
      <alignment horizontal="center" vertical="center"/>
    </xf>
    <xf numFmtId="179" fontId="17" fillId="0" borderId="203" xfId="10" applyNumberFormat="1" applyFont="1" applyBorder="1" applyAlignment="1">
      <alignment horizontal="right" vertical="center"/>
    </xf>
    <xf numFmtId="179" fontId="17" fillId="0" borderId="204" xfId="10" applyNumberFormat="1" applyFont="1" applyBorder="1" applyAlignment="1">
      <alignment horizontal="right" vertical="center"/>
    </xf>
    <xf numFmtId="179" fontId="3" fillId="0" borderId="205" xfId="10" applyNumberFormat="1" applyFont="1" applyBorder="1" applyAlignment="1">
      <alignment horizontal="right" vertical="center"/>
    </xf>
    <xf numFmtId="179" fontId="3" fillId="0" borderId="203" xfId="10" applyNumberFormat="1" applyFont="1" applyBorder="1" applyAlignment="1">
      <alignment horizontal="right" vertical="center"/>
    </xf>
    <xf numFmtId="179" fontId="3" fillId="0" borderId="204" xfId="10" applyNumberFormat="1" applyFont="1" applyBorder="1" applyAlignment="1">
      <alignment horizontal="right" vertical="center"/>
    </xf>
    <xf numFmtId="179" fontId="17" fillId="0" borderId="206" xfId="10" applyNumberFormat="1" applyFont="1" applyBorder="1" applyAlignment="1">
      <alignment horizontal="right" vertical="center"/>
    </xf>
    <xf numFmtId="179" fontId="17" fillId="0" borderId="207" xfId="10" applyNumberFormat="1" applyFont="1" applyBorder="1" applyAlignment="1">
      <alignment horizontal="right" vertical="center"/>
    </xf>
    <xf numFmtId="179" fontId="17" fillId="0" borderId="205" xfId="10" applyNumberFormat="1" applyFont="1" applyBorder="1" applyAlignment="1">
      <alignment horizontal="right" vertical="center"/>
    </xf>
    <xf numFmtId="0" fontId="17" fillId="0" borderId="208" xfId="7" applyFont="1" applyBorder="1" applyAlignment="1">
      <alignment horizontal="centerContinuous" vertical="center"/>
    </xf>
    <xf numFmtId="0" fontId="17" fillId="0" borderId="209" xfId="7" applyFont="1" applyBorder="1" applyAlignment="1">
      <alignment vertical="center"/>
    </xf>
    <xf numFmtId="0" fontId="17" fillId="0" borderId="210" xfId="7" applyFont="1" applyBorder="1" applyAlignment="1">
      <alignment vertical="center"/>
    </xf>
    <xf numFmtId="0" fontId="17" fillId="0" borderId="211" xfId="7" applyFont="1" applyBorder="1" applyAlignment="1">
      <alignment vertical="center"/>
    </xf>
    <xf numFmtId="0" fontId="17" fillId="0" borderId="212" xfId="7" applyFont="1" applyBorder="1" applyAlignment="1">
      <alignment vertical="center"/>
    </xf>
    <xf numFmtId="0" fontId="17" fillId="0" borderId="213" xfId="7" applyFont="1" applyBorder="1" applyAlignment="1">
      <alignment vertical="center"/>
    </xf>
    <xf numFmtId="0" fontId="17" fillId="0" borderId="209" xfId="7" applyFont="1" applyBorder="1">
      <alignment vertical="center"/>
    </xf>
    <xf numFmtId="0" fontId="17" fillId="0" borderId="210" xfId="7" applyFont="1" applyBorder="1">
      <alignment vertical="center"/>
    </xf>
    <xf numFmtId="0" fontId="17" fillId="0" borderId="214" xfId="7" applyFont="1" applyBorder="1">
      <alignment vertical="center"/>
    </xf>
    <xf numFmtId="0" fontId="17" fillId="0" borderId="213" xfId="7" applyFont="1" applyBorder="1">
      <alignment vertical="center"/>
    </xf>
    <xf numFmtId="0" fontId="26" fillId="0" borderId="0" xfId="0" applyFont="1" applyAlignment="1">
      <alignment horizontal="center" vertical="center"/>
    </xf>
    <xf numFmtId="0" fontId="8" fillId="0" borderId="24" xfId="1" applyFont="1" applyFill="1" applyBorder="1" applyAlignment="1">
      <alignment vertical="center" wrapText="1"/>
    </xf>
    <xf numFmtId="0" fontId="8" fillId="0" borderId="25" xfId="1" applyFont="1" applyFill="1" applyBorder="1" applyAlignment="1">
      <alignment vertical="center" wrapText="1"/>
    </xf>
    <xf numFmtId="0" fontId="8" fillId="0" borderId="16" xfId="1" applyFont="1" applyFill="1" applyBorder="1" applyAlignment="1">
      <alignment vertical="center" wrapText="1"/>
    </xf>
    <xf numFmtId="0" fontId="8" fillId="0" borderId="17" xfId="1" applyFont="1" applyFill="1" applyBorder="1" applyAlignment="1">
      <alignment vertical="center" wrapText="1"/>
    </xf>
    <xf numFmtId="0" fontId="8" fillId="0" borderId="21" xfId="1" applyFont="1" applyFill="1" applyBorder="1" applyAlignment="1">
      <alignment vertical="center" wrapText="1"/>
    </xf>
    <xf numFmtId="0" fontId="8" fillId="0" borderId="22" xfId="1" applyFont="1" applyFill="1" applyBorder="1" applyAlignment="1">
      <alignment vertical="center" wrapText="1"/>
    </xf>
    <xf numFmtId="0" fontId="3" fillId="2" borderId="7" xfId="2" applyFont="1" applyFill="1" applyBorder="1" applyAlignment="1">
      <alignment horizontal="left" vertical="center" wrapText="1"/>
    </xf>
    <xf numFmtId="0" fontId="3" fillId="2" borderId="0" xfId="2" applyFont="1" applyFill="1" applyBorder="1" applyAlignment="1">
      <alignment horizontal="left" vertical="center" wrapText="1"/>
    </xf>
    <xf numFmtId="0" fontId="3" fillId="2" borderId="8" xfId="2" applyFont="1" applyFill="1" applyBorder="1" applyAlignment="1">
      <alignment horizontal="left" vertical="center" wrapText="1"/>
    </xf>
    <xf numFmtId="0" fontId="3" fillId="2" borderId="4" xfId="2" applyFont="1" applyFill="1" applyBorder="1" applyAlignment="1">
      <alignment horizontal="left" vertical="center" wrapText="1"/>
    </xf>
    <xf numFmtId="0" fontId="3" fillId="2" borderId="14" xfId="2" applyFont="1" applyFill="1" applyBorder="1" applyAlignment="1">
      <alignment horizontal="left" vertical="center" wrapText="1"/>
    </xf>
    <xf numFmtId="0" fontId="3" fillId="2" borderId="4" xfId="2" applyFont="1" applyFill="1" applyBorder="1" applyAlignment="1">
      <alignment vertical="center" wrapText="1"/>
    </xf>
    <xf numFmtId="0" fontId="3" fillId="2" borderId="14" xfId="2" applyFont="1" applyFill="1" applyBorder="1" applyAlignment="1">
      <alignment vertical="center" wrapText="1"/>
    </xf>
    <xf numFmtId="0" fontId="3" fillId="2" borderId="5" xfId="2" applyFont="1" applyFill="1" applyBorder="1" applyAlignment="1">
      <alignment vertical="center" wrapText="1"/>
    </xf>
    <xf numFmtId="0" fontId="3" fillId="2" borderId="15" xfId="2" applyFont="1" applyFill="1" applyBorder="1" applyAlignment="1">
      <alignment horizontal="center" vertical="center"/>
    </xf>
    <xf numFmtId="180" fontId="3" fillId="2" borderId="4" xfId="2" applyNumberFormat="1" applyFont="1" applyFill="1" applyBorder="1" applyAlignment="1">
      <alignment horizontal="center" vertical="center" wrapText="1"/>
    </xf>
    <xf numFmtId="180" fontId="3" fillId="2" borderId="14" xfId="2" applyNumberFormat="1" applyFont="1" applyFill="1" applyBorder="1" applyAlignment="1">
      <alignment horizontal="center" vertical="center" wrapText="1"/>
    </xf>
    <xf numFmtId="180" fontId="3" fillId="2" borderId="5" xfId="2" applyNumberFormat="1" applyFont="1" applyFill="1" applyBorder="1" applyAlignment="1">
      <alignment horizontal="center" vertical="center" wrapText="1"/>
    </xf>
    <xf numFmtId="180" fontId="3" fillId="2" borderId="6" xfId="2" applyNumberFormat="1" applyFont="1" applyFill="1" applyBorder="1" applyAlignment="1">
      <alignment horizontal="left" vertical="top"/>
    </xf>
    <xf numFmtId="180" fontId="3" fillId="2" borderId="9" xfId="2" applyNumberFormat="1" applyFont="1" applyFill="1" applyBorder="1" applyAlignment="1">
      <alignment horizontal="left" vertical="top"/>
    </xf>
    <xf numFmtId="180" fontId="3" fillId="2" borderId="13" xfId="2" applyNumberFormat="1" applyFont="1" applyFill="1" applyBorder="1" applyAlignment="1">
      <alignment horizontal="left" vertical="top"/>
    </xf>
    <xf numFmtId="0" fontId="3" fillId="2" borderId="6" xfId="2" applyFont="1" applyFill="1" applyBorder="1" applyAlignment="1">
      <alignment vertical="top" wrapText="1"/>
    </xf>
    <xf numFmtId="0" fontId="3" fillId="2" borderId="9" xfId="2" applyFont="1" applyFill="1" applyBorder="1" applyAlignment="1">
      <alignment vertical="top" wrapText="1"/>
    </xf>
    <xf numFmtId="0" fontId="3" fillId="2" borderId="13" xfId="2" applyFont="1" applyFill="1" applyBorder="1" applyAlignment="1">
      <alignment vertical="top" wrapText="1"/>
    </xf>
    <xf numFmtId="180" fontId="3" fillId="2" borderId="15" xfId="2" applyNumberFormat="1" applyFont="1" applyFill="1" applyBorder="1" applyAlignment="1">
      <alignment horizontal="center" vertical="center" wrapText="1"/>
    </xf>
    <xf numFmtId="0" fontId="11" fillId="2" borderId="6" xfId="2" applyFont="1" applyFill="1" applyBorder="1" applyAlignment="1">
      <alignment horizontal="center" vertical="center"/>
    </xf>
    <xf numFmtId="0" fontId="11" fillId="2" borderId="13" xfId="2" applyFont="1" applyFill="1" applyBorder="1" applyAlignment="1">
      <alignment horizontal="center" vertical="center"/>
    </xf>
    <xf numFmtId="0" fontId="11" fillId="2" borderId="1" xfId="2" applyFont="1" applyFill="1" applyBorder="1" applyAlignment="1">
      <alignment horizontal="center" vertical="center"/>
    </xf>
    <xf numFmtId="0" fontId="11" fillId="2" borderId="10" xfId="2" applyFont="1" applyFill="1" applyBorder="1" applyAlignment="1">
      <alignment horizontal="center" vertical="center"/>
    </xf>
    <xf numFmtId="0" fontId="12" fillId="2" borderId="6" xfId="1" applyFont="1" applyFill="1" applyBorder="1" applyAlignment="1">
      <alignment horizontal="center" vertical="center" textRotation="255"/>
    </xf>
    <xf numFmtId="0" fontId="12" fillId="2" borderId="9" xfId="1" applyFont="1" applyFill="1" applyBorder="1" applyAlignment="1">
      <alignment horizontal="center" vertical="center" textRotation="255"/>
    </xf>
    <xf numFmtId="0" fontId="12" fillId="2" borderId="67" xfId="1" applyFont="1" applyFill="1" applyBorder="1" applyAlignment="1">
      <alignment horizontal="center" vertical="center" textRotation="255"/>
    </xf>
    <xf numFmtId="49" fontId="12" fillId="2" borderId="17" xfId="1" applyNumberFormat="1" applyFont="1" applyFill="1" applyBorder="1" applyAlignment="1">
      <alignment vertical="center" wrapText="1"/>
    </xf>
    <xf numFmtId="49" fontId="5" fillId="2" borderId="22" xfId="1" applyNumberFormat="1" applyFont="1" applyFill="1" applyBorder="1" applyAlignment="1">
      <alignment vertical="center" wrapText="1"/>
    </xf>
    <xf numFmtId="0" fontId="12" fillId="2" borderId="6" xfId="1" applyFont="1" applyFill="1" applyBorder="1" applyAlignment="1">
      <alignment horizontal="center" vertical="center"/>
    </xf>
    <xf numFmtId="0" fontId="12" fillId="2" borderId="13" xfId="1" applyFont="1" applyFill="1" applyBorder="1" applyAlignment="1">
      <alignment horizontal="center" vertical="center"/>
    </xf>
    <xf numFmtId="49" fontId="12" fillId="2" borderId="16" xfId="1" applyNumberFormat="1" applyFont="1" applyFill="1" applyBorder="1" applyAlignment="1">
      <alignment horizontal="left" vertical="center" wrapText="1"/>
    </xf>
    <xf numFmtId="49" fontId="12" fillId="2" borderId="26" xfId="1" applyNumberFormat="1" applyFont="1" applyFill="1" applyBorder="1" applyAlignment="1">
      <alignment horizontal="left" vertical="center" wrapText="1"/>
    </xf>
    <xf numFmtId="0" fontId="0" fillId="0" borderId="26" xfId="0" applyBorder="1" applyAlignment="1">
      <alignment horizontal="left" vertical="center" wrapText="1"/>
    </xf>
    <xf numFmtId="49" fontId="21" fillId="0" borderId="154" xfId="1" applyNumberFormat="1" applyFont="1" applyBorder="1" applyAlignment="1">
      <alignment vertical="top" wrapText="1"/>
    </xf>
    <xf numFmtId="0" fontId="12" fillId="2" borderId="9" xfId="1" applyFont="1" applyFill="1" applyBorder="1" applyAlignment="1">
      <alignment vertical="center" textRotation="255"/>
    </xf>
    <xf numFmtId="184" fontId="3" fillId="0" borderId="4" xfId="4" applyNumberFormat="1" applyFont="1" applyBorder="1" applyAlignment="1">
      <alignment horizontal="right" vertical="center"/>
    </xf>
    <xf numFmtId="184" fontId="0" fillId="0" borderId="5" xfId="0" applyNumberFormat="1" applyBorder="1" applyAlignment="1">
      <alignment horizontal="right" vertical="center"/>
    </xf>
    <xf numFmtId="184" fontId="3" fillId="0" borderId="14" xfId="4" applyNumberFormat="1" applyFont="1" applyBorder="1" applyAlignment="1">
      <alignment horizontal="right" vertical="center"/>
    </xf>
    <xf numFmtId="184" fontId="3" fillId="0" borderId="124" xfId="4" applyNumberFormat="1" applyFont="1" applyBorder="1" applyAlignment="1">
      <alignment horizontal="right" vertical="center"/>
    </xf>
    <xf numFmtId="184" fontId="0" fillId="0" borderId="98" xfId="0" applyNumberFormat="1" applyBorder="1" applyAlignment="1">
      <alignment horizontal="right" vertical="center"/>
    </xf>
    <xf numFmtId="184" fontId="3" fillId="0" borderId="97" xfId="4" applyNumberFormat="1" applyFont="1" applyBorder="1" applyAlignment="1">
      <alignment horizontal="right" vertical="center"/>
    </xf>
    <xf numFmtId="184" fontId="0" fillId="0" borderId="137" xfId="0" applyNumberFormat="1" applyBorder="1" applyAlignment="1">
      <alignment horizontal="right" vertical="center"/>
    </xf>
    <xf numFmtId="184" fontId="3" fillId="0" borderId="98" xfId="4" applyNumberFormat="1" applyFont="1" applyBorder="1" applyAlignment="1">
      <alignment horizontal="right" vertical="center"/>
    </xf>
    <xf numFmtId="184" fontId="3" fillId="0" borderId="133" xfId="4" applyNumberFormat="1" applyFont="1" applyBorder="1" applyAlignment="1">
      <alignment horizontal="right" vertical="center"/>
    </xf>
    <xf numFmtId="184" fontId="0" fillId="0" borderId="134" xfId="0" applyNumberFormat="1" applyBorder="1" applyAlignment="1">
      <alignment horizontal="right" vertical="center"/>
    </xf>
    <xf numFmtId="184" fontId="3" fillId="0" borderId="131" xfId="4" applyNumberFormat="1" applyFont="1" applyBorder="1" applyAlignment="1">
      <alignment horizontal="right" vertical="center"/>
    </xf>
    <xf numFmtId="184" fontId="3" fillId="0" borderId="134" xfId="4" applyNumberFormat="1" applyFont="1" applyBorder="1" applyAlignment="1">
      <alignment horizontal="right" vertical="center"/>
    </xf>
    <xf numFmtId="184" fontId="3" fillId="0" borderId="123" xfId="4" applyNumberFormat="1" applyFont="1" applyBorder="1" applyAlignment="1">
      <alignment horizontal="right" vertical="center"/>
    </xf>
    <xf numFmtId="184" fontId="3" fillId="0" borderId="83" xfId="4" applyNumberFormat="1" applyFont="1" applyBorder="1" applyAlignment="1">
      <alignment horizontal="right" vertical="center"/>
    </xf>
    <xf numFmtId="184" fontId="3" fillId="0" borderId="104" xfId="4" applyNumberFormat="1" applyFont="1" applyBorder="1" applyAlignment="1">
      <alignment horizontal="right" vertical="center"/>
    </xf>
    <xf numFmtId="184" fontId="3" fillId="0" borderId="139" xfId="4" applyNumberFormat="1" applyFont="1" applyBorder="1" applyAlignment="1">
      <alignment horizontal="right" vertical="center"/>
    </xf>
    <xf numFmtId="184" fontId="0" fillId="0" borderId="14" xfId="0" applyNumberFormat="1" applyBorder="1" applyAlignment="1">
      <alignment horizontal="right" vertical="center"/>
    </xf>
    <xf numFmtId="0" fontId="25" fillId="2" borderId="4" xfId="2" applyFont="1" applyFill="1" applyBorder="1" applyAlignment="1">
      <alignment horizontal="center" vertical="center" wrapText="1"/>
    </xf>
    <xf numFmtId="0" fontId="25" fillId="2" borderId="5" xfId="2" applyFont="1" applyFill="1" applyBorder="1" applyAlignment="1">
      <alignment horizontal="center" vertical="center" wrapText="1"/>
    </xf>
    <xf numFmtId="0" fontId="25" fillId="2" borderId="5" xfId="2" applyFont="1" applyFill="1" applyBorder="1" applyAlignment="1">
      <alignment horizontal="center" vertical="center"/>
    </xf>
    <xf numFmtId="0" fontId="25" fillId="2" borderId="4" xfId="2" applyFont="1" applyFill="1" applyBorder="1" applyAlignment="1">
      <alignment horizontal="center" vertical="center"/>
    </xf>
    <xf numFmtId="0" fontId="25" fillId="2" borderId="14" xfId="2" applyFont="1" applyFill="1" applyBorder="1" applyAlignment="1">
      <alignment horizontal="center" vertical="center"/>
    </xf>
    <xf numFmtId="0" fontId="3" fillId="2" borderId="4" xfId="2" applyFont="1" applyFill="1" applyBorder="1" applyAlignment="1">
      <alignment horizontal="center" vertical="center"/>
    </xf>
    <xf numFmtId="0" fontId="3" fillId="2" borderId="5" xfId="2" applyFont="1" applyFill="1" applyBorder="1" applyAlignment="1">
      <alignment horizontal="center" vertical="center"/>
    </xf>
    <xf numFmtId="0" fontId="17" fillId="0" borderId="5" xfId="6" applyFont="1" applyBorder="1" applyAlignment="1">
      <alignment horizontal="center" vertical="center"/>
    </xf>
    <xf numFmtId="0" fontId="25" fillId="2" borderId="10" xfId="2" applyFont="1" applyFill="1" applyBorder="1" applyAlignment="1">
      <alignment horizontal="center" vertical="center"/>
    </xf>
    <xf numFmtId="0" fontId="25" fillId="2" borderId="11" xfId="2" applyFont="1" applyFill="1" applyBorder="1" applyAlignment="1">
      <alignment horizontal="center" vertical="center"/>
    </xf>
    <xf numFmtId="0" fontId="25" fillId="2" borderId="1" xfId="2" applyFont="1" applyFill="1" applyBorder="1" applyAlignment="1">
      <alignment horizontal="center" vertical="center"/>
    </xf>
    <xf numFmtId="0" fontId="25" fillId="2" borderId="2" xfId="2" applyFont="1" applyFill="1" applyBorder="1" applyAlignment="1">
      <alignment horizontal="center" vertical="center"/>
    </xf>
    <xf numFmtId="0" fontId="25" fillId="2" borderId="3" xfId="2" applyFont="1" applyFill="1" applyBorder="1" applyAlignment="1">
      <alignment horizontal="center" vertical="center"/>
    </xf>
    <xf numFmtId="0" fontId="25" fillId="2" borderId="7" xfId="2" applyFont="1" applyFill="1" applyBorder="1" applyAlignment="1">
      <alignment horizontal="center" vertical="center"/>
    </xf>
    <xf numFmtId="0" fontId="25" fillId="2" borderId="0" xfId="2" applyFont="1" applyFill="1" applyBorder="1" applyAlignment="1">
      <alignment horizontal="center" vertical="center"/>
    </xf>
    <xf numFmtId="0" fontId="25" fillId="2" borderId="8" xfId="2" applyFont="1" applyFill="1" applyBorder="1" applyAlignment="1">
      <alignment horizontal="center" vertical="center"/>
    </xf>
    <xf numFmtId="0" fontId="25" fillId="2" borderId="12" xfId="2" applyFont="1" applyFill="1" applyBorder="1" applyAlignment="1">
      <alignment horizontal="center" vertical="center"/>
    </xf>
    <xf numFmtId="0" fontId="11" fillId="2" borderId="4" xfId="2" applyFont="1" applyFill="1" applyBorder="1" applyAlignment="1">
      <alignment horizontal="center" vertical="center"/>
    </xf>
    <xf numFmtId="0" fontId="11" fillId="2" borderId="14" xfId="2" applyFont="1" applyFill="1" applyBorder="1" applyAlignment="1">
      <alignment horizontal="center" vertical="center"/>
    </xf>
    <xf numFmtId="0" fontId="11" fillId="2" borderId="5" xfId="2" applyFont="1" applyFill="1" applyBorder="1" applyAlignment="1">
      <alignment horizontal="center" vertical="center"/>
    </xf>
    <xf numFmtId="0" fontId="12" fillId="2" borderId="1" xfId="2" applyFont="1" applyFill="1" applyBorder="1" applyAlignment="1">
      <alignment horizontal="center" vertical="center"/>
    </xf>
    <xf numFmtId="0" fontId="12" fillId="2" borderId="2" xfId="2" applyFont="1" applyFill="1" applyBorder="1" applyAlignment="1">
      <alignment horizontal="center" vertical="center"/>
    </xf>
    <xf numFmtId="0" fontId="12" fillId="2" borderId="7" xfId="2" applyFont="1" applyFill="1" applyBorder="1" applyAlignment="1">
      <alignment horizontal="center" vertical="center"/>
    </xf>
    <xf numFmtId="0" fontId="12" fillId="2" borderId="0" xfId="2" applyFont="1" applyFill="1" applyBorder="1" applyAlignment="1">
      <alignment horizontal="center" vertical="center"/>
    </xf>
    <xf numFmtId="0" fontId="12" fillId="2" borderId="1" xfId="2" applyFont="1" applyFill="1" applyBorder="1" applyAlignment="1">
      <alignment horizontal="center" vertical="top" textRotation="255"/>
    </xf>
    <xf numFmtId="0" fontId="12" fillId="2" borderId="7" xfId="2" applyFont="1" applyFill="1" applyBorder="1" applyAlignment="1">
      <alignment horizontal="center" vertical="top" textRotation="255"/>
    </xf>
    <xf numFmtId="0" fontId="12" fillId="2" borderId="1" xfId="2" applyFont="1" applyFill="1" applyBorder="1" applyAlignment="1">
      <alignment horizontal="left" vertical="center" wrapText="1"/>
    </xf>
    <xf numFmtId="0" fontId="12" fillId="2" borderId="2" xfId="2" applyFont="1" applyFill="1" applyBorder="1" applyAlignment="1">
      <alignment horizontal="left" vertical="center" wrapText="1"/>
    </xf>
    <xf numFmtId="0" fontId="12" fillId="2" borderId="3" xfId="2" applyFont="1" applyFill="1" applyBorder="1" applyAlignment="1">
      <alignment horizontal="left" vertical="center" wrapText="1"/>
    </xf>
    <xf numFmtId="0" fontId="12" fillId="2" borderId="21" xfId="2" applyFont="1" applyFill="1" applyBorder="1" applyAlignment="1">
      <alignment horizontal="left" vertical="center" wrapText="1"/>
    </xf>
    <xf numFmtId="0" fontId="12" fillId="2" borderId="18" xfId="2" applyFont="1" applyFill="1" applyBorder="1" applyAlignment="1">
      <alignment horizontal="left" vertical="center" wrapText="1"/>
    </xf>
    <xf numFmtId="0" fontId="12" fillId="2" borderId="20" xfId="2" applyFont="1" applyFill="1" applyBorder="1" applyAlignment="1">
      <alignment horizontal="left" vertical="center" wrapText="1"/>
    </xf>
    <xf numFmtId="0" fontId="12" fillId="2" borderId="8" xfId="2" applyFont="1" applyFill="1" applyBorder="1" applyAlignment="1">
      <alignment horizontal="left" vertical="center" wrapText="1"/>
    </xf>
    <xf numFmtId="0" fontId="12" fillId="2" borderId="6" xfId="1" applyFont="1" applyFill="1" applyBorder="1" applyAlignment="1">
      <alignment vertical="top" textRotation="255"/>
    </xf>
    <xf numFmtId="0" fontId="12" fillId="2" borderId="9" xfId="1" applyFont="1" applyFill="1" applyBorder="1" applyAlignment="1">
      <alignment vertical="top" textRotation="255"/>
    </xf>
    <xf numFmtId="0" fontId="3" fillId="2" borderId="1" xfId="1" applyFont="1" applyFill="1" applyBorder="1" applyAlignment="1">
      <alignment horizontal="center" vertical="center"/>
    </xf>
    <xf numFmtId="0" fontId="3" fillId="2" borderId="2" xfId="1" applyFont="1" applyFill="1" applyBorder="1" applyAlignment="1">
      <alignment horizontal="center" vertical="center"/>
    </xf>
    <xf numFmtId="0" fontId="3" fillId="2" borderId="3" xfId="1" applyFont="1" applyFill="1" applyBorder="1" applyAlignment="1">
      <alignment horizontal="center" vertical="center"/>
    </xf>
    <xf numFmtId="0" fontId="3" fillId="2" borderId="7" xfId="1" applyFont="1" applyFill="1" applyBorder="1" applyAlignment="1">
      <alignment horizontal="center" vertical="center"/>
    </xf>
    <xf numFmtId="0" fontId="3" fillId="2" borderId="0" xfId="1" applyFont="1" applyFill="1" applyBorder="1" applyAlignment="1">
      <alignment horizontal="center" vertical="center"/>
    </xf>
    <xf numFmtId="0" fontId="3" fillId="2" borderId="8" xfId="1" applyFont="1" applyFill="1" applyBorder="1" applyAlignment="1">
      <alignment horizontal="center" vertical="center"/>
    </xf>
    <xf numFmtId="0" fontId="3" fillId="2" borderId="10" xfId="1" applyFont="1" applyFill="1" applyBorder="1" applyAlignment="1">
      <alignment horizontal="center" vertical="center"/>
    </xf>
    <xf numFmtId="0" fontId="3" fillId="2" borderId="11" xfId="1" applyFont="1" applyFill="1" applyBorder="1" applyAlignment="1">
      <alignment horizontal="center" vertical="center"/>
    </xf>
    <xf numFmtId="0" fontId="3" fillId="2" borderId="12" xfId="1" applyFont="1" applyFill="1" applyBorder="1" applyAlignment="1">
      <alignment horizontal="center" vertical="center"/>
    </xf>
    <xf numFmtId="0" fontId="9" fillId="0" borderId="21" xfId="1" applyFont="1" applyFill="1" applyBorder="1" applyAlignment="1">
      <alignment vertical="center" wrapText="1"/>
    </xf>
    <xf numFmtId="0" fontId="9" fillId="0" borderId="22" xfId="1" applyFont="1" applyFill="1" applyBorder="1" applyAlignment="1">
      <alignment vertical="center" wrapText="1"/>
    </xf>
    <xf numFmtId="0" fontId="11" fillId="0" borderId="1" xfId="2" applyFont="1" applyBorder="1" applyAlignment="1">
      <alignment horizontal="center" vertical="center"/>
    </xf>
    <xf numFmtId="0" fontId="11" fillId="0" borderId="10" xfId="2" applyFont="1" applyBorder="1" applyAlignment="1">
      <alignment horizontal="center" vertical="center"/>
    </xf>
    <xf numFmtId="0" fontId="11" fillId="0" borderId="31" xfId="2" applyFont="1" applyBorder="1" applyAlignment="1">
      <alignment horizontal="center" vertical="center"/>
    </xf>
    <xf numFmtId="0" fontId="11" fillId="0" borderId="55" xfId="2" applyFont="1" applyBorder="1" applyAlignment="1">
      <alignment horizontal="center" vertical="center"/>
    </xf>
    <xf numFmtId="0" fontId="11" fillId="0" borderId="32" xfId="2" applyFont="1" applyBorder="1" applyAlignment="1">
      <alignment horizontal="center" vertical="center"/>
    </xf>
    <xf numFmtId="0" fontId="11" fillId="0" borderId="56" xfId="2" applyFont="1" applyBorder="1" applyAlignment="1">
      <alignment horizontal="center" vertical="center"/>
    </xf>
    <xf numFmtId="49" fontId="12" fillId="2" borderId="21" xfId="1" applyNumberFormat="1" applyFont="1" applyFill="1" applyBorder="1" applyAlignment="1">
      <alignment horizontal="left" vertical="center" wrapText="1"/>
    </xf>
    <xf numFmtId="49" fontId="12" fillId="2" borderId="22" xfId="1" applyNumberFormat="1" applyFont="1" applyFill="1" applyBorder="1" applyAlignment="1">
      <alignment horizontal="left" vertical="center" wrapText="1"/>
    </xf>
    <xf numFmtId="49" fontId="12" fillId="2" borderId="18" xfId="1" applyNumberFormat="1" applyFont="1" applyFill="1" applyBorder="1" applyAlignment="1">
      <alignment horizontal="left" vertical="center" wrapText="1"/>
    </xf>
    <xf numFmtId="0" fontId="0" fillId="0" borderId="22" xfId="0" applyBorder="1" applyAlignment="1">
      <alignment horizontal="left" vertical="center" wrapText="1"/>
    </xf>
    <xf numFmtId="0" fontId="0" fillId="0" borderId="18" xfId="0" applyBorder="1" applyAlignment="1">
      <alignment horizontal="left" vertical="center" wrapText="1"/>
    </xf>
    <xf numFmtId="0" fontId="11" fillId="0" borderId="187" xfId="2" applyFont="1" applyBorder="1" applyAlignment="1">
      <alignment horizontal="center" vertical="center"/>
    </xf>
    <xf numFmtId="0" fontId="11" fillId="0" borderId="195" xfId="2" applyFont="1" applyBorder="1" applyAlignment="1">
      <alignment horizontal="center" vertical="center"/>
    </xf>
    <xf numFmtId="0" fontId="12" fillId="2" borderId="6" xfId="1" applyFont="1" applyFill="1" applyBorder="1" applyAlignment="1">
      <alignment vertical="center" textRotation="255"/>
    </xf>
    <xf numFmtId="0" fontId="12" fillId="2" borderId="67" xfId="1" applyFont="1" applyFill="1" applyBorder="1" applyAlignment="1">
      <alignment vertical="center" textRotation="255"/>
    </xf>
    <xf numFmtId="0" fontId="11" fillId="2" borderId="31" xfId="2" applyFont="1" applyFill="1" applyBorder="1" applyAlignment="1">
      <alignment horizontal="center" vertical="center"/>
    </xf>
    <xf numFmtId="0" fontId="11" fillId="2" borderId="55" xfId="2" applyFont="1" applyFill="1" applyBorder="1" applyAlignment="1">
      <alignment horizontal="center" vertical="center"/>
    </xf>
    <xf numFmtId="0" fontId="11" fillId="2" borderId="187" xfId="2" applyFont="1" applyFill="1" applyBorder="1" applyAlignment="1">
      <alignment horizontal="center" vertical="center"/>
    </xf>
    <xf numFmtId="0" fontId="11" fillId="2" borderId="195" xfId="2" applyFont="1" applyFill="1" applyBorder="1" applyAlignment="1">
      <alignment horizontal="center" vertical="center"/>
    </xf>
    <xf numFmtId="0" fontId="11" fillId="2" borderId="32" xfId="2" applyFont="1" applyFill="1" applyBorder="1" applyAlignment="1">
      <alignment horizontal="center" vertical="center"/>
    </xf>
    <xf numFmtId="0" fontId="11" fillId="2" borderId="56" xfId="2" applyFont="1" applyFill="1" applyBorder="1" applyAlignment="1">
      <alignment horizontal="center" vertical="center"/>
    </xf>
    <xf numFmtId="0" fontId="8" fillId="0" borderId="1" xfId="1" applyFont="1" applyFill="1" applyBorder="1" applyAlignment="1">
      <alignment vertical="center" wrapText="1"/>
    </xf>
    <xf numFmtId="0" fontId="8" fillId="0" borderId="2" xfId="1" applyFont="1" applyFill="1" applyBorder="1" applyAlignment="1">
      <alignment vertical="center" wrapText="1"/>
    </xf>
    <xf numFmtId="0" fontId="8" fillId="0" borderId="3" xfId="1" applyFont="1" applyFill="1" applyBorder="1" applyAlignment="1">
      <alignment vertical="center" wrapText="1"/>
    </xf>
    <xf numFmtId="0" fontId="8" fillId="0" borderId="7" xfId="1" applyFont="1" applyFill="1" applyBorder="1" applyAlignment="1">
      <alignment vertical="center" wrapText="1"/>
    </xf>
    <xf numFmtId="0" fontId="8" fillId="0" borderId="0" xfId="1" applyFont="1" applyFill="1" applyBorder="1" applyAlignment="1">
      <alignment vertical="center" wrapText="1"/>
    </xf>
    <xf numFmtId="0" fontId="8" fillId="0" borderId="8" xfId="1" applyFont="1" applyFill="1" applyBorder="1" applyAlignment="1">
      <alignment vertical="center" wrapText="1"/>
    </xf>
  </cellXfs>
  <cellStyles count="11">
    <cellStyle name="パーセント" xfId="10" builtinId="5"/>
    <cellStyle name="パーセント 2" xfId="5"/>
    <cellStyle name="桁区切り" xfId="8" builtinId="6"/>
    <cellStyle name="桁区切り 2" xfId="4"/>
    <cellStyle name="標準" xfId="0" builtinId="0"/>
    <cellStyle name="標準 2" xfId="1"/>
    <cellStyle name="標準 2 2" xfId="2"/>
    <cellStyle name="標準 3" xfId="3"/>
    <cellStyle name="標準 3 2" xfId="6"/>
    <cellStyle name="標準 3 2 2" xfId="7"/>
    <cellStyle name="標準 4" xfId="9"/>
  </cellStyles>
  <dxfs count="0"/>
  <tableStyles count="0" defaultTableStyle="TableStyleMedium2" defaultPivotStyle="PivotStyleLight16"/>
  <colors>
    <mruColors>
      <color rgb="FFFFFF99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72"/>
  <sheetViews>
    <sheetView tabSelected="1" zoomScaleNormal="100" zoomScaleSheetLayoutView="100" workbookViewId="0">
      <selection sqref="A1:L72"/>
    </sheetView>
  </sheetViews>
  <sheetFormatPr defaultRowHeight="13.5" x14ac:dyDescent="0.15"/>
  <sheetData>
    <row r="1" spans="1:12" x14ac:dyDescent="0.15">
      <c r="A1" s="944" t="s">
        <v>891</v>
      </c>
      <c r="B1" s="944"/>
      <c r="C1" s="944"/>
      <c r="D1" s="944"/>
      <c r="E1" s="944"/>
      <c r="F1" s="944"/>
      <c r="G1" s="944"/>
      <c r="H1" s="944"/>
      <c r="I1" s="944"/>
      <c r="J1" s="944"/>
      <c r="K1" s="944"/>
      <c r="L1" s="944"/>
    </row>
    <row r="2" spans="1:12" x14ac:dyDescent="0.15">
      <c r="A2" s="944"/>
      <c r="B2" s="944"/>
      <c r="C2" s="944"/>
      <c r="D2" s="944"/>
      <c r="E2" s="944"/>
      <c r="F2" s="944"/>
      <c r="G2" s="944"/>
      <c r="H2" s="944"/>
      <c r="I2" s="944"/>
      <c r="J2" s="944"/>
      <c r="K2" s="944"/>
      <c r="L2" s="944"/>
    </row>
    <row r="3" spans="1:12" x14ac:dyDescent="0.15">
      <c r="A3" s="944"/>
      <c r="B3" s="944"/>
      <c r="C3" s="944"/>
      <c r="D3" s="944"/>
      <c r="E3" s="944"/>
      <c r="F3" s="944"/>
      <c r="G3" s="944"/>
      <c r="H3" s="944"/>
      <c r="I3" s="944"/>
      <c r="J3" s="944"/>
      <c r="K3" s="944"/>
      <c r="L3" s="944"/>
    </row>
    <row r="4" spans="1:12" x14ac:dyDescent="0.15">
      <c r="A4" s="944"/>
      <c r="B4" s="944"/>
      <c r="C4" s="944"/>
      <c r="D4" s="944"/>
      <c r="E4" s="944"/>
      <c r="F4" s="944"/>
      <c r="G4" s="944"/>
      <c r="H4" s="944"/>
      <c r="I4" s="944"/>
      <c r="J4" s="944"/>
      <c r="K4" s="944"/>
      <c r="L4" s="944"/>
    </row>
    <row r="5" spans="1:12" x14ac:dyDescent="0.15">
      <c r="A5" s="944"/>
      <c r="B5" s="944"/>
      <c r="C5" s="944"/>
      <c r="D5" s="944"/>
      <c r="E5" s="944"/>
      <c r="F5" s="944"/>
      <c r="G5" s="944"/>
      <c r="H5" s="944"/>
      <c r="I5" s="944"/>
      <c r="J5" s="944"/>
      <c r="K5" s="944"/>
      <c r="L5" s="944"/>
    </row>
    <row r="6" spans="1:12" x14ac:dyDescent="0.15">
      <c r="A6" s="944"/>
      <c r="B6" s="944"/>
      <c r="C6" s="944"/>
      <c r="D6" s="944"/>
      <c r="E6" s="944"/>
      <c r="F6" s="944"/>
      <c r="G6" s="944"/>
      <c r="H6" s="944"/>
      <c r="I6" s="944"/>
      <c r="J6" s="944"/>
      <c r="K6" s="944"/>
      <c r="L6" s="944"/>
    </row>
    <row r="7" spans="1:12" x14ac:dyDescent="0.15">
      <c r="A7" s="944"/>
      <c r="B7" s="944"/>
      <c r="C7" s="944"/>
      <c r="D7" s="944"/>
      <c r="E7" s="944"/>
      <c r="F7" s="944"/>
      <c r="G7" s="944"/>
      <c r="H7" s="944"/>
      <c r="I7" s="944"/>
      <c r="J7" s="944"/>
      <c r="K7" s="944"/>
      <c r="L7" s="944"/>
    </row>
    <row r="8" spans="1:12" x14ac:dyDescent="0.15">
      <c r="A8" s="944"/>
      <c r="B8" s="944"/>
      <c r="C8" s="944"/>
      <c r="D8" s="944"/>
      <c r="E8" s="944"/>
      <c r="F8" s="944"/>
      <c r="G8" s="944"/>
      <c r="H8" s="944"/>
      <c r="I8" s="944"/>
      <c r="J8" s="944"/>
      <c r="K8" s="944"/>
      <c r="L8" s="944"/>
    </row>
    <row r="9" spans="1:12" x14ac:dyDescent="0.15">
      <c r="A9" s="944"/>
      <c r="B9" s="944"/>
      <c r="C9" s="944"/>
      <c r="D9" s="944"/>
      <c r="E9" s="944"/>
      <c r="F9" s="944"/>
      <c r="G9" s="944"/>
      <c r="H9" s="944"/>
      <c r="I9" s="944"/>
      <c r="J9" s="944"/>
      <c r="K9" s="944"/>
      <c r="L9" s="944"/>
    </row>
    <row r="10" spans="1:12" x14ac:dyDescent="0.15">
      <c r="A10" s="944"/>
      <c r="B10" s="944"/>
      <c r="C10" s="944"/>
      <c r="D10" s="944"/>
      <c r="E10" s="944"/>
      <c r="F10" s="944"/>
      <c r="G10" s="944"/>
      <c r="H10" s="944"/>
      <c r="I10" s="944"/>
      <c r="J10" s="944"/>
      <c r="K10" s="944"/>
      <c r="L10" s="944"/>
    </row>
    <row r="11" spans="1:12" x14ac:dyDescent="0.15">
      <c r="A11" s="944"/>
      <c r="B11" s="944"/>
      <c r="C11" s="944"/>
      <c r="D11" s="944"/>
      <c r="E11" s="944"/>
      <c r="F11" s="944"/>
      <c r="G11" s="944"/>
      <c r="H11" s="944"/>
      <c r="I11" s="944"/>
      <c r="J11" s="944"/>
      <c r="K11" s="944"/>
      <c r="L11" s="944"/>
    </row>
    <row r="12" spans="1:12" x14ac:dyDescent="0.15">
      <c r="A12" s="944"/>
      <c r="B12" s="944"/>
      <c r="C12" s="944"/>
      <c r="D12" s="944"/>
      <c r="E12" s="944"/>
      <c r="F12" s="944"/>
      <c r="G12" s="944"/>
      <c r="H12" s="944"/>
      <c r="I12" s="944"/>
      <c r="J12" s="944"/>
      <c r="K12" s="944"/>
      <c r="L12" s="944"/>
    </row>
    <row r="13" spans="1:12" x14ac:dyDescent="0.15">
      <c r="A13" s="944"/>
      <c r="B13" s="944"/>
      <c r="C13" s="944"/>
      <c r="D13" s="944"/>
      <c r="E13" s="944"/>
      <c r="F13" s="944"/>
      <c r="G13" s="944"/>
      <c r="H13" s="944"/>
      <c r="I13" s="944"/>
      <c r="J13" s="944"/>
      <c r="K13" s="944"/>
      <c r="L13" s="944"/>
    </row>
    <row r="14" spans="1:12" x14ac:dyDescent="0.15">
      <c r="A14" s="944"/>
      <c r="B14" s="944"/>
      <c r="C14" s="944"/>
      <c r="D14" s="944"/>
      <c r="E14" s="944"/>
      <c r="F14" s="944"/>
      <c r="G14" s="944"/>
      <c r="H14" s="944"/>
      <c r="I14" s="944"/>
      <c r="J14" s="944"/>
      <c r="K14" s="944"/>
      <c r="L14" s="944"/>
    </row>
    <row r="15" spans="1:12" x14ac:dyDescent="0.15">
      <c r="A15" s="944"/>
      <c r="B15" s="944"/>
      <c r="C15" s="944"/>
      <c r="D15" s="944"/>
      <c r="E15" s="944"/>
      <c r="F15" s="944"/>
      <c r="G15" s="944"/>
      <c r="H15" s="944"/>
      <c r="I15" s="944"/>
      <c r="J15" s="944"/>
      <c r="K15" s="944"/>
      <c r="L15" s="944"/>
    </row>
    <row r="16" spans="1:12" x14ac:dyDescent="0.15">
      <c r="A16" s="944"/>
      <c r="B16" s="944"/>
      <c r="C16" s="944"/>
      <c r="D16" s="944"/>
      <c r="E16" s="944"/>
      <c r="F16" s="944"/>
      <c r="G16" s="944"/>
      <c r="H16" s="944"/>
      <c r="I16" s="944"/>
      <c r="J16" s="944"/>
      <c r="K16" s="944"/>
      <c r="L16" s="944"/>
    </row>
    <row r="17" spans="1:12" x14ac:dyDescent="0.15">
      <c r="A17" s="944"/>
      <c r="B17" s="944"/>
      <c r="C17" s="944"/>
      <c r="D17" s="944"/>
      <c r="E17" s="944"/>
      <c r="F17" s="944"/>
      <c r="G17" s="944"/>
      <c r="H17" s="944"/>
      <c r="I17" s="944"/>
      <c r="J17" s="944"/>
      <c r="K17" s="944"/>
      <c r="L17" s="944"/>
    </row>
    <row r="18" spans="1:12" x14ac:dyDescent="0.15">
      <c r="A18" s="944"/>
      <c r="B18" s="944"/>
      <c r="C18" s="944"/>
      <c r="D18" s="944"/>
      <c r="E18" s="944"/>
      <c r="F18" s="944"/>
      <c r="G18" s="944"/>
      <c r="H18" s="944"/>
      <c r="I18" s="944"/>
      <c r="J18" s="944"/>
      <c r="K18" s="944"/>
      <c r="L18" s="944"/>
    </row>
    <row r="19" spans="1:12" x14ac:dyDescent="0.15">
      <c r="A19" s="944"/>
      <c r="B19" s="944"/>
      <c r="C19" s="944"/>
      <c r="D19" s="944"/>
      <c r="E19" s="944"/>
      <c r="F19" s="944"/>
      <c r="G19" s="944"/>
      <c r="H19" s="944"/>
      <c r="I19" s="944"/>
      <c r="J19" s="944"/>
      <c r="K19" s="944"/>
      <c r="L19" s="944"/>
    </row>
    <row r="20" spans="1:12" x14ac:dyDescent="0.15">
      <c r="A20" s="944"/>
      <c r="B20" s="944"/>
      <c r="C20" s="944"/>
      <c r="D20" s="944"/>
      <c r="E20" s="944"/>
      <c r="F20" s="944"/>
      <c r="G20" s="944"/>
      <c r="H20" s="944"/>
      <c r="I20" s="944"/>
      <c r="J20" s="944"/>
      <c r="K20" s="944"/>
      <c r="L20" s="944"/>
    </row>
    <row r="21" spans="1:12" x14ac:dyDescent="0.15">
      <c r="A21" s="944"/>
      <c r="B21" s="944"/>
      <c r="C21" s="944"/>
      <c r="D21" s="944"/>
      <c r="E21" s="944"/>
      <c r="F21" s="944"/>
      <c r="G21" s="944"/>
      <c r="H21" s="944"/>
      <c r="I21" s="944"/>
      <c r="J21" s="944"/>
      <c r="K21" s="944"/>
      <c r="L21" s="944"/>
    </row>
    <row r="22" spans="1:12" x14ac:dyDescent="0.15">
      <c r="A22" s="944"/>
      <c r="B22" s="944"/>
      <c r="C22" s="944"/>
      <c r="D22" s="944"/>
      <c r="E22" s="944"/>
      <c r="F22" s="944"/>
      <c r="G22" s="944"/>
      <c r="H22" s="944"/>
      <c r="I22" s="944"/>
      <c r="J22" s="944"/>
      <c r="K22" s="944"/>
      <c r="L22" s="944"/>
    </row>
    <row r="23" spans="1:12" x14ac:dyDescent="0.15">
      <c r="A23" s="944"/>
      <c r="B23" s="944"/>
      <c r="C23" s="944"/>
      <c r="D23" s="944"/>
      <c r="E23" s="944"/>
      <c r="F23" s="944"/>
      <c r="G23" s="944"/>
      <c r="H23" s="944"/>
      <c r="I23" s="944"/>
      <c r="J23" s="944"/>
      <c r="K23" s="944"/>
      <c r="L23" s="944"/>
    </row>
    <row r="24" spans="1:12" x14ac:dyDescent="0.15">
      <c r="A24" s="944"/>
      <c r="B24" s="944"/>
      <c r="C24" s="944"/>
      <c r="D24" s="944"/>
      <c r="E24" s="944"/>
      <c r="F24" s="944"/>
      <c r="G24" s="944"/>
      <c r="H24" s="944"/>
      <c r="I24" s="944"/>
      <c r="J24" s="944"/>
      <c r="K24" s="944"/>
      <c r="L24" s="944"/>
    </row>
    <row r="25" spans="1:12" x14ac:dyDescent="0.15">
      <c r="A25" s="944"/>
      <c r="B25" s="944"/>
      <c r="C25" s="944"/>
      <c r="D25" s="944"/>
      <c r="E25" s="944"/>
      <c r="F25" s="944"/>
      <c r="G25" s="944"/>
      <c r="H25" s="944"/>
      <c r="I25" s="944"/>
      <c r="J25" s="944"/>
      <c r="K25" s="944"/>
      <c r="L25" s="944"/>
    </row>
    <row r="26" spans="1:12" x14ac:dyDescent="0.15">
      <c r="A26" s="944"/>
      <c r="B26" s="944"/>
      <c r="C26" s="944"/>
      <c r="D26" s="944"/>
      <c r="E26" s="944"/>
      <c r="F26" s="944"/>
      <c r="G26" s="944"/>
      <c r="H26" s="944"/>
      <c r="I26" s="944"/>
      <c r="J26" s="944"/>
      <c r="K26" s="944"/>
      <c r="L26" s="944"/>
    </row>
    <row r="27" spans="1:12" x14ac:dyDescent="0.15">
      <c r="A27" s="944"/>
      <c r="B27" s="944"/>
      <c r="C27" s="944"/>
      <c r="D27" s="944"/>
      <c r="E27" s="944"/>
      <c r="F27" s="944"/>
      <c r="G27" s="944"/>
      <c r="H27" s="944"/>
      <c r="I27" s="944"/>
      <c r="J27" s="944"/>
      <c r="K27" s="944"/>
      <c r="L27" s="944"/>
    </row>
    <row r="28" spans="1:12" x14ac:dyDescent="0.15">
      <c r="A28" s="944"/>
      <c r="B28" s="944"/>
      <c r="C28" s="944"/>
      <c r="D28" s="944"/>
      <c r="E28" s="944"/>
      <c r="F28" s="944"/>
      <c r="G28" s="944"/>
      <c r="H28" s="944"/>
      <c r="I28" s="944"/>
      <c r="J28" s="944"/>
      <c r="K28" s="944"/>
      <c r="L28" s="944"/>
    </row>
    <row r="29" spans="1:12" x14ac:dyDescent="0.15">
      <c r="A29" s="944"/>
      <c r="B29" s="944"/>
      <c r="C29" s="944"/>
      <c r="D29" s="944"/>
      <c r="E29" s="944"/>
      <c r="F29" s="944"/>
      <c r="G29" s="944"/>
      <c r="H29" s="944"/>
      <c r="I29" s="944"/>
      <c r="J29" s="944"/>
      <c r="K29" s="944"/>
      <c r="L29" s="944"/>
    </row>
    <row r="30" spans="1:12" x14ac:dyDescent="0.15">
      <c r="A30" s="944"/>
      <c r="B30" s="944"/>
      <c r="C30" s="944"/>
      <c r="D30" s="944"/>
      <c r="E30" s="944"/>
      <c r="F30" s="944"/>
      <c r="G30" s="944"/>
      <c r="H30" s="944"/>
      <c r="I30" s="944"/>
      <c r="J30" s="944"/>
      <c r="K30" s="944"/>
      <c r="L30" s="944"/>
    </row>
    <row r="31" spans="1:12" x14ac:dyDescent="0.15">
      <c r="A31" s="944"/>
      <c r="B31" s="944"/>
      <c r="C31" s="944"/>
      <c r="D31" s="944"/>
      <c r="E31" s="944"/>
      <c r="F31" s="944"/>
      <c r="G31" s="944"/>
      <c r="H31" s="944"/>
      <c r="I31" s="944"/>
      <c r="J31" s="944"/>
      <c r="K31" s="944"/>
      <c r="L31" s="944"/>
    </row>
    <row r="32" spans="1:12" x14ac:dyDescent="0.15">
      <c r="A32" s="944"/>
      <c r="B32" s="944"/>
      <c r="C32" s="944"/>
      <c r="D32" s="944"/>
      <c r="E32" s="944"/>
      <c r="F32" s="944"/>
      <c r="G32" s="944"/>
      <c r="H32" s="944"/>
      <c r="I32" s="944"/>
      <c r="J32" s="944"/>
      <c r="K32" s="944"/>
      <c r="L32" s="944"/>
    </row>
    <row r="33" spans="1:12" x14ac:dyDescent="0.15">
      <c r="A33" s="944"/>
      <c r="B33" s="944"/>
      <c r="C33" s="944"/>
      <c r="D33" s="944"/>
      <c r="E33" s="944"/>
      <c r="F33" s="944"/>
      <c r="G33" s="944"/>
      <c r="H33" s="944"/>
      <c r="I33" s="944"/>
      <c r="J33" s="944"/>
      <c r="K33" s="944"/>
      <c r="L33" s="944"/>
    </row>
    <row r="34" spans="1:12" x14ac:dyDescent="0.15">
      <c r="A34" s="944"/>
      <c r="B34" s="944"/>
      <c r="C34" s="944"/>
      <c r="D34" s="944"/>
      <c r="E34" s="944"/>
      <c r="F34" s="944"/>
      <c r="G34" s="944"/>
      <c r="H34" s="944"/>
      <c r="I34" s="944"/>
      <c r="J34" s="944"/>
      <c r="K34" s="944"/>
      <c r="L34" s="944"/>
    </row>
    <row r="35" spans="1:12" x14ac:dyDescent="0.15">
      <c r="A35" s="944"/>
      <c r="B35" s="944"/>
      <c r="C35" s="944"/>
      <c r="D35" s="944"/>
      <c r="E35" s="944"/>
      <c r="F35" s="944"/>
      <c r="G35" s="944"/>
      <c r="H35" s="944"/>
      <c r="I35" s="944"/>
      <c r="J35" s="944"/>
      <c r="K35" s="944"/>
      <c r="L35" s="944"/>
    </row>
    <row r="36" spans="1:12" x14ac:dyDescent="0.15">
      <c r="A36" s="944"/>
      <c r="B36" s="944"/>
      <c r="C36" s="944"/>
      <c r="D36" s="944"/>
      <c r="E36" s="944"/>
      <c r="F36" s="944"/>
      <c r="G36" s="944"/>
      <c r="H36" s="944"/>
      <c r="I36" s="944"/>
      <c r="J36" s="944"/>
      <c r="K36" s="944"/>
      <c r="L36" s="944"/>
    </row>
    <row r="37" spans="1:12" x14ac:dyDescent="0.15">
      <c r="A37" s="944"/>
      <c r="B37" s="944"/>
      <c r="C37" s="944"/>
      <c r="D37" s="944"/>
      <c r="E37" s="944"/>
      <c r="F37" s="944"/>
      <c r="G37" s="944"/>
      <c r="H37" s="944"/>
      <c r="I37" s="944"/>
      <c r="J37" s="944"/>
      <c r="K37" s="944"/>
      <c r="L37" s="944"/>
    </row>
    <row r="38" spans="1:12" x14ac:dyDescent="0.15">
      <c r="A38" s="944"/>
      <c r="B38" s="944"/>
      <c r="C38" s="944"/>
      <c r="D38" s="944"/>
      <c r="E38" s="944"/>
      <c r="F38" s="944"/>
      <c r="G38" s="944"/>
      <c r="H38" s="944"/>
      <c r="I38" s="944"/>
      <c r="J38" s="944"/>
      <c r="K38" s="944"/>
      <c r="L38" s="944"/>
    </row>
    <row r="39" spans="1:12" x14ac:dyDescent="0.15">
      <c r="A39" s="944"/>
      <c r="B39" s="944"/>
      <c r="C39" s="944"/>
      <c r="D39" s="944"/>
      <c r="E39" s="944"/>
      <c r="F39" s="944"/>
      <c r="G39" s="944"/>
      <c r="H39" s="944"/>
      <c r="I39" s="944"/>
      <c r="J39" s="944"/>
      <c r="K39" s="944"/>
      <c r="L39" s="944"/>
    </row>
    <row r="40" spans="1:12" x14ac:dyDescent="0.15">
      <c r="A40" s="944"/>
      <c r="B40" s="944"/>
      <c r="C40" s="944"/>
      <c r="D40" s="944"/>
      <c r="E40" s="944"/>
      <c r="F40" s="944"/>
      <c r="G40" s="944"/>
      <c r="H40" s="944"/>
      <c r="I40" s="944"/>
      <c r="J40" s="944"/>
      <c r="K40" s="944"/>
      <c r="L40" s="944"/>
    </row>
    <row r="41" spans="1:12" x14ac:dyDescent="0.15">
      <c r="A41" s="944"/>
      <c r="B41" s="944"/>
      <c r="C41" s="944"/>
      <c r="D41" s="944"/>
      <c r="E41" s="944"/>
      <c r="F41" s="944"/>
      <c r="G41" s="944"/>
      <c r="H41" s="944"/>
      <c r="I41" s="944"/>
      <c r="J41" s="944"/>
      <c r="K41" s="944"/>
      <c r="L41" s="944"/>
    </row>
    <row r="42" spans="1:12" x14ac:dyDescent="0.15">
      <c r="A42" s="944"/>
      <c r="B42" s="944"/>
      <c r="C42" s="944"/>
      <c r="D42" s="944"/>
      <c r="E42" s="944"/>
      <c r="F42" s="944"/>
      <c r="G42" s="944"/>
      <c r="H42" s="944"/>
      <c r="I42" s="944"/>
      <c r="J42" s="944"/>
      <c r="K42" s="944"/>
      <c r="L42" s="944"/>
    </row>
    <row r="43" spans="1:12" x14ac:dyDescent="0.15">
      <c r="A43" s="944"/>
      <c r="B43" s="944"/>
      <c r="C43" s="944"/>
      <c r="D43" s="944"/>
      <c r="E43" s="944"/>
      <c r="F43" s="944"/>
      <c r="G43" s="944"/>
      <c r="H43" s="944"/>
      <c r="I43" s="944"/>
      <c r="J43" s="944"/>
      <c r="K43" s="944"/>
      <c r="L43" s="944"/>
    </row>
    <row r="44" spans="1:12" x14ac:dyDescent="0.15">
      <c r="A44" s="944"/>
      <c r="B44" s="944"/>
      <c r="C44" s="944"/>
      <c r="D44" s="944"/>
      <c r="E44" s="944"/>
      <c r="F44" s="944"/>
      <c r="G44" s="944"/>
      <c r="H44" s="944"/>
      <c r="I44" s="944"/>
      <c r="J44" s="944"/>
      <c r="K44" s="944"/>
      <c r="L44" s="944"/>
    </row>
    <row r="45" spans="1:12" x14ac:dyDescent="0.15">
      <c r="A45" s="944"/>
      <c r="B45" s="944"/>
      <c r="C45" s="944"/>
      <c r="D45" s="944"/>
      <c r="E45" s="944"/>
      <c r="F45" s="944"/>
      <c r="G45" s="944"/>
      <c r="H45" s="944"/>
      <c r="I45" s="944"/>
      <c r="J45" s="944"/>
      <c r="K45" s="944"/>
      <c r="L45" s="944"/>
    </row>
    <row r="46" spans="1:12" x14ac:dyDescent="0.15">
      <c r="A46" s="944"/>
      <c r="B46" s="944"/>
      <c r="C46" s="944"/>
      <c r="D46" s="944"/>
      <c r="E46" s="944"/>
      <c r="F46" s="944"/>
      <c r="G46" s="944"/>
      <c r="H46" s="944"/>
      <c r="I46" s="944"/>
      <c r="J46" s="944"/>
      <c r="K46" s="944"/>
      <c r="L46" s="944"/>
    </row>
    <row r="47" spans="1:12" x14ac:dyDescent="0.15">
      <c r="A47" s="944"/>
      <c r="B47" s="944"/>
      <c r="C47" s="944"/>
      <c r="D47" s="944"/>
      <c r="E47" s="944"/>
      <c r="F47" s="944"/>
      <c r="G47" s="944"/>
      <c r="H47" s="944"/>
      <c r="I47" s="944"/>
      <c r="J47" s="944"/>
      <c r="K47" s="944"/>
      <c r="L47" s="944"/>
    </row>
    <row r="48" spans="1:12" x14ac:dyDescent="0.15">
      <c r="A48" s="944"/>
      <c r="B48" s="944"/>
      <c r="C48" s="944"/>
      <c r="D48" s="944"/>
      <c r="E48" s="944"/>
      <c r="F48" s="944"/>
      <c r="G48" s="944"/>
      <c r="H48" s="944"/>
      <c r="I48" s="944"/>
      <c r="J48" s="944"/>
      <c r="K48" s="944"/>
      <c r="L48" s="944"/>
    </row>
    <row r="49" spans="1:12" x14ac:dyDescent="0.15">
      <c r="A49" s="944"/>
      <c r="B49" s="944"/>
      <c r="C49" s="944"/>
      <c r="D49" s="944"/>
      <c r="E49" s="944"/>
      <c r="F49" s="944"/>
      <c r="G49" s="944"/>
      <c r="H49" s="944"/>
      <c r="I49" s="944"/>
      <c r="J49" s="944"/>
      <c r="K49" s="944"/>
      <c r="L49" s="944"/>
    </row>
    <row r="50" spans="1:12" x14ac:dyDescent="0.15">
      <c r="A50" s="944"/>
      <c r="B50" s="944"/>
      <c r="C50" s="944"/>
      <c r="D50" s="944"/>
      <c r="E50" s="944"/>
      <c r="F50" s="944"/>
      <c r="G50" s="944"/>
      <c r="H50" s="944"/>
      <c r="I50" s="944"/>
      <c r="J50" s="944"/>
      <c r="K50" s="944"/>
      <c r="L50" s="944"/>
    </row>
    <row r="51" spans="1:12" x14ac:dyDescent="0.15">
      <c r="A51" s="944"/>
      <c r="B51" s="944"/>
      <c r="C51" s="944"/>
      <c r="D51" s="944"/>
      <c r="E51" s="944"/>
      <c r="F51" s="944"/>
      <c r="G51" s="944"/>
      <c r="H51" s="944"/>
      <c r="I51" s="944"/>
      <c r="J51" s="944"/>
      <c r="K51" s="944"/>
      <c r="L51" s="944"/>
    </row>
    <row r="52" spans="1:12" x14ac:dyDescent="0.15">
      <c r="A52" s="944"/>
      <c r="B52" s="944"/>
      <c r="C52" s="944"/>
      <c r="D52" s="944"/>
      <c r="E52" s="944"/>
      <c r="F52" s="944"/>
      <c r="G52" s="944"/>
      <c r="H52" s="944"/>
      <c r="I52" s="944"/>
      <c r="J52" s="944"/>
      <c r="K52" s="944"/>
      <c r="L52" s="944"/>
    </row>
    <row r="53" spans="1:12" x14ac:dyDescent="0.15">
      <c r="A53" s="944"/>
      <c r="B53" s="944"/>
      <c r="C53" s="944"/>
      <c r="D53" s="944"/>
      <c r="E53" s="944"/>
      <c r="F53" s="944"/>
      <c r="G53" s="944"/>
      <c r="H53" s="944"/>
      <c r="I53" s="944"/>
      <c r="J53" s="944"/>
      <c r="K53" s="944"/>
      <c r="L53" s="944"/>
    </row>
    <row r="54" spans="1:12" x14ac:dyDescent="0.15">
      <c r="A54" s="944"/>
      <c r="B54" s="944"/>
      <c r="C54" s="944"/>
      <c r="D54" s="944"/>
      <c r="E54" s="944"/>
      <c r="F54" s="944"/>
      <c r="G54" s="944"/>
      <c r="H54" s="944"/>
      <c r="I54" s="944"/>
      <c r="J54" s="944"/>
      <c r="K54" s="944"/>
      <c r="L54" s="944"/>
    </row>
    <row r="55" spans="1:12" x14ac:dyDescent="0.15">
      <c r="A55" s="944"/>
      <c r="B55" s="944"/>
      <c r="C55" s="944"/>
      <c r="D55" s="944"/>
      <c r="E55" s="944"/>
      <c r="F55" s="944"/>
      <c r="G55" s="944"/>
      <c r="H55" s="944"/>
      <c r="I55" s="944"/>
      <c r="J55" s="944"/>
      <c r="K55" s="944"/>
      <c r="L55" s="944"/>
    </row>
    <row r="56" spans="1:12" x14ac:dyDescent="0.15">
      <c r="A56" s="944"/>
      <c r="B56" s="944"/>
      <c r="C56" s="944"/>
      <c r="D56" s="944"/>
      <c r="E56" s="944"/>
      <c r="F56" s="944"/>
      <c r="G56" s="944"/>
      <c r="H56" s="944"/>
      <c r="I56" s="944"/>
      <c r="J56" s="944"/>
      <c r="K56" s="944"/>
      <c r="L56" s="944"/>
    </row>
    <row r="57" spans="1:12" x14ac:dyDescent="0.15">
      <c r="A57" s="944"/>
      <c r="B57" s="944"/>
      <c r="C57" s="944"/>
      <c r="D57" s="944"/>
      <c r="E57" s="944"/>
      <c r="F57" s="944"/>
      <c r="G57" s="944"/>
      <c r="H57" s="944"/>
      <c r="I57" s="944"/>
      <c r="J57" s="944"/>
      <c r="K57" s="944"/>
      <c r="L57" s="944"/>
    </row>
    <row r="58" spans="1:12" x14ac:dyDescent="0.15">
      <c r="A58" s="944"/>
      <c r="B58" s="944"/>
      <c r="C58" s="944"/>
      <c r="D58" s="944"/>
      <c r="E58" s="944"/>
      <c r="F58" s="944"/>
      <c r="G58" s="944"/>
      <c r="H58" s="944"/>
      <c r="I58" s="944"/>
      <c r="J58" s="944"/>
      <c r="K58" s="944"/>
      <c r="L58" s="944"/>
    </row>
    <row r="59" spans="1:12" x14ac:dyDescent="0.15">
      <c r="A59" s="944"/>
      <c r="B59" s="944"/>
      <c r="C59" s="944"/>
      <c r="D59" s="944"/>
      <c r="E59" s="944"/>
      <c r="F59" s="944"/>
      <c r="G59" s="944"/>
      <c r="H59" s="944"/>
      <c r="I59" s="944"/>
      <c r="J59" s="944"/>
      <c r="K59" s="944"/>
      <c r="L59" s="944"/>
    </row>
    <row r="60" spans="1:12" x14ac:dyDescent="0.15">
      <c r="A60" s="944"/>
      <c r="B60" s="944"/>
      <c r="C60" s="944"/>
      <c r="D60" s="944"/>
      <c r="E60" s="944"/>
      <c r="F60" s="944"/>
      <c r="G60" s="944"/>
      <c r="H60" s="944"/>
      <c r="I60" s="944"/>
      <c r="J60" s="944"/>
      <c r="K60" s="944"/>
      <c r="L60" s="944"/>
    </row>
    <row r="61" spans="1:12" x14ac:dyDescent="0.15">
      <c r="A61" s="944"/>
      <c r="B61" s="944"/>
      <c r="C61" s="944"/>
      <c r="D61" s="944"/>
      <c r="E61" s="944"/>
      <c r="F61" s="944"/>
      <c r="G61" s="944"/>
      <c r="H61" s="944"/>
      <c r="I61" s="944"/>
      <c r="J61" s="944"/>
      <c r="K61" s="944"/>
      <c r="L61" s="944"/>
    </row>
    <row r="62" spans="1:12" x14ac:dyDescent="0.15">
      <c r="A62" s="944"/>
      <c r="B62" s="944"/>
      <c r="C62" s="944"/>
      <c r="D62" s="944"/>
      <c r="E62" s="944"/>
      <c r="F62" s="944"/>
      <c r="G62" s="944"/>
      <c r="H62" s="944"/>
      <c r="I62" s="944"/>
      <c r="J62" s="944"/>
      <c r="K62" s="944"/>
      <c r="L62" s="944"/>
    </row>
    <row r="63" spans="1:12" x14ac:dyDescent="0.15">
      <c r="A63" s="944"/>
      <c r="B63" s="944"/>
      <c r="C63" s="944"/>
      <c r="D63" s="944"/>
      <c r="E63" s="944"/>
      <c r="F63" s="944"/>
      <c r="G63" s="944"/>
      <c r="H63" s="944"/>
      <c r="I63" s="944"/>
      <c r="J63" s="944"/>
      <c r="K63" s="944"/>
      <c r="L63" s="944"/>
    </row>
    <row r="64" spans="1:12" x14ac:dyDescent="0.15">
      <c r="A64" s="944"/>
      <c r="B64" s="944"/>
      <c r="C64" s="944"/>
      <c r="D64" s="944"/>
      <c r="E64" s="944"/>
      <c r="F64" s="944"/>
      <c r="G64" s="944"/>
      <c r="H64" s="944"/>
      <c r="I64" s="944"/>
      <c r="J64" s="944"/>
      <c r="K64" s="944"/>
      <c r="L64" s="944"/>
    </row>
    <row r="65" spans="1:12" x14ac:dyDescent="0.15">
      <c r="A65" s="944"/>
      <c r="B65" s="944"/>
      <c r="C65" s="944"/>
      <c r="D65" s="944"/>
      <c r="E65" s="944"/>
      <c r="F65" s="944"/>
      <c r="G65" s="944"/>
      <c r="H65" s="944"/>
      <c r="I65" s="944"/>
      <c r="J65" s="944"/>
      <c r="K65" s="944"/>
      <c r="L65" s="944"/>
    </row>
    <row r="66" spans="1:12" x14ac:dyDescent="0.15">
      <c r="A66" s="944"/>
      <c r="B66" s="944"/>
      <c r="C66" s="944"/>
      <c r="D66" s="944"/>
      <c r="E66" s="944"/>
      <c r="F66" s="944"/>
      <c r="G66" s="944"/>
      <c r="H66" s="944"/>
      <c r="I66" s="944"/>
      <c r="J66" s="944"/>
      <c r="K66" s="944"/>
      <c r="L66" s="944"/>
    </row>
    <row r="67" spans="1:12" x14ac:dyDescent="0.15">
      <c r="A67" s="944"/>
      <c r="B67" s="944"/>
      <c r="C67" s="944"/>
      <c r="D67" s="944"/>
      <c r="E67" s="944"/>
      <c r="F67" s="944"/>
      <c r="G67" s="944"/>
      <c r="H67" s="944"/>
      <c r="I67" s="944"/>
      <c r="J67" s="944"/>
      <c r="K67" s="944"/>
      <c r="L67" s="944"/>
    </row>
    <row r="68" spans="1:12" x14ac:dyDescent="0.15">
      <c r="A68" s="944"/>
      <c r="B68" s="944"/>
      <c r="C68" s="944"/>
      <c r="D68" s="944"/>
      <c r="E68" s="944"/>
      <c r="F68" s="944"/>
      <c r="G68" s="944"/>
      <c r="H68" s="944"/>
      <c r="I68" s="944"/>
      <c r="J68" s="944"/>
      <c r="K68" s="944"/>
      <c r="L68" s="944"/>
    </row>
    <row r="69" spans="1:12" x14ac:dyDescent="0.15">
      <c r="A69" s="944"/>
      <c r="B69" s="944"/>
      <c r="C69" s="944"/>
      <c r="D69" s="944"/>
      <c r="E69" s="944"/>
      <c r="F69" s="944"/>
      <c r="G69" s="944"/>
      <c r="H69" s="944"/>
      <c r="I69" s="944"/>
      <c r="J69" s="944"/>
      <c r="K69" s="944"/>
      <c r="L69" s="944"/>
    </row>
    <row r="70" spans="1:12" x14ac:dyDescent="0.15">
      <c r="A70" s="944"/>
      <c r="B70" s="944"/>
      <c r="C70" s="944"/>
      <c r="D70" s="944"/>
      <c r="E70" s="944"/>
      <c r="F70" s="944"/>
      <c r="G70" s="944"/>
      <c r="H70" s="944"/>
      <c r="I70" s="944"/>
      <c r="J70" s="944"/>
      <c r="K70" s="944"/>
      <c r="L70" s="944"/>
    </row>
    <row r="71" spans="1:12" x14ac:dyDescent="0.15">
      <c r="A71" s="944"/>
      <c r="B71" s="944"/>
      <c r="C71" s="944"/>
      <c r="D71" s="944"/>
      <c r="E71" s="944"/>
      <c r="F71" s="944"/>
      <c r="G71" s="944"/>
      <c r="H71" s="944"/>
      <c r="I71" s="944"/>
      <c r="J71" s="944"/>
      <c r="K71" s="944"/>
      <c r="L71" s="944"/>
    </row>
    <row r="72" spans="1:12" x14ac:dyDescent="0.15">
      <c r="A72" s="944"/>
      <c r="B72" s="944"/>
      <c r="C72" s="944"/>
      <c r="D72" s="944"/>
      <c r="E72" s="944"/>
      <c r="F72" s="944"/>
      <c r="G72" s="944"/>
      <c r="H72" s="944"/>
      <c r="I72" s="944"/>
      <c r="J72" s="944"/>
      <c r="K72" s="944"/>
      <c r="L72" s="944"/>
    </row>
  </sheetData>
  <mergeCells count="1">
    <mergeCell ref="A1:L72"/>
  </mergeCells>
  <phoneticPr fontId="4"/>
  <pageMargins left="0.70866141732283472" right="0.70866141732283472" top="0.74803149606299213" bottom="0.74803149606299213" header="0.31496062992125984" footer="0.31496062992125984"/>
  <pageSetup paperSize="9" scale="82" fitToWidth="0" fitToHeight="0" orientation="portrait" useFirstPageNumber="1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0"/>
  <sheetViews>
    <sheetView showGridLines="0" zoomScaleNormal="100" workbookViewId="0"/>
  </sheetViews>
  <sheetFormatPr defaultRowHeight="15" customHeight="1" x14ac:dyDescent="0.15"/>
  <cols>
    <col min="1" max="1" width="1" style="1" customWidth="1"/>
    <col min="2" max="2" width="7.625" style="1" customWidth="1"/>
    <col min="3" max="6" width="7" style="2" customWidth="1"/>
    <col min="7" max="7" width="8.75" style="2" customWidth="1"/>
    <col min="8" max="11" width="8.75" style="1" customWidth="1"/>
    <col min="12" max="16384" width="9" style="1"/>
  </cols>
  <sheetData>
    <row r="1" spans="1:11" ht="15" customHeight="1" x14ac:dyDescent="0.15">
      <c r="A1" s="1" t="s">
        <v>891</v>
      </c>
      <c r="I1" s="2"/>
    </row>
    <row r="2" spans="1:11" ht="15" customHeight="1" x14ac:dyDescent="0.15">
      <c r="B2" s="3"/>
      <c r="C2" s="4"/>
      <c r="D2" s="4"/>
      <c r="E2" s="4"/>
      <c r="F2" s="5"/>
      <c r="G2" s="6" t="s">
        <v>0</v>
      </c>
      <c r="H2" s="7"/>
      <c r="I2" s="8" t="s">
        <v>1</v>
      </c>
      <c r="J2" s="9"/>
      <c r="K2" s="10" t="s">
        <v>2</v>
      </c>
    </row>
    <row r="3" spans="1:11" ht="12" customHeight="1" x14ac:dyDescent="0.15">
      <c r="B3" s="11"/>
      <c r="F3" s="12"/>
      <c r="G3" s="13" t="s">
        <v>3</v>
      </c>
      <c r="H3" s="13" t="s">
        <v>4</v>
      </c>
      <c r="I3" s="13" t="s">
        <v>3</v>
      </c>
      <c r="J3" s="13" t="s">
        <v>4</v>
      </c>
      <c r="K3" s="14"/>
    </row>
    <row r="4" spans="1:11" ht="12" customHeight="1" x14ac:dyDescent="0.15">
      <c r="B4" s="15"/>
      <c r="C4" s="16"/>
      <c r="D4" s="16"/>
      <c r="E4" s="16"/>
      <c r="F4" s="17"/>
      <c r="G4" s="18"/>
      <c r="H4" s="18"/>
      <c r="I4" s="19">
        <f>G52</f>
        <v>1500</v>
      </c>
      <c r="J4" s="19">
        <f>H52</f>
        <v>357</v>
      </c>
      <c r="K4" s="20"/>
    </row>
    <row r="5" spans="1:11" ht="15" customHeight="1" x14ac:dyDescent="0.15">
      <c r="B5" s="21" t="s">
        <v>5</v>
      </c>
      <c r="C5" s="4"/>
      <c r="D5" s="4"/>
      <c r="E5" s="4"/>
      <c r="F5" s="4"/>
      <c r="G5" s="22">
        <v>75</v>
      </c>
      <c r="H5" s="22">
        <v>8</v>
      </c>
      <c r="I5" s="23">
        <f t="shared" ref="I5:I51" si="0">$G5/I$4*100</f>
        <v>5</v>
      </c>
      <c r="J5" s="23">
        <f t="shared" ref="J5:J51" si="1">$H5/J$4*100</f>
        <v>2.2408963585434174</v>
      </c>
      <c r="K5" s="24">
        <f t="shared" ref="K5:K51" si="2">H5/G5*100</f>
        <v>10.666666666666668</v>
      </c>
    </row>
    <row r="6" spans="1:11" ht="15" customHeight="1" x14ac:dyDescent="0.15">
      <c r="B6" s="11" t="s">
        <v>6</v>
      </c>
      <c r="G6" s="25">
        <v>4</v>
      </c>
      <c r="H6" s="25">
        <v>1</v>
      </c>
      <c r="I6" s="26">
        <f t="shared" si="0"/>
        <v>0.26666666666666666</v>
      </c>
      <c r="J6" s="26">
        <f t="shared" si="1"/>
        <v>0.28011204481792717</v>
      </c>
      <c r="K6" s="27">
        <f t="shared" si="2"/>
        <v>25</v>
      </c>
    </row>
    <row r="7" spans="1:11" ht="15" customHeight="1" x14ac:dyDescent="0.15">
      <c r="B7" s="11" t="s">
        <v>7</v>
      </c>
      <c r="G7" s="25">
        <v>5</v>
      </c>
      <c r="H7" s="25">
        <v>1</v>
      </c>
      <c r="I7" s="26">
        <f t="shared" si="0"/>
        <v>0.33333333333333337</v>
      </c>
      <c r="J7" s="26">
        <f t="shared" si="1"/>
        <v>0.28011204481792717</v>
      </c>
      <c r="K7" s="27">
        <f t="shared" si="2"/>
        <v>20</v>
      </c>
    </row>
    <row r="8" spans="1:11" ht="15" customHeight="1" x14ac:dyDescent="0.15">
      <c r="B8" s="11" t="s">
        <v>8</v>
      </c>
      <c r="G8" s="25">
        <v>12</v>
      </c>
      <c r="H8" s="25">
        <v>1</v>
      </c>
      <c r="I8" s="26">
        <f t="shared" si="0"/>
        <v>0.8</v>
      </c>
      <c r="J8" s="26">
        <f t="shared" si="1"/>
        <v>0.28011204481792717</v>
      </c>
      <c r="K8" s="27">
        <f t="shared" si="2"/>
        <v>8.3333333333333321</v>
      </c>
    </row>
    <row r="9" spans="1:11" ht="15" customHeight="1" x14ac:dyDescent="0.15">
      <c r="B9" s="11" t="s">
        <v>9</v>
      </c>
      <c r="G9" s="25">
        <v>14</v>
      </c>
      <c r="H9" s="25">
        <v>4</v>
      </c>
      <c r="I9" s="26">
        <f t="shared" si="0"/>
        <v>0.93333333333333346</v>
      </c>
      <c r="J9" s="26">
        <f t="shared" si="1"/>
        <v>1.1204481792717087</v>
      </c>
      <c r="K9" s="27">
        <f t="shared" si="2"/>
        <v>28.571428571428569</v>
      </c>
    </row>
    <row r="10" spans="1:11" ht="15" customHeight="1" x14ac:dyDescent="0.15">
      <c r="B10" s="11" t="s">
        <v>10</v>
      </c>
      <c r="G10" s="25">
        <v>11</v>
      </c>
      <c r="H10" s="25">
        <v>2</v>
      </c>
      <c r="I10" s="26">
        <f t="shared" si="0"/>
        <v>0.73333333333333328</v>
      </c>
      <c r="J10" s="26">
        <f t="shared" si="1"/>
        <v>0.56022408963585435</v>
      </c>
      <c r="K10" s="27">
        <f t="shared" si="2"/>
        <v>18.181818181818183</v>
      </c>
    </row>
    <row r="11" spans="1:11" ht="15" customHeight="1" x14ac:dyDescent="0.15">
      <c r="B11" s="11" t="s">
        <v>11</v>
      </c>
      <c r="G11" s="25">
        <v>13</v>
      </c>
      <c r="H11" s="25">
        <v>2</v>
      </c>
      <c r="I11" s="26">
        <f t="shared" si="0"/>
        <v>0.86666666666666659</v>
      </c>
      <c r="J11" s="26">
        <f t="shared" si="1"/>
        <v>0.56022408963585435</v>
      </c>
      <c r="K11" s="27">
        <f t="shared" si="2"/>
        <v>15.384615384615385</v>
      </c>
    </row>
    <row r="12" spans="1:11" ht="15" customHeight="1" x14ac:dyDescent="0.15">
      <c r="B12" s="11" t="s">
        <v>12</v>
      </c>
      <c r="G12" s="25">
        <v>20</v>
      </c>
      <c r="H12" s="25">
        <v>0</v>
      </c>
      <c r="I12" s="26">
        <f t="shared" si="0"/>
        <v>1.3333333333333335</v>
      </c>
      <c r="J12" s="26">
        <f t="shared" si="1"/>
        <v>0</v>
      </c>
      <c r="K12" s="27">
        <f t="shared" si="2"/>
        <v>0</v>
      </c>
    </row>
    <row r="13" spans="1:11" ht="15" customHeight="1" x14ac:dyDescent="0.15">
      <c r="B13" s="11" t="s">
        <v>13</v>
      </c>
      <c r="G13" s="25">
        <v>7</v>
      </c>
      <c r="H13" s="25">
        <v>1</v>
      </c>
      <c r="I13" s="26">
        <f t="shared" si="0"/>
        <v>0.46666666666666673</v>
      </c>
      <c r="J13" s="26">
        <f t="shared" si="1"/>
        <v>0.28011204481792717</v>
      </c>
      <c r="K13" s="27">
        <f t="shared" si="2"/>
        <v>14.285714285714285</v>
      </c>
    </row>
    <row r="14" spans="1:11" ht="15" customHeight="1" x14ac:dyDescent="0.15">
      <c r="B14" s="11" t="s">
        <v>14</v>
      </c>
      <c r="G14" s="25">
        <v>15</v>
      </c>
      <c r="H14" s="25">
        <v>1</v>
      </c>
      <c r="I14" s="26">
        <f t="shared" si="0"/>
        <v>1</v>
      </c>
      <c r="J14" s="26">
        <f t="shared" si="1"/>
        <v>0.28011204481792717</v>
      </c>
      <c r="K14" s="27">
        <f t="shared" si="2"/>
        <v>6.666666666666667</v>
      </c>
    </row>
    <row r="15" spans="1:11" ht="15" customHeight="1" x14ac:dyDescent="0.15">
      <c r="B15" s="11" t="s">
        <v>15</v>
      </c>
      <c r="G15" s="25">
        <v>121</v>
      </c>
      <c r="H15" s="25">
        <v>24</v>
      </c>
      <c r="I15" s="26">
        <f t="shared" si="0"/>
        <v>8.0666666666666664</v>
      </c>
      <c r="J15" s="26">
        <f t="shared" si="1"/>
        <v>6.7226890756302522</v>
      </c>
      <c r="K15" s="27">
        <f t="shared" si="2"/>
        <v>19.834710743801654</v>
      </c>
    </row>
    <row r="16" spans="1:11" ht="15" customHeight="1" x14ac:dyDescent="0.15">
      <c r="B16" s="11" t="s">
        <v>16</v>
      </c>
      <c r="G16" s="25">
        <v>72</v>
      </c>
      <c r="H16" s="25">
        <v>14</v>
      </c>
      <c r="I16" s="26">
        <f t="shared" si="0"/>
        <v>4.8</v>
      </c>
      <c r="J16" s="26">
        <f t="shared" si="1"/>
        <v>3.9215686274509802</v>
      </c>
      <c r="K16" s="27">
        <f t="shared" si="2"/>
        <v>19.444444444444446</v>
      </c>
    </row>
    <row r="17" spans="2:11" ht="15" customHeight="1" x14ac:dyDescent="0.15">
      <c r="B17" s="11" t="s">
        <v>17</v>
      </c>
      <c r="G17" s="25">
        <v>223</v>
      </c>
      <c r="H17" s="25">
        <v>96</v>
      </c>
      <c r="I17" s="26">
        <f t="shared" si="0"/>
        <v>14.866666666666667</v>
      </c>
      <c r="J17" s="26">
        <f t="shared" si="1"/>
        <v>26.890756302521009</v>
      </c>
      <c r="K17" s="27">
        <f t="shared" si="2"/>
        <v>43.049327354260093</v>
      </c>
    </row>
    <row r="18" spans="2:11" ht="15" customHeight="1" x14ac:dyDescent="0.15">
      <c r="B18" s="11" t="s">
        <v>18</v>
      </c>
      <c r="G18" s="25">
        <v>169</v>
      </c>
      <c r="H18" s="25">
        <v>47</v>
      </c>
      <c r="I18" s="26">
        <f t="shared" si="0"/>
        <v>11.266666666666666</v>
      </c>
      <c r="J18" s="26">
        <f t="shared" si="1"/>
        <v>13.165266106442578</v>
      </c>
      <c r="K18" s="27">
        <f t="shared" si="2"/>
        <v>27.810650887573964</v>
      </c>
    </row>
    <row r="19" spans="2:11" ht="15" customHeight="1" x14ac:dyDescent="0.15">
      <c r="B19" s="11" t="s">
        <v>19</v>
      </c>
      <c r="G19" s="25">
        <v>20</v>
      </c>
      <c r="H19" s="25">
        <v>4</v>
      </c>
      <c r="I19" s="26">
        <f t="shared" si="0"/>
        <v>1.3333333333333335</v>
      </c>
      <c r="J19" s="26">
        <f t="shared" si="1"/>
        <v>1.1204481792717087</v>
      </c>
      <c r="K19" s="27">
        <f t="shared" si="2"/>
        <v>20</v>
      </c>
    </row>
    <row r="20" spans="2:11" ht="15" customHeight="1" x14ac:dyDescent="0.15">
      <c r="B20" s="11" t="s">
        <v>20</v>
      </c>
      <c r="G20" s="25">
        <v>2</v>
      </c>
      <c r="H20" s="25">
        <v>0</v>
      </c>
      <c r="I20" s="26">
        <f t="shared" si="0"/>
        <v>0.13333333333333333</v>
      </c>
      <c r="J20" s="26">
        <f t="shared" si="1"/>
        <v>0</v>
      </c>
      <c r="K20" s="27">
        <f t="shared" si="2"/>
        <v>0</v>
      </c>
    </row>
    <row r="21" spans="2:11" ht="15" customHeight="1" x14ac:dyDescent="0.15">
      <c r="B21" s="11" t="s">
        <v>21</v>
      </c>
      <c r="G21" s="25">
        <v>3</v>
      </c>
      <c r="H21" s="25">
        <v>1</v>
      </c>
      <c r="I21" s="26">
        <f t="shared" si="0"/>
        <v>0.2</v>
      </c>
      <c r="J21" s="26">
        <f t="shared" si="1"/>
        <v>0.28011204481792717</v>
      </c>
      <c r="K21" s="27">
        <f t="shared" si="2"/>
        <v>33.333333333333329</v>
      </c>
    </row>
    <row r="22" spans="2:11" ht="15" customHeight="1" x14ac:dyDescent="0.15">
      <c r="B22" s="11" t="s">
        <v>22</v>
      </c>
      <c r="G22" s="25">
        <v>7</v>
      </c>
      <c r="H22" s="25">
        <v>0</v>
      </c>
      <c r="I22" s="26">
        <f t="shared" si="0"/>
        <v>0.46666666666666673</v>
      </c>
      <c r="J22" s="26">
        <f t="shared" si="1"/>
        <v>0</v>
      </c>
      <c r="K22" s="27">
        <f t="shared" si="2"/>
        <v>0</v>
      </c>
    </row>
    <row r="23" spans="2:11" ht="15" customHeight="1" x14ac:dyDescent="0.15">
      <c r="B23" s="11" t="s">
        <v>23</v>
      </c>
      <c r="G23" s="25">
        <v>2</v>
      </c>
      <c r="H23" s="25">
        <v>0</v>
      </c>
      <c r="I23" s="26">
        <f t="shared" si="0"/>
        <v>0.13333333333333333</v>
      </c>
      <c r="J23" s="26">
        <f t="shared" si="1"/>
        <v>0</v>
      </c>
      <c r="K23" s="27">
        <f t="shared" si="2"/>
        <v>0</v>
      </c>
    </row>
    <row r="24" spans="2:11" ht="15" customHeight="1" x14ac:dyDescent="0.15">
      <c r="B24" s="11" t="s">
        <v>24</v>
      </c>
      <c r="G24" s="25">
        <v>30</v>
      </c>
      <c r="H24" s="25">
        <v>2</v>
      </c>
      <c r="I24" s="26">
        <f t="shared" si="0"/>
        <v>2</v>
      </c>
      <c r="J24" s="26">
        <f t="shared" si="1"/>
        <v>0.56022408963585435</v>
      </c>
      <c r="K24" s="27">
        <f t="shared" si="2"/>
        <v>6.666666666666667</v>
      </c>
    </row>
    <row r="25" spans="2:11" ht="15" customHeight="1" x14ac:dyDescent="0.15">
      <c r="B25" s="11" t="s">
        <v>25</v>
      </c>
      <c r="G25" s="25">
        <v>10</v>
      </c>
      <c r="H25" s="25">
        <v>0</v>
      </c>
      <c r="I25" s="26">
        <f t="shared" si="0"/>
        <v>0.66666666666666674</v>
      </c>
      <c r="J25" s="26">
        <f t="shared" si="1"/>
        <v>0</v>
      </c>
      <c r="K25" s="27">
        <f t="shared" si="2"/>
        <v>0</v>
      </c>
    </row>
    <row r="26" spans="2:11" ht="15" customHeight="1" x14ac:dyDescent="0.15">
      <c r="B26" s="11" t="s">
        <v>26</v>
      </c>
      <c r="G26" s="25">
        <v>40</v>
      </c>
      <c r="H26" s="25">
        <v>4</v>
      </c>
      <c r="I26" s="26">
        <f t="shared" si="0"/>
        <v>2.666666666666667</v>
      </c>
      <c r="J26" s="26">
        <f t="shared" si="1"/>
        <v>1.1204481792717087</v>
      </c>
      <c r="K26" s="27">
        <f t="shared" si="2"/>
        <v>10</v>
      </c>
    </row>
    <row r="27" spans="2:11" ht="15" customHeight="1" x14ac:dyDescent="0.15">
      <c r="B27" s="11" t="s">
        <v>27</v>
      </c>
      <c r="G27" s="25">
        <v>88</v>
      </c>
      <c r="H27" s="25">
        <v>20</v>
      </c>
      <c r="I27" s="26">
        <f t="shared" si="0"/>
        <v>5.8666666666666663</v>
      </c>
      <c r="J27" s="26">
        <f t="shared" si="1"/>
        <v>5.6022408963585439</v>
      </c>
      <c r="K27" s="27">
        <f t="shared" si="2"/>
        <v>22.727272727272727</v>
      </c>
    </row>
    <row r="28" spans="2:11" ht="15" customHeight="1" x14ac:dyDescent="0.15">
      <c r="B28" s="11" t="s">
        <v>28</v>
      </c>
      <c r="G28" s="25">
        <v>12</v>
      </c>
      <c r="H28" s="25">
        <v>2</v>
      </c>
      <c r="I28" s="26">
        <f t="shared" si="0"/>
        <v>0.8</v>
      </c>
      <c r="J28" s="26">
        <f t="shared" si="1"/>
        <v>0.56022408963585435</v>
      </c>
      <c r="K28" s="27">
        <f t="shared" si="2"/>
        <v>16.666666666666664</v>
      </c>
    </row>
    <row r="29" spans="2:11" ht="15" customHeight="1" x14ac:dyDescent="0.15">
      <c r="B29" s="11" t="s">
        <v>29</v>
      </c>
      <c r="G29" s="25">
        <v>4</v>
      </c>
      <c r="H29" s="25">
        <v>0</v>
      </c>
      <c r="I29" s="26">
        <f t="shared" si="0"/>
        <v>0.26666666666666666</v>
      </c>
      <c r="J29" s="26">
        <f t="shared" si="1"/>
        <v>0</v>
      </c>
      <c r="K29" s="27">
        <f t="shared" si="2"/>
        <v>0</v>
      </c>
    </row>
    <row r="30" spans="2:11" ht="15" customHeight="1" x14ac:dyDescent="0.15">
      <c r="B30" s="11" t="s">
        <v>30</v>
      </c>
      <c r="G30" s="25">
        <v>14</v>
      </c>
      <c r="H30" s="25">
        <v>4</v>
      </c>
      <c r="I30" s="26">
        <f t="shared" si="0"/>
        <v>0.93333333333333346</v>
      </c>
      <c r="J30" s="26">
        <f t="shared" si="1"/>
        <v>1.1204481792717087</v>
      </c>
      <c r="K30" s="27">
        <f t="shared" si="2"/>
        <v>28.571428571428569</v>
      </c>
    </row>
    <row r="31" spans="2:11" ht="15" customHeight="1" x14ac:dyDescent="0.15">
      <c r="B31" s="11" t="s">
        <v>31</v>
      </c>
      <c r="G31" s="25">
        <v>113</v>
      </c>
      <c r="H31" s="25">
        <v>43</v>
      </c>
      <c r="I31" s="26">
        <f t="shared" si="0"/>
        <v>7.5333333333333332</v>
      </c>
      <c r="J31" s="26">
        <f t="shared" si="1"/>
        <v>12.044817927170868</v>
      </c>
      <c r="K31" s="27">
        <f t="shared" si="2"/>
        <v>38.053097345132741</v>
      </c>
    </row>
    <row r="32" spans="2:11" ht="15" customHeight="1" x14ac:dyDescent="0.15">
      <c r="B32" s="11" t="s">
        <v>32</v>
      </c>
      <c r="G32" s="25">
        <v>61</v>
      </c>
      <c r="H32" s="25">
        <v>16</v>
      </c>
      <c r="I32" s="26">
        <f t="shared" si="0"/>
        <v>4.0666666666666664</v>
      </c>
      <c r="J32" s="26">
        <f t="shared" si="1"/>
        <v>4.4817927170868348</v>
      </c>
      <c r="K32" s="27">
        <f t="shared" si="2"/>
        <v>26.229508196721312</v>
      </c>
    </row>
    <row r="33" spans="2:11" ht="15" customHeight="1" x14ac:dyDescent="0.15">
      <c r="B33" s="11" t="s">
        <v>33</v>
      </c>
      <c r="G33" s="25">
        <v>17</v>
      </c>
      <c r="H33" s="25">
        <v>4</v>
      </c>
      <c r="I33" s="26">
        <f t="shared" si="0"/>
        <v>1.1333333333333333</v>
      </c>
      <c r="J33" s="26">
        <f t="shared" si="1"/>
        <v>1.1204481792717087</v>
      </c>
      <c r="K33" s="27">
        <f t="shared" si="2"/>
        <v>23.52941176470588</v>
      </c>
    </row>
    <row r="34" spans="2:11" ht="15" customHeight="1" x14ac:dyDescent="0.15">
      <c r="B34" s="11" t="s">
        <v>34</v>
      </c>
      <c r="G34" s="25">
        <v>5</v>
      </c>
      <c r="H34" s="25">
        <v>1</v>
      </c>
      <c r="I34" s="26">
        <f t="shared" si="0"/>
        <v>0.33333333333333337</v>
      </c>
      <c r="J34" s="26">
        <f t="shared" si="1"/>
        <v>0.28011204481792717</v>
      </c>
      <c r="K34" s="27">
        <f t="shared" si="2"/>
        <v>20</v>
      </c>
    </row>
    <row r="35" spans="2:11" ht="15" customHeight="1" x14ac:dyDescent="0.15">
      <c r="B35" s="11" t="s">
        <v>35</v>
      </c>
      <c r="G35" s="25">
        <v>3</v>
      </c>
      <c r="H35" s="25">
        <v>1</v>
      </c>
      <c r="I35" s="26">
        <f t="shared" si="0"/>
        <v>0.2</v>
      </c>
      <c r="J35" s="26">
        <f t="shared" si="1"/>
        <v>0.28011204481792717</v>
      </c>
      <c r="K35" s="27">
        <f t="shared" si="2"/>
        <v>33.333333333333329</v>
      </c>
    </row>
    <row r="36" spans="2:11" ht="15" customHeight="1" x14ac:dyDescent="0.15">
      <c r="B36" s="11" t="s">
        <v>36</v>
      </c>
      <c r="G36" s="25">
        <v>6</v>
      </c>
      <c r="H36" s="25">
        <v>0</v>
      </c>
      <c r="I36" s="26">
        <f t="shared" si="0"/>
        <v>0.4</v>
      </c>
      <c r="J36" s="26">
        <f t="shared" si="1"/>
        <v>0</v>
      </c>
      <c r="K36" s="27">
        <f t="shared" si="2"/>
        <v>0</v>
      </c>
    </row>
    <row r="37" spans="2:11" ht="15" customHeight="1" x14ac:dyDescent="0.15">
      <c r="B37" s="11" t="s">
        <v>37</v>
      </c>
      <c r="G37" s="25">
        <v>37</v>
      </c>
      <c r="H37" s="25">
        <v>13</v>
      </c>
      <c r="I37" s="26">
        <f t="shared" si="0"/>
        <v>2.4666666666666668</v>
      </c>
      <c r="J37" s="26">
        <f t="shared" si="1"/>
        <v>3.6414565826330536</v>
      </c>
      <c r="K37" s="27">
        <f t="shared" si="2"/>
        <v>35.135135135135137</v>
      </c>
    </row>
    <row r="38" spans="2:11" ht="15" customHeight="1" x14ac:dyDescent="0.15">
      <c r="B38" s="11" t="s">
        <v>38</v>
      </c>
      <c r="G38" s="25">
        <v>33</v>
      </c>
      <c r="H38" s="25">
        <v>4</v>
      </c>
      <c r="I38" s="26">
        <f t="shared" si="0"/>
        <v>2.1999999999999997</v>
      </c>
      <c r="J38" s="26">
        <f t="shared" si="1"/>
        <v>1.1204481792717087</v>
      </c>
      <c r="K38" s="27">
        <f t="shared" si="2"/>
        <v>12.121212121212121</v>
      </c>
    </row>
    <row r="39" spans="2:11" ht="15" customHeight="1" x14ac:dyDescent="0.15">
      <c r="B39" s="11" t="s">
        <v>39</v>
      </c>
      <c r="G39" s="25">
        <v>5</v>
      </c>
      <c r="H39" s="25">
        <v>1</v>
      </c>
      <c r="I39" s="26">
        <f t="shared" si="0"/>
        <v>0.33333333333333337</v>
      </c>
      <c r="J39" s="26">
        <f t="shared" si="1"/>
        <v>0.28011204481792717</v>
      </c>
      <c r="K39" s="27">
        <f t="shared" si="2"/>
        <v>20</v>
      </c>
    </row>
    <row r="40" spans="2:11" ht="15" customHeight="1" x14ac:dyDescent="0.15">
      <c r="B40" s="11" t="s">
        <v>40</v>
      </c>
      <c r="G40" s="25">
        <v>2</v>
      </c>
      <c r="H40" s="25">
        <v>0</v>
      </c>
      <c r="I40" s="26">
        <f t="shared" si="0"/>
        <v>0.13333333333333333</v>
      </c>
      <c r="J40" s="26">
        <f t="shared" si="1"/>
        <v>0</v>
      </c>
      <c r="K40" s="27">
        <f t="shared" si="2"/>
        <v>0</v>
      </c>
    </row>
    <row r="41" spans="2:11" ht="15" customHeight="1" x14ac:dyDescent="0.15">
      <c r="B41" s="11" t="s">
        <v>41</v>
      </c>
      <c r="G41" s="25">
        <v>19</v>
      </c>
      <c r="H41" s="25">
        <v>2</v>
      </c>
      <c r="I41" s="26">
        <f t="shared" si="0"/>
        <v>1.2666666666666666</v>
      </c>
      <c r="J41" s="26">
        <f t="shared" si="1"/>
        <v>0.56022408963585435</v>
      </c>
      <c r="K41" s="27">
        <f t="shared" si="2"/>
        <v>10.526315789473683</v>
      </c>
    </row>
    <row r="42" spans="2:11" ht="15" customHeight="1" x14ac:dyDescent="0.15">
      <c r="B42" s="11" t="s">
        <v>42</v>
      </c>
      <c r="G42" s="25">
        <v>22</v>
      </c>
      <c r="H42" s="25">
        <v>2</v>
      </c>
      <c r="I42" s="26">
        <f t="shared" si="0"/>
        <v>1.4666666666666666</v>
      </c>
      <c r="J42" s="26">
        <f t="shared" si="1"/>
        <v>0.56022408963585435</v>
      </c>
      <c r="K42" s="27">
        <f t="shared" si="2"/>
        <v>9.0909090909090917</v>
      </c>
    </row>
    <row r="43" spans="2:11" ht="15" customHeight="1" x14ac:dyDescent="0.15">
      <c r="B43" s="11" t="s">
        <v>43</v>
      </c>
      <c r="G43" s="25">
        <v>8</v>
      </c>
      <c r="H43" s="25">
        <v>2</v>
      </c>
      <c r="I43" s="26">
        <f t="shared" si="0"/>
        <v>0.53333333333333333</v>
      </c>
      <c r="J43" s="26">
        <f t="shared" si="1"/>
        <v>0.56022408963585435</v>
      </c>
      <c r="K43" s="27">
        <f t="shared" si="2"/>
        <v>25</v>
      </c>
    </row>
    <row r="44" spans="2:11" ht="15" customHeight="1" x14ac:dyDescent="0.15">
      <c r="B44" s="11" t="s">
        <v>44</v>
      </c>
      <c r="G44" s="25">
        <v>72</v>
      </c>
      <c r="H44" s="25">
        <v>13</v>
      </c>
      <c r="I44" s="26">
        <f t="shared" si="0"/>
        <v>4.8</v>
      </c>
      <c r="J44" s="26">
        <f t="shared" si="1"/>
        <v>3.6414565826330536</v>
      </c>
      <c r="K44" s="27">
        <f t="shared" si="2"/>
        <v>18.055555555555554</v>
      </c>
    </row>
    <row r="45" spans="2:11" ht="15" customHeight="1" x14ac:dyDescent="0.15">
      <c r="B45" s="11" t="s">
        <v>45</v>
      </c>
      <c r="G45" s="25">
        <v>12</v>
      </c>
      <c r="H45" s="25">
        <v>2</v>
      </c>
      <c r="I45" s="26">
        <f t="shared" si="0"/>
        <v>0.8</v>
      </c>
      <c r="J45" s="26">
        <f t="shared" si="1"/>
        <v>0.56022408963585435</v>
      </c>
      <c r="K45" s="27">
        <f t="shared" si="2"/>
        <v>16.666666666666664</v>
      </c>
    </row>
    <row r="46" spans="2:11" ht="15" customHeight="1" x14ac:dyDescent="0.15">
      <c r="B46" s="11" t="s">
        <v>46</v>
      </c>
      <c r="G46" s="25">
        <v>23</v>
      </c>
      <c r="H46" s="25">
        <v>1</v>
      </c>
      <c r="I46" s="26">
        <f t="shared" si="0"/>
        <v>1.5333333333333332</v>
      </c>
      <c r="J46" s="26">
        <f t="shared" si="1"/>
        <v>0.28011204481792717</v>
      </c>
      <c r="K46" s="27">
        <f t="shared" si="2"/>
        <v>4.3478260869565215</v>
      </c>
    </row>
    <row r="47" spans="2:11" ht="15" customHeight="1" x14ac:dyDescent="0.15">
      <c r="B47" s="11" t="s">
        <v>47</v>
      </c>
      <c r="G47" s="25">
        <v>17</v>
      </c>
      <c r="H47" s="25">
        <v>5</v>
      </c>
      <c r="I47" s="26">
        <f t="shared" si="0"/>
        <v>1.1333333333333333</v>
      </c>
      <c r="J47" s="26">
        <f t="shared" si="1"/>
        <v>1.400560224089636</v>
      </c>
      <c r="K47" s="27">
        <f t="shared" si="2"/>
        <v>29.411764705882355</v>
      </c>
    </row>
    <row r="48" spans="2:11" ht="15" customHeight="1" x14ac:dyDescent="0.15">
      <c r="B48" s="11" t="s">
        <v>48</v>
      </c>
      <c r="G48" s="25">
        <v>12</v>
      </c>
      <c r="H48" s="25">
        <v>2</v>
      </c>
      <c r="I48" s="26">
        <f t="shared" si="0"/>
        <v>0.8</v>
      </c>
      <c r="J48" s="26">
        <f t="shared" si="1"/>
        <v>0.56022408963585435</v>
      </c>
      <c r="K48" s="27">
        <f t="shared" si="2"/>
        <v>16.666666666666664</v>
      </c>
    </row>
    <row r="49" spans="1:11" ht="15" customHeight="1" x14ac:dyDescent="0.15">
      <c r="B49" s="11" t="s">
        <v>49</v>
      </c>
      <c r="G49" s="25">
        <v>12</v>
      </c>
      <c r="H49" s="25">
        <v>2</v>
      </c>
      <c r="I49" s="26">
        <f t="shared" si="0"/>
        <v>0.8</v>
      </c>
      <c r="J49" s="26">
        <f t="shared" si="1"/>
        <v>0.56022408963585435</v>
      </c>
      <c r="K49" s="27">
        <f t="shared" si="2"/>
        <v>16.666666666666664</v>
      </c>
    </row>
    <row r="50" spans="1:11" ht="15" customHeight="1" x14ac:dyDescent="0.15">
      <c r="B50" s="11" t="s">
        <v>50</v>
      </c>
      <c r="G50" s="25">
        <v>18</v>
      </c>
      <c r="H50" s="25">
        <v>2</v>
      </c>
      <c r="I50" s="26">
        <f t="shared" si="0"/>
        <v>1.2</v>
      </c>
      <c r="J50" s="26">
        <f t="shared" si="1"/>
        <v>0.56022408963585435</v>
      </c>
      <c r="K50" s="27">
        <f t="shared" si="2"/>
        <v>11.111111111111111</v>
      </c>
    </row>
    <row r="51" spans="1:11" ht="15" customHeight="1" x14ac:dyDescent="0.15">
      <c r="B51" s="11" t="s">
        <v>51</v>
      </c>
      <c r="G51" s="25">
        <v>10</v>
      </c>
      <c r="H51" s="25">
        <v>2</v>
      </c>
      <c r="I51" s="26">
        <f t="shared" si="0"/>
        <v>0.66666666666666674</v>
      </c>
      <c r="J51" s="26">
        <f t="shared" si="1"/>
        <v>0.56022408963585435</v>
      </c>
      <c r="K51" s="28">
        <f t="shared" si="2"/>
        <v>20</v>
      </c>
    </row>
    <row r="52" spans="1:11" ht="15" customHeight="1" x14ac:dyDescent="0.15">
      <c r="B52" s="6" t="s">
        <v>52</v>
      </c>
      <c r="C52" s="29"/>
      <c r="D52" s="29"/>
      <c r="E52" s="29"/>
      <c r="F52" s="29"/>
      <c r="G52" s="30">
        <f>SUM(G5:G51)</f>
        <v>1500</v>
      </c>
      <c r="H52" s="30">
        <f>SUM(H5:H51)</f>
        <v>357</v>
      </c>
      <c r="I52" s="31">
        <f>IF(SUM(I5:I51)&gt;100,"－",SUM(I5:I51))</f>
        <v>100.00000000000001</v>
      </c>
      <c r="J52" s="31">
        <f>IF(SUM(J5:J51)&gt;100,"－",SUM(J5:J51))</f>
        <v>99.999999999999972</v>
      </c>
      <c r="K52" s="3"/>
    </row>
    <row r="53" spans="1:11" ht="15" customHeight="1" x14ac:dyDescent="0.15">
      <c r="B53" s="32"/>
      <c r="C53" s="32"/>
      <c r="D53" s="32"/>
      <c r="E53" s="32"/>
      <c r="F53" s="32"/>
      <c r="G53" s="32"/>
      <c r="H53" s="33"/>
      <c r="I53" s="32"/>
      <c r="J53" s="34"/>
    </row>
    <row r="54" spans="1:11" ht="15" customHeight="1" x14ac:dyDescent="0.15">
      <c r="A54" s="1" t="s">
        <v>890</v>
      </c>
    </row>
    <row r="55" spans="1:11" ht="15" customHeight="1" x14ac:dyDescent="0.15">
      <c r="B55" s="3"/>
      <c r="C55" s="4"/>
      <c r="D55" s="4"/>
      <c r="E55" s="4"/>
      <c r="F55" s="5"/>
      <c r="G55" s="35" t="s">
        <v>0</v>
      </c>
      <c r="H55" s="35" t="s">
        <v>1</v>
      </c>
    </row>
    <row r="56" spans="1:11" ht="12" customHeight="1" x14ac:dyDescent="0.15">
      <c r="B56" s="15"/>
      <c r="C56" s="16"/>
      <c r="D56" s="16"/>
      <c r="E56" s="16"/>
      <c r="F56" s="17"/>
      <c r="G56" s="18"/>
      <c r="H56" s="19">
        <f>G60</f>
        <v>357</v>
      </c>
    </row>
    <row r="57" spans="1:11" ht="15" customHeight="1" x14ac:dyDescent="0.15">
      <c r="B57" s="21" t="s">
        <v>54</v>
      </c>
      <c r="C57" s="4"/>
      <c r="D57" s="4"/>
      <c r="E57" s="4"/>
      <c r="F57" s="4"/>
      <c r="G57" s="22">
        <v>356</v>
      </c>
      <c r="H57" s="23">
        <f>$G57/H$56*100</f>
        <v>99.719887955182074</v>
      </c>
    </row>
    <row r="58" spans="1:11" ht="15" customHeight="1" x14ac:dyDescent="0.15">
      <c r="B58" s="11" t="s">
        <v>889</v>
      </c>
      <c r="G58" s="25">
        <v>0</v>
      </c>
      <c r="H58" s="26">
        <f>$G58/H$56*100</f>
        <v>0</v>
      </c>
    </row>
    <row r="59" spans="1:11" ht="15" customHeight="1" x14ac:dyDescent="0.15">
      <c r="B59" s="11" t="s">
        <v>888</v>
      </c>
      <c r="G59" s="25">
        <v>1</v>
      </c>
      <c r="H59" s="26">
        <f>$G59/H$56*100</f>
        <v>0.28011204481792717</v>
      </c>
    </row>
    <row r="60" spans="1:11" ht="15" customHeight="1" x14ac:dyDescent="0.15">
      <c r="B60" s="6" t="s">
        <v>52</v>
      </c>
      <c r="C60" s="29"/>
      <c r="D60" s="29"/>
      <c r="E60" s="29"/>
      <c r="F60" s="29"/>
      <c r="G60" s="30">
        <f>SUM(G57:G59)</f>
        <v>357</v>
      </c>
      <c r="H60" s="31">
        <f>IF(SUM(H57:H59)&gt;100,"－",SUM(H57:H59))</f>
        <v>100</v>
      </c>
    </row>
  </sheetData>
  <phoneticPr fontId="4"/>
  <pageMargins left="0.70866141732283472" right="0.70866141732283472" top="0.74803149606299213" bottom="0.74803149606299213" header="0.31496062992125984" footer="0.31496062992125984"/>
  <pageSetup paperSize="9" scale="82" orientation="portrait" useFirstPageNumber="1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767"/>
  <sheetViews>
    <sheetView showGridLines="0" zoomScaleNormal="100" zoomScaleSheetLayoutView="100" workbookViewId="0"/>
  </sheetViews>
  <sheetFormatPr defaultRowHeight="15" customHeight="1" x14ac:dyDescent="0.15"/>
  <cols>
    <col min="1" max="1" width="0.875" style="37" customWidth="1"/>
    <col min="2" max="2" width="7.375" style="37" customWidth="1"/>
    <col min="3" max="4" width="2.375" style="38" customWidth="1"/>
    <col min="5" max="8" width="7.375" style="38" customWidth="1"/>
    <col min="9" max="26" width="7.375" style="37" customWidth="1"/>
    <col min="27" max="16384" width="9" style="37"/>
  </cols>
  <sheetData>
    <row r="1" spans="1:17" ht="15" customHeight="1" x14ac:dyDescent="0.15">
      <c r="A1" s="36" t="s">
        <v>891</v>
      </c>
      <c r="I1" s="38"/>
    </row>
    <row r="2" spans="1:17" ht="15" customHeight="1" x14ac:dyDescent="0.15">
      <c r="A2" s="37" t="s">
        <v>56</v>
      </c>
      <c r="I2" s="38"/>
    </row>
    <row r="3" spans="1:17" ht="15" customHeight="1" x14ac:dyDescent="0.15">
      <c r="B3" s="58"/>
      <c r="C3" s="59"/>
      <c r="D3" s="59"/>
      <c r="E3" s="59"/>
      <c r="F3" s="59"/>
      <c r="G3" s="59"/>
      <c r="H3" s="59"/>
      <c r="I3" s="59"/>
      <c r="J3" s="59"/>
      <c r="K3" s="60"/>
      <c r="L3" s="43" t="s">
        <v>57</v>
      </c>
      <c r="M3" s="44"/>
      <c r="N3" s="45"/>
      <c r="O3" s="43" t="s">
        <v>419</v>
      </c>
      <c r="P3" s="44"/>
      <c r="Q3" s="45"/>
    </row>
    <row r="4" spans="1:17" ht="21.75" x14ac:dyDescent="0.15">
      <c r="B4" s="49"/>
      <c r="I4" s="38"/>
      <c r="J4" s="38"/>
      <c r="K4" s="50"/>
      <c r="L4" s="51" t="s">
        <v>0</v>
      </c>
      <c r="M4" s="51" t="s">
        <v>1</v>
      </c>
      <c r="N4" s="52" t="s">
        <v>62</v>
      </c>
      <c r="O4" s="51" t="s">
        <v>0</v>
      </c>
      <c r="P4" s="51" t="s">
        <v>1</v>
      </c>
      <c r="Q4" s="52" t="s">
        <v>62</v>
      </c>
    </row>
    <row r="5" spans="1:17" ht="12" customHeight="1" x14ac:dyDescent="0.15">
      <c r="B5" s="53"/>
      <c r="C5" s="54"/>
      <c r="D5" s="54"/>
      <c r="E5" s="54"/>
      <c r="F5" s="54"/>
      <c r="G5" s="54"/>
      <c r="H5" s="54"/>
      <c r="I5" s="54"/>
      <c r="J5" s="54"/>
      <c r="K5" s="55"/>
      <c r="L5" s="56"/>
      <c r="M5" s="57">
        <f>$L$17</f>
        <v>356</v>
      </c>
      <c r="N5" s="57">
        <f>M5-L16</f>
        <v>356</v>
      </c>
      <c r="O5" s="56"/>
      <c r="P5" s="57">
        <f>$O$17</f>
        <v>16</v>
      </c>
      <c r="Q5" s="57">
        <f>P5-O16</f>
        <v>16</v>
      </c>
    </row>
    <row r="6" spans="1:17" ht="15" customHeight="1" x14ac:dyDescent="0.15">
      <c r="B6" s="58" t="s">
        <v>63</v>
      </c>
      <c r="C6" s="59"/>
      <c r="D6" s="59"/>
      <c r="E6" s="59"/>
      <c r="F6" s="59"/>
      <c r="G6" s="59"/>
      <c r="H6" s="59"/>
      <c r="I6" s="59"/>
      <c r="J6" s="59"/>
      <c r="K6" s="60"/>
      <c r="L6" s="61">
        <v>0</v>
      </c>
      <c r="M6" s="62">
        <f t="shared" ref="M6:N15" si="0">$L6/M$5*100</f>
        <v>0</v>
      </c>
      <c r="N6" s="62">
        <f t="shared" si="0"/>
        <v>0</v>
      </c>
      <c r="O6" s="61">
        <v>0</v>
      </c>
      <c r="P6" s="62">
        <f t="shared" ref="P6:Q15" si="1">$O6/P$5*100</f>
        <v>0</v>
      </c>
      <c r="Q6" s="62">
        <f t="shared" si="1"/>
        <v>0</v>
      </c>
    </row>
    <row r="7" spans="1:17" ht="15" customHeight="1" x14ac:dyDescent="0.15">
      <c r="B7" s="49" t="s">
        <v>64</v>
      </c>
      <c r="I7" s="38"/>
      <c r="J7" s="38"/>
      <c r="K7" s="50"/>
      <c r="L7" s="64">
        <v>21</v>
      </c>
      <c r="M7" s="65">
        <f t="shared" si="0"/>
        <v>5.8988764044943816</v>
      </c>
      <c r="N7" s="65">
        <f t="shared" si="0"/>
        <v>5.8988764044943816</v>
      </c>
      <c r="O7" s="64">
        <v>1</v>
      </c>
      <c r="P7" s="65">
        <f t="shared" si="1"/>
        <v>6.25</v>
      </c>
      <c r="Q7" s="65">
        <f t="shared" si="1"/>
        <v>6.25</v>
      </c>
    </row>
    <row r="8" spans="1:17" ht="15" customHeight="1" x14ac:dyDescent="0.15">
      <c r="B8" s="49" t="s">
        <v>65</v>
      </c>
      <c r="I8" s="38"/>
      <c r="J8" s="38"/>
      <c r="K8" s="50"/>
      <c r="L8" s="64">
        <v>12</v>
      </c>
      <c r="M8" s="65">
        <f t="shared" si="0"/>
        <v>3.3707865168539324</v>
      </c>
      <c r="N8" s="65">
        <f t="shared" si="0"/>
        <v>3.3707865168539324</v>
      </c>
      <c r="O8" s="64">
        <v>1</v>
      </c>
      <c r="P8" s="65">
        <f t="shared" si="1"/>
        <v>6.25</v>
      </c>
      <c r="Q8" s="65">
        <f t="shared" si="1"/>
        <v>6.25</v>
      </c>
    </row>
    <row r="9" spans="1:17" ht="15" customHeight="1" x14ac:dyDescent="0.15">
      <c r="B9" s="49" t="s">
        <v>66</v>
      </c>
      <c r="I9" s="38"/>
      <c r="J9" s="38"/>
      <c r="K9" s="50"/>
      <c r="L9" s="64">
        <v>5</v>
      </c>
      <c r="M9" s="65">
        <f t="shared" si="0"/>
        <v>1.4044943820224718</v>
      </c>
      <c r="N9" s="65">
        <f t="shared" si="0"/>
        <v>1.4044943820224718</v>
      </c>
      <c r="O9" s="64">
        <v>1</v>
      </c>
      <c r="P9" s="65">
        <f t="shared" si="1"/>
        <v>6.25</v>
      </c>
      <c r="Q9" s="65">
        <f t="shared" si="1"/>
        <v>6.25</v>
      </c>
    </row>
    <row r="10" spans="1:17" ht="15" customHeight="1" x14ac:dyDescent="0.15">
      <c r="B10" s="49" t="s">
        <v>67</v>
      </c>
      <c r="I10" s="38"/>
      <c r="J10" s="38"/>
      <c r="K10" s="50"/>
      <c r="L10" s="64">
        <v>0</v>
      </c>
      <c r="M10" s="65">
        <f t="shared" si="0"/>
        <v>0</v>
      </c>
      <c r="N10" s="65">
        <f t="shared" si="0"/>
        <v>0</v>
      </c>
      <c r="O10" s="64">
        <v>0</v>
      </c>
      <c r="P10" s="65">
        <f t="shared" si="1"/>
        <v>0</v>
      </c>
      <c r="Q10" s="65">
        <f t="shared" si="1"/>
        <v>0</v>
      </c>
    </row>
    <row r="11" spans="1:17" ht="15" customHeight="1" x14ac:dyDescent="0.15">
      <c r="B11" s="49" t="s">
        <v>68</v>
      </c>
      <c r="I11" s="38"/>
      <c r="J11" s="38"/>
      <c r="K11" s="50"/>
      <c r="L11" s="64">
        <v>2</v>
      </c>
      <c r="M11" s="65">
        <f t="shared" si="0"/>
        <v>0.5617977528089888</v>
      </c>
      <c r="N11" s="65">
        <f t="shared" si="0"/>
        <v>0.5617977528089888</v>
      </c>
      <c r="O11" s="64">
        <v>0</v>
      </c>
      <c r="P11" s="65">
        <f t="shared" si="1"/>
        <v>0</v>
      </c>
      <c r="Q11" s="65">
        <f t="shared" si="1"/>
        <v>0</v>
      </c>
    </row>
    <row r="12" spans="1:17" ht="15" customHeight="1" x14ac:dyDescent="0.15">
      <c r="B12" s="49" t="s">
        <v>69</v>
      </c>
      <c r="I12" s="38"/>
      <c r="J12" s="38"/>
      <c r="K12" s="50"/>
      <c r="L12" s="64">
        <v>313</v>
      </c>
      <c r="M12" s="65">
        <f t="shared" si="0"/>
        <v>87.921348314606746</v>
      </c>
      <c r="N12" s="65">
        <f t="shared" si="0"/>
        <v>87.921348314606746</v>
      </c>
      <c r="O12" s="64">
        <v>13</v>
      </c>
      <c r="P12" s="65">
        <f t="shared" si="1"/>
        <v>81.25</v>
      </c>
      <c r="Q12" s="65">
        <f t="shared" si="1"/>
        <v>81.25</v>
      </c>
    </row>
    <row r="13" spans="1:17" ht="15" customHeight="1" x14ac:dyDescent="0.15">
      <c r="B13" s="49" t="s">
        <v>70</v>
      </c>
      <c r="I13" s="38"/>
      <c r="J13" s="38"/>
      <c r="K13" s="50"/>
      <c r="L13" s="64">
        <v>3</v>
      </c>
      <c r="M13" s="65">
        <f t="shared" si="0"/>
        <v>0.84269662921348309</v>
      </c>
      <c r="N13" s="65">
        <f t="shared" si="0"/>
        <v>0.84269662921348309</v>
      </c>
      <c r="O13" s="64">
        <v>0</v>
      </c>
      <c r="P13" s="65">
        <f t="shared" si="1"/>
        <v>0</v>
      </c>
      <c r="Q13" s="65">
        <f t="shared" si="1"/>
        <v>0</v>
      </c>
    </row>
    <row r="14" spans="1:17" ht="15" customHeight="1" x14ac:dyDescent="0.15">
      <c r="B14" s="49" t="s">
        <v>71</v>
      </c>
      <c r="I14" s="38"/>
      <c r="J14" s="38"/>
      <c r="K14" s="50"/>
      <c r="L14" s="64">
        <v>0</v>
      </c>
      <c r="M14" s="65">
        <f t="shared" si="0"/>
        <v>0</v>
      </c>
      <c r="N14" s="65">
        <f t="shared" si="0"/>
        <v>0</v>
      </c>
      <c r="O14" s="64">
        <v>0</v>
      </c>
      <c r="P14" s="65">
        <f t="shared" si="1"/>
        <v>0</v>
      </c>
      <c r="Q14" s="65">
        <f t="shared" si="1"/>
        <v>0</v>
      </c>
    </row>
    <row r="15" spans="1:17" ht="15" customHeight="1" x14ac:dyDescent="0.15">
      <c r="B15" s="49" t="s">
        <v>72</v>
      </c>
      <c r="I15" s="38"/>
      <c r="J15" s="38"/>
      <c r="K15" s="50"/>
      <c r="L15" s="64">
        <v>0</v>
      </c>
      <c r="M15" s="65">
        <f t="shared" si="0"/>
        <v>0</v>
      </c>
      <c r="N15" s="65">
        <f t="shared" si="0"/>
        <v>0</v>
      </c>
      <c r="O15" s="64">
        <v>0</v>
      </c>
      <c r="P15" s="65">
        <f t="shared" si="1"/>
        <v>0</v>
      </c>
      <c r="Q15" s="65">
        <f t="shared" si="1"/>
        <v>0</v>
      </c>
    </row>
    <row r="16" spans="1:17" ht="15" customHeight="1" x14ac:dyDescent="0.15">
      <c r="B16" s="49" t="s">
        <v>73</v>
      </c>
      <c r="I16" s="38"/>
      <c r="J16" s="38"/>
      <c r="K16" s="50"/>
      <c r="L16" s="64">
        <v>0</v>
      </c>
      <c r="M16" s="65">
        <f>$L16/M$5*100</f>
        <v>0</v>
      </c>
      <c r="N16" s="67" t="s">
        <v>74</v>
      </c>
      <c r="O16" s="64">
        <v>0</v>
      </c>
      <c r="P16" s="65">
        <f>$O16/P$5*100</f>
        <v>0</v>
      </c>
      <c r="Q16" s="67" t="s">
        <v>74</v>
      </c>
    </row>
    <row r="17" spans="1:17" ht="15" customHeight="1" x14ac:dyDescent="0.15">
      <c r="B17" s="43" t="s">
        <v>52</v>
      </c>
      <c r="C17" s="44"/>
      <c r="D17" s="44"/>
      <c r="E17" s="44"/>
      <c r="F17" s="44"/>
      <c r="G17" s="44"/>
      <c r="H17" s="44"/>
      <c r="I17" s="44"/>
      <c r="J17" s="44"/>
      <c r="K17" s="45"/>
      <c r="L17" s="68">
        <f t="shared" ref="L17:Q17" si="2">SUM(L6:L16)</f>
        <v>356</v>
      </c>
      <c r="M17" s="69">
        <f t="shared" si="2"/>
        <v>100</v>
      </c>
      <c r="N17" s="69">
        <f t="shared" si="2"/>
        <v>100</v>
      </c>
      <c r="O17" s="68">
        <f t="shared" si="2"/>
        <v>16</v>
      </c>
      <c r="P17" s="69">
        <f t="shared" si="2"/>
        <v>100</v>
      </c>
      <c r="Q17" s="69">
        <f t="shared" si="2"/>
        <v>100</v>
      </c>
    </row>
    <row r="18" spans="1:17" ht="15" customHeight="1" x14ac:dyDescent="0.15">
      <c r="I18" s="38"/>
      <c r="J18" s="38"/>
    </row>
    <row r="19" spans="1:17" ht="15" customHeight="1" x14ac:dyDescent="0.15">
      <c r="A19" s="37" t="s">
        <v>75</v>
      </c>
      <c r="I19" s="38"/>
      <c r="J19" s="38"/>
    </row>
    <row r="20" spans="1:17" ht="15" customHeight="1" x14ac:dyDescent="0.15">
      <c r="B20" s="58"/>
      <c r="C20" s="59"/>
      <c r="D20" s="59"/>
      <c r="E20" s="59"/>
      <c r="F20" s="59"/>
      <c r="G20" s="59"/>
      <c r="H20" s="59"/>
      <c r="I20" s="59"/>
      <c r="J20" s="59"/>
      <c r="K20" s="60"/>
      <c r="L20" s="43" t="s">
        <v>57</v>
      </c>
      <c r="M20" s="44"/>
      <c r="N20" s="45"/>
      <c r="O20" s="43" t="s">
        <v>419</v>
      </c>
      <c r="P20" s="44"/>
      <c r="Q20" s="45"/>
    </row>
    <row r="21" spans="1:17" ht="21.75" x14ac:dyDescent="0.15">
      <c r="B21" s="49"/>
      <c r="I21" s="38"/>
      <c r="J21" s="38"/>
      <c r="K21" s="50"/>
      <c r="L21" s="51" t="s">
        <v>0</v>
      </c>
      <c r="M21" s="51" t="s">
        <v>1</v>
      </c>
      <c r="N21" s="52" t="s">
        <v>62</v>
      </c>
      <c r="O21" s="51" t="s">
        <v>0</v>
      </c>
      <c r="P21" s="51" t="s">
        <v>1</v>
      </c>
      <c r="Q21" s="52" t="s">
        <v>62</v>
      </c>
    </row>
    <row r="22" spans="1:17" ht="12" customHeight="1" x14ac:dyDescent="0.15">
      <c r="B22" s="53"/>
      <c r="C22" s="54"/>
      <c r="D22" s="54"/>
      <c r="E22" s="54"/>
      <c r="F22" s="54"/>
      <c r="G22" s="54"/>
      <c r="H22" s="54"/>
      <c r="I22" s="54"/>
      <c r="J22" s="54"/>
      <c r="K22" s="55"/>
      <c r="L22" s="56"/>
      <c r="M22" s="57">
        <f>L$17</f>
        <v>356</v>
      </c>
      <c r="N22" s="57">
        <f>M22-L29</f>
        <v>356</v>
      </c>
      <c r="O22" s="56"/>
      <c r="P22" s="57">
        <f>O$17</f>
        <v>16</v>
      </c>
      <c r="Q22" s="57">
        <f>P22-O29</f>
        <v>16</v>
      </c>
    </row>
    <row r="23" spans="1:17" ht="15" customHeight="1" x14ac:dyDescent="0.15">
      <c r="B23" s="58" t="s">
        <v>76</v>
      </c>
      <c r="C23" s="59"/>
      <c r="D23" s="59"/>
      <c r="E23" s="59"/>
      <c r="F23" s="59"/>
      <c r="G23" s="59"/>
      <c r="H23" s="59"/>
      <c r="I23" s="59"/>
      <c r="J23" s="59"/>
      <c r="K23" s="60"/>
      <c r="L23" s="61">
        <v>75</v>
      </c>
      <c r="M23" s="62">
        <f t="shared" ref="M23:N28" si="3">$L23/M$22*100</f>
        <v>21.067415730337078</v>
      </c>
      <c r="N23" s="62">
        <f t="shared" si="3"/>
        <v>21.067415730337078</v>
      </c>
      <c r="O23" s="61">
        <v>5</v>
      </c>
      <c r="P23" s="62">
        <f t="shared" ref="P23:Q28" si="4">$O23/P$22*100</f>
        <v>31.25</v>
      </c>
      <c r="Q23" s="62">
        <f t="shared" si="4"/>
        <v>31.25</v>
      </c>
    </row>
    <row r="24" spans="1:17" ht="15" customHeight="1" x14ac:dyDescent="0.15">
      <c r="B24" s="49" t="s">
        <v>77</v>
      </c>
      <c r="I24" s="38"/>
      <c r="J24" s="38"/>
      <c r="K24" s="50"/>
      <c r="L24" s="64">
        <v>27</v>
      </c>
      <c r="M24" s="65">
        <f t="shared" si="3"/>
        <v>7.5842696629213489</v>
      </c>
      <c r="N24" s="65">
        <f t="shared" si="3"/>
        <v>7.5842696629213489</v>
      </c>
      <c r="O24" s="64">
        <v>5</v>
      </c>
      <c r="P24" s="65">
        <f t="shared" si="4"/>
        <v>31.25</v>
      </c>
      <c r="Q24" s="65">
        <f t="shared" si="4"/>
        <v>31.25</v>
      </c>
    </row>
    <row r="25" spans="1:17" ht="15" customHeight="1" x14ac:dyDescent="0.15">
      <c r="B25" s="49" t="s">
        <v>78</v>
      </c>
      <c r="I25" s="38"/>
      <c r="J25" s="38"/>
      <c r="K25" s="50"/>
      <c r="L25" s="64">
        <v>43</v>
      </c>
      <c r="M25" s="65">
        <f t="shared" si="3"/>
        <v>12.078651685393259</v>
      </c>
      <c r="N25" s="65">
        <f t="shared" si="3"/>
        <v>12.078651685393259</v>
      </c>
      <c r="O25" s="64">
        <v>3</v>
      </c>
      <c r="P25" s="65">
        <f t="shared" si="4"/>
        <v>18.75</v>
      </c>
      <c r="Q25" s="65">
        <f t="shared" si="4"/>
        <v>18.75</v>
      </c>
    </row>
    <row r="26" spans="1:17" ht="15" customHeight="1" x14ac:dyDescent="0.15">
      <c r="B26" s="49" t="s">
        <v>79</v>
      </c>
      <c r="I26" s="38"/>
      <c r="J26" s="38"/>
      <c r="K26" s="50"/>
      <c r="L26" s="64">
        <v>15</v>
      </c>
      <c r="M26" s="65">
        <f t="shared" si="3"/>
        <v>4.213483146067416</v>
      </c>
      <c r="N26" s="65">
        <f t="shared" si="3"/>
        <v>4.213483146067416</v>
      </c>
      <c r="O26" s="64">
        <v>2</v>
      </c>
      <c r="P26" s="65">
        <f t="shared" si="4"/>
        <v>12.5</v>
      </c>
      <c r="Q26" s="65">
        <f t="shared" si="4"/>
        <v>12.5</v>
      </c>
    </row>
    <row r="27" spans="1:17" ht="15" customHeight="1" x14ac:dyDescent="0.15">
      <c r="B27" s="49" t="s">
        <v>80</v>
      </c>
      <c r="I27" s="38"/>
      <c r="J27" s="38"/>
      <c r="K27" s="50"/>
      <c r="L27" s="64">
        <v>46</v>
      </c>
      <c r="M27" s="65">
        <f t="shared" si="3"/>
        <v>12.921348314606742</v>
      </c>
      <c r="N27" s="65">
        <f t="shared" si="3"/>
        <v>12.921348314606742</v>
      </c>
      <c r="O27" s="64">
        <v>1</v>
      </c>
      <c r="P27" s="65">
        <f t="shared" si="4"/>
        <v>6.25</v>
      </c>
      <c r="Q27" s="65">
        <f t="shared" si="4"/>
        <v>6.25</v>
      </c>
    </row>
    <row r="28" spans="1:17" ht="15" customHeight="1" x14ac:dyDescent="0.15">
      <c r="B28" s="49" t="s">
        <v>81</v>
      </c>
      <c r="I28" s="38"/>
      <c r="J28" s="38"/>
      <c r="K28" s="50"/>
      <c r="L28" s="64">
        <v>150</v>
      </c>
      <c r="M28" s="65">
        <f t="shared" si="3"/>
        <v>42.134831460674157</v>
      </c>
      <c r="N28" s="65">
        <f t="shared" si="3"/>
        <v>42.134831460674157</v>
      </c>
      <c r="O28" s="64">
        <v>0</v>
      </c>
      <c r="P28" s="65">
        <f t="shared" si="4"/>
        <v>0</v>
      </c>
      <c r="Q28" s="65">
        <f t="shared" si="4"/>
        <v>0</v>
      </c>
    </row>
    <row r="29" spans="1:17" ht="15" customHeight="1" x14ac:dyDescent="0.15">
      <c r="B29" s="49" t="s">
        <v>73</v>
      </c>
      <c r="I29" s="38"/>
      <c r="J29" s="38"/>
      <c r="K29" s="50"/>
      <c r="L29" s="64">
        <v>0</v>
      </c>
      <c r="M29" s="65">
        <f>$L29/M$22*100</f>
        <v>0</v>
      </c>
      <c r="N29" s="67" t="s">
        <v>74</v>
      </c>
      <c r="O29" s="64">
        <v>0</v>
      </c>
      <c r="P29" s="65">
        <f>$O29/P$22*100</f>
        <v>0</v>
      </c>
      <c r="Q29" s="67" t="s">
        <v>74</v>
      </c>
    </row>
    <row r="30" spans="1:17" ht="15" customHeight="1" x14ac:dyDescent="0.15">
      <c r="B30" s="43" t="s">
        <v>52</v>
      </c>
      <c r="C30" s="44"/>
      <c r="D30" s="44"/>
      <c r="E30" s="44"/>
      <c r="F30" s="44"/>
      <c r="G30" s="44"/>
      <c r="H30" s="44"/>
      <c r="I30" s="44"/>
      <c r="J30" s="44"/>
      <c r="K30" s="45"/>
      <c r="L30" s="68">
        <f t="shared" ref="L30:Q30" si="5">SUM(L23:L29)</f>
        <v>356</v>
      </c>
      <c r="M30" s="69">
        <f t="shared" si="5"/>
        <v>100</v>
      </c>
      <c r="N30" s="69">
        <f t="shared" si="5"/>
        <v>100</v>
      </c>
      <c r="O30" s="68">
        <f t="shared" si="5"/>
        <v>16</v>
      </c>
      <c r="P30" s="69">
        <f t="shared" si="5"/>
        <v>100</v>
      </c>
      <c r="Q30" s="69">
        <f t="shared" si="5"/>
        <v>100</v>
      </c>
    </row>
    <row r="31" spans="1:17" ht="15" customHeight="1" x14ac:dyDescent="0.15">
      <c r="I31" s="38"/>
      <c r="J31" s="38"/>
    </row>
    <row r="32" spans="1:17" ht="15" customHeight="1" x14ac:dyDescent="0.15">
      <c r="A32" s="37" t="s">
        <v>82</v>
      </c>
      <c r="I32" s="38"/>
      <c r="J32" s="38"/>
    </row>
    <row r="33" spans="1:25" ht="21.75" x14ac:dyDescent="0.15">
      <c r="B33" s="58"/>
      <c r="C33" s="59"/>
      <c r="D33" s="59"/>
      <c r="E33" s="59"/>
      <c r="F33" s="59"/>
      <c r="G33" s="59"/>
      <c r="H33" s="59"/>
      <c r="I33" s="59"/>
      <c r="J33" s="59"/>
      <c r="K33" s="60"/>
      <c r="L33" s="212" t="s">
        <v>0</v>
      </c>
      <c r="M33" s="212" t="s">
        <v>1</v>
      </c>
      <c r="N33" s="211" t="s">
        <v>62</v>
      </c>
    </row>
    <row r="34" spans="1:25" ht="12" customHeight="1" x14ac:dyDescent="0.15">
      <c r="B34" s="53"/>
      <c r="C34" s="54"/>
      <c r="D34" s="54"/>
      <c r="E34" s="54"/>
      <c r="F34" s="54"/>
      <c r="G34" s="54"/>
      <c r="H34" s="54"/>
      <c r="I34" s="54"/>
      <c r="J34" s="54"/>
      <c r="K34" s="55"/>
      <c r="L34" s="56"/>
      <c r="M34" s="57">
        <f>L$17</f>
        <v>356</v>
      </c>
      <c r="N34" s="57">
        <f>M34-L37</f>
        <v>344</v>
      </c>
    </row>
    <row r="35" spans="1:25" ht="15" customHeight="1" x14ac:dyDescent="0.15">
      <c r="B35" s="58" t="s">
        <v>83</v>
      </c>
      <c r="C35" s="59"/>
      <c r="D35" s="59"/>
      <c r="E35" s="59"/>
      <c r="F35" s="59"/>
      <c r="G35" s="59"/>
      <c r="H35" s="59"/>
      <c r="I35" s="59"/>
      <c r="J35" s="59"/>
      <c r="K35" s="60"/>
      <c r="L35" s="61">
        <v>26</v>
      </c>
      <c r="M35" s="62">
        <f>$L35/M$34*100</f>
        <v>7.3033707865168536</v>
      </c>
      <c r="N35" s="62">
        <f>$L35/N$34*100</f>
        <v>7.5581395348837201</v>
      </c>
    </row>
    <row r="36" spans="1:25" ht="15" customHeight="1" x14ac:dyDescent="0.15">
      <c r="B36" s="49" t="s">
        <v>84</v>
      </c>
      <c r="I36" s="38"/>
      <c r="J36" s="38"/>
      <c r="K36" s="50"/>
      <c r="L36" s="64">
        <v>318</v>
      </c>
      <c r="M36" s="65">
        <f>$L36/M$34*100</f>
        <v>89.325842696629209</v>
      </c>
      <c r="N36" s="65">
        <f>$L36/N$34*100</f>
        <v>92.441860465116278</v>
      </c>
    </row>
    <row r="37" spans="1:25" ht="15" customHeight="1" x14ac:dyDescent="0.15">
      <c r="B37" s="49" t="s">
        <v>73</v>
      </c>
      <c r="I37" s="38"/>
      <c r="J37" s="38"/>
      <c r="K37" s="50"/>
      <c r="L37" s="64">
        <v>12</v>
      </c>
      <c r="M37" s="65">
        <f>$L37/M$34*100</f>
        <v>3.3707865168539324</v>
      </c>
      <c r="N37" s="67" t="s">
        <v>74</v>
      </c>
    </row>
    <row r="38" spans="1:25" ht="15" customHeight="1" x14ac:dyDescent="0.15">
      <c r="B38" s="43" t="s">
        <v>52</v>
      </c>
      <c r="C38" s="44"/>
      <c r="D38" s="44"/>
      <c r="E38" s="44"/>
      <c r="F38" s="44"/>
      <c r="G38" s="44"/>
      <c r="H38" s="44"/>
      <c r="I38" s="44"/>
      <c r="J38" s="44"/>
      <c r="K38" s="45"/>
      <c r="L38" s="68">
        <f>SUM(L35:L37)</f>
        <v>356</v>
      </c>
      <c r="M38" s="69">
        <f>SUM(M35:M37)</f>
        <v>99.999999999999986</v>
      </c>
      <c r="N38" s="69">
        <f>SUM(N35:N37)</f>
        <v>100</v>
      </c>
    </row>
    <row r="39" spans="1:25" ht="15" customHeight="1" x14ac:dyDescent="0.15">
      <c r="I39" s="38"/>
      <c r="J39" s="38"/>
    </row>
    <row r="40" spans="1:25" ht="15" customHeight="1" x14ac:dyDescent="0.15">
      <c r="A40" s="37" t="s">
        <v>553</v>
      </c>
      <c r="I40" s="38"/>
      <c r="J40" s="38"/>
    </row>
    <row r="41" spans="1:25" ht="22.5" customHeight="1" x14ac:dyDescent="0.15">
      <c r="B41" s="43" t="s">
        <v>57</v>
      </c>
      <c r="C41" s="44"/>
      <c r="D41" s="44"/>
      <c r="E41" s="44"/>
      <c r="F41" s="44"/>
      <c r="G41" s="44"/>
      <c r="H41" s="44"/>
      <c r="I41" s="79" t="s">
        <v>388</v>
      </c>
      <c r="J41" s="78" t="s">
        <v>387</v>
      </c>
      <c r="K41" s="78" t="s">
        <v>417</v>
      </c>
      <c r="L41" s="78" t="s">
        <v>552</v>
      </c>
      <c r="M41" s="78" t="s">
        <v>385</v>
      </c>
      <c r="N41" s="78" t="s">
        <v>551</v>
      </c>
      <c r="O41" s="78" t="s">
        <v>550</v>
      </c>
      <c r="P41" s="78" t="s">
        <v>549</v>
      </c>
      <c r="Q41" s="79" t="s">
        <v>73</v>
      </c>
      <c r="R41" s="79" t="s">
        <v>57</v>
      </c>
      <c r="S41" s="79" t="s">
        <v>379</v>
      </c>
      <c r="T41" s="79" t="s">
        <v>378</v>
      </c>
      <c r="U41" s="79" t="s">
        <v>377</v>
      </c>
      <c r="V41" s="80"/>
      <c r="W41" s="80"/>
      <c r="X41" s="80"/>
      <c r="Y41" s="80"/>
    </row>
    <row r="42" spans="1:25" ht="15" customHeight="1" x14ac:dyDescent="0.15">
      <c r="B42" s="35" t="s">
        <v>0</v>
      </c>
      <c r="C42" s="210" t="s">
        <v>530</v>
      </c>
      <c r="D42" s="59"/>
      <c r="E42" s="59"/>
      <c r="F42" s="59"/>
      <c r="G42" s="59"/>
      <c r="H42" s="60"/>
      <c r="I42" s="61">
        <v>21</v>
      </c>
      <c r="J42" s="61">
        <v>71</v>
      </c>
      <c r="K42" s="61">
        <v>33</v>
      </c>
      <c r="L42" s="61">
        <v>15</v>
      </c>
      <c r="M42" s="61">
        <v>17</v>
      </c>
      <c r="N42" s="61">
        <v>19</v>
      </c>
      <c r="O42" s="61">
        <v>38</v>
      </c>
      <c r="P42" s="61">
        <v>92</v>
      </c>
      <c r="Q42" s="61">
        <v>50</v>
      </c>
      <c r="R42" s="61">
        <f t="shared" ref="R42:R65" si="6">SUM(I42:Q42)</f>
        <v>356</v>
      </c>
      <c r="S42" s="81">
        <v>192.83986928104576</v>
      </c>
      <c r="T42" s="81">
        <v>5031</v>
      </c>
      <c r="U42" s="81">
        <v>58</v>
      </c>
      <c r="V42" s="82"/>
      <c r="W42" s="82"/>
      <c r="X42" s="82"/>
      <c r="Y42" s="82"/>
    </row>
    <row r="43" spans="1:25" ht="15" customHeight="1" x14ac:dyDescent="0.15">
      <c r="B43" s="84"/>
      <c r="C43" s="49"/>
      <c r="D43" s="201" t="s">
        <v>548</v>
      </c>
      <c r="E43" s="200"/>
      <c r="F43" s="200"/>
      <c r="G43" s="200"/>
      <c r="H43" s="206"/>
      <c r="I43" s="205">
        <v>54</v>
      </c>
      <c r="J43" s="205">
        <v>83</v>
      </c>
      <c r="K43" s="205">
        <v>27</v>
      </c>
      <c r="L43" s="205">
        <v>51</v>
      </c>
      <c r="M43" s="205">
        <v>92</v>
      </c>
      <c r="N43" s="205">
        <v>0</v>
      </c>
      <c r="O43" s="205">
        <v>0</v>
      </c>
      <c r="P43" s="205">
        <v>0</v>
      </c>
      <c r="Q43" s="205">
        <v>49</v>
      </c>
      <c r="R43" s="205">
        <f t="shared" si="6"/>
        <v>356</v>
      </c>
      <c r="S43" s="204">
        <v>23.912052117263844</v>
      </c>
      <c r="T43" s="204">
        <v>87</v>
      </c>
      <c r="U43" s="204">
        <v>12</v>
      </c>
      <c r="V43" s="82"/>
      <c r="W43" s="82"/>
      <c r="X43" s="82"/>
      <c r="Y43" s="82"/>
    </row>
    <row r="44" spans="1:25" ht="15" customHeight="1" x14ac:dyDescent="0.15">
      <c r="B44" s="84"/>
      <c r="C44" s="49"/>
      <c r="D44" s="199" t="s">
        <v>547</v>
      </c>
      <c r="H44" s="50"/>
      <c r="I44" s="64">
        <v>93</v>
      </c>
      <c r="J44" s="64">
        <v>58</v>
      </c>
      <c r="K44" s="64">
        <v>22</v>
      </c>
      <c r="L44" s="64">
        <v>39</v>
      </c>
      <c r="M44" s="64">
        <v>90</v>
      </c>
      <c r="N44" s="64">
        <v>0</v>
      </c>
      <c r="O44" s="64">
        <v>0</v>
      </c>
      <c r="P44" s="64">
        <v>0</v>
      </c>
      <c r="Q44" s="64">
        <v>54</v>
      </c>
      <c r="R44" s="64">
        <f t="shared" si="6"/>
        <v>356</v>
      </c>
      <c r="S44" s="197">
        <v>27.016556291390728</v>
      </c>
      <c r="T44" s="197">
        <v>70</v>
      </c>
      <c r="U44" s="197">
        <v>8.5</v>
      </c>
      <c r="V44" s="82"/>
      <c r="W44" s="82"/>
      <c r="X44" s="82"/>
      <c r="Y44" s="82"/>
    </row>
    <row r="45" spans="1:25" ht="15" customHeight="1" x14ac:dyDescent="0.15">
      <c r="B45" s="84"/>
      <c r="C45" s="49"/>
      <c r="D45" s="199" t="s">
        <v>546</v>
      </c>
      <c r="H45" s="50"/>
      <c r="I45" s="64">
        <v>145</v>
      </c>
      <c r="J45" s="64">
        <v>47</v>
      </c>
      <c r="K45" s="64">
        <v>1</v>
      </c>
      <c r="L45" s="64">
        <v>3</v>
      </c>
      <c r="M45" s="64">
        <v>17</v>
      </c>
      <c r="N45" s="64">
        <v>89</v>
      </c>
      <c r="O45" s="64">
        <v>0</v>
      </c>
      <c r="P45" s="64">
        <v>1</v>
      </c>
      <c r="Q45" s="64">
        <v>53</v>
      </c>
      <c r="R45" s="64">
        <f t="shared" si="6"/>
        <v>356</v>
      </c>
      <c r="S45" s="197">
        <v>50.699669966996701</v>
      </c>
      <c r="T45" s="197">
        <v>1821</v>
      </c>
      <c r="U45" s="197">
        <v>1</v>
      </c>
      <c r="V45" s="82"/>
      <c r="W45" s="82"/>
      <c r="X45" s="82"/>
      <c r="Y45" s="82"/>
    </row>
    <row r="46" spans="1:25" ht="15" customHeight="1" x14ac:dyDescent="0.15">
      <c r="B46" s="84"/>
      <c r="C46" s="49"/>
      <c r="D46" s="199" t="s">
        <v>545</v>
      </c>
      <c r="H46" s="50"/>
      <c r="I46" s="64">
        <v>116</v>
      </c>
      <c r="J46" s="64">
        <v>92</v>
      </c>
      <c r="K46" s="64">
        <v>92</v>
      </c>
      <c r="L46" s="64">
        <v>0</v>
      </c>
      <c r="M46" s="64">
        <v>0</v>
      </c>
      <c r="N46" s="64">
        <v>0</v>
      </c>
      <c r="O46" s="64">
        <v>0</v>
      </c>
      <c r="P46" s="64">
        <v>1</v>
      </c>
      <c r="Q46" s="64">
        <v>55</v>
      </c>
      <c r="R46" s="64">
        <f t="shared" si="6"/>
        <v>356</v>
      </c>
      <c r="S46" s="197">
        <v>11.0265780730897</v>
      </c>
      <c r="T46" s="197">
        <v>1290</v>
      </c>
      <c r="U46" s="197">
        <v>4</v>
      </c>
      <c r="V46" s="82"/>
      <c r="W46" s="82"/>
      <c r="X46" s="82"/>
      <c r="Y46" s="82"/>
    </row>
    <row r="47" spans="1:25" ht="15" customHeight="1" x14ac:dyDescent="0.15">
      <c r="B47" s="84"/>
      <c r="C47" s="49"/>
      <c r="D47" s="199" t="s">
        <v>544</v>
      </c>
      <c r="H47" s="50"/>
      <c r="I47" s="64">
        <v>119</v>
      </c>
      <c r="J47" s="64">
        <v>49</v>
      </c>
      <c r="K47" s="64">
        <v>5</v>
      </c>
      <c r="L47" s="64">
        <v>39</v>
      </c>
      <c r="M47" s="64">
        <v>0</v>
      </c>
      <c r="N47" s="64">
        <v>89</v>
      </c>
      <c r="O47" s="64">
        <v>0</v>
      </c>
      <c r="P47" s="64">
        <v>0</v>
      </c>
      <c r="Q47" s="64">
        <v>55</v>
      </c>
      <c r="R47" s="64">
        <f t="shared" si="6"/>
        <v>356</v>
      </c>
      <c r="S47" s="197">
        <v>49.740863787375417</v>
      </c>
      <c r="T47" s="197">
        <v>148</v>
      </c>
      <c r="U47" s="197">
        <v>6</v>
      </c>
      <c r="V47" s="82"/>
      <c r="W47" s="82"/>
      <c r="X47" s="82"/>
      <c r="Y47" s="82"/>
    </row>
    <row r="48" spans="1:25" ht="15" customHeight="1" x14ac:dyDescent="0.15">
      <c r="B48" s="84"/>
      <c r="C48" s="49"/>
      <c r="D48" s="199" t="s">
        <v>524</v>
      </c>
      <c r="H48" s="50"/>
      <c r="I48" s="64">
        <v>42</v>
      </c>
      <c r="J48" s="64">
        <v>144</v>
      </c>
      <c r="K48" s="64">
        <v>128</v>
      </c>
      <c r="L48" s="64">
        <v>0</v>
      </c>
      <c r="M48" s="64">
        <v>0</v>
      </c>
      <c r="N48" s="64">
        <v>0</v>
      </c>
      <c r="O48" s="64">
        <v>0</v>
      </c>
      <c r="P48" s="64">
        <v>0</v>
      </c>
      <c r="Q48" s="64">
        <v>42</v>
      </c>
      <c r="R48" s="64">
        <f t="shared" si="6"/>
        <v>356</v>
      </c>
      <c r="S48" s="197">
        <v>6.1178343949044587</v>
      </c>
      <c r="T48" s="197">
        <v>19</v>
      </c>
      <c r="U48" s="197">
        <v>6</v>
      </c>
      <c r="V48" s="82"/>
      <c r="W48" s="82"/>
      <c r="X48" s="82"/>
      <c r="Y48" s="82"/>
    </row>
    <row r="49" spans="2:25" ht="15" customHeight="1" x14ac:dyDescent="0.15">
      <c r="B49" s="92"/>
      <c r="C49" s="53"/>
      <c r="D49" s="198" t="s">
        <v>464</v>
      </c>
      <c r="E49" s="54"/>
      <c r="F49" s="54"/>
      <c r="G49" s="54"/>
      <c r="H49" s="55"/>
      <c r="I49" s="93">
        <v>137</v>
      </c>
      <c r="J49" s="93">
        <v>21</v>
      </c>
      <c r="K49" s="93">
        <v>13</v>
      </c>
      <c r="L49" s="93">
        <v>92</v>
      </c>
      <c r="M49" s="93">
        <v>37</v>
      </c>
      <c r="N49" s="93">
        <v>1</v>
      </c>
      <c r="O49" s="93">
        <v>0</v>
      </c>
      <c r="P49" s="93">
        <v>3</v>
      </c>
      <c r="Q49" s="93">
        <v>52</v>
      </c>
      <c r="R49" s="93">
        <f t="shared" si="6"/>
        <v>356</v>
      </c>
      <c r="S49" s="94">
        <v>26.213815789473685</v>
      </c>
      <c r="T49" s="94">
        <v>1753</v>
      </c>
      <c r="U49" s="94">
        <v>2</v>
      </c>
      <c r="V49" s="82"/>
      <c r="W49" s="82"/>
      <c r="X49" s="82"/>
      <c r="Y49" s="82"/>
    </row>
    <row r="50" spans="2:25" ht="15" customHeight="1" x14ac:dyDescent="0.15">
      <c r="B50" s="35" t="s">
        <v>1</v>
      </c>
      <c r="C50" s="210" t="s">
        <v>530</v>
      </c>
      <c r="D50" s="59"/>
      <c r="E50" s="59"/>
      <c r="F50" s="59"/>
      <c r="G50" s="59"/>
      <c r="H50" s="95">
        <f t="shared" ref="H50:H57" si="7">L$17</f>
        <v>356</v>
      </c>
      <c r="I50" s="62">
        <f t="shared" ref="I50:Q50" si="8">I42/$H50*100</f>
        <v>5.8988764044943816</v>
      </c>
      <c r="J50" s="62">
        <f t="shared" si="8"/>
        <v>19.943820224719101</v>
      </c>
      <c r="K50" s="62">
        <f t="shared" si="8"/>
        <v>9.2696629213483153</v>
      </c>
      <c r="L50" s="62">
        <f t="shared" si="8"/>
        <v>4.213483146067416</v>
      </c>
      <c r="M50" s="62">
        <f t="shared" si="8"/>
        <v>4.7752808988764039</v>
      </c>
      <c r="N50" s="62">
        <f t="shared" si="8"/>
        <v>5.3370786516853927</v>
      </c>
      <c r="O50" s="62">
        <f t="shared" si="8"/>
        <v>10.674157303370785</v>
      </c>
      <c r="P50" s="62">
        <f t="shared" si="8"/>
        <v>25.842696629213485</v>
      </c>
      <c r="Q50" s="62">
        <f t="shared" si="8"/>
        <v>14.04494382022472</v>
      </c>
      <c r="R50" s="62">
        <f t="shared" si="6"/>
        <v>100</v>
      </c>
      <c r="S50" s="196"/>
    </row>
    <row r="51" spans="2:25" ht="15" customHeight="1" x14ac:dyDescent="0.15">
      <c r="B51" s="84"/>
      <c r="C51" s="49"/>
      <c r="D51" s="201" t="s">
        <v>548</v>
      </c>
      <c r="E51" s="200"/>
      <c r="F51" s="200"/>
      <c r="G51" s="200"/>
      <c r="H51" s="103">
        <f t="shared" si="7"/>
        <v>356</v>
      </c>
      <c r="I51" s="104">
        <f t="shared" ref="I51:Q51" si="9">I43/$H51*100</f>
        <v>15.168539325842698</v>
      </c>
      <c r="J51" s="104">
        <f t="shared" si="9"/>
        <v>23.314606741573034</v>
      </c>
      <c r="K51" s="104">
        <f t="shared" si="9"/>
        <v>7.5842696629213489</v>
      </c>
      <c r="L51" s="104">
        <f t="shared" si="9"/>
        <v>14.325842696629213</v>
      </c>
      <c r="M51" s="104">
        <f t="shared" si="9"/>
        <v>25.842696629213485</v>
      </c>
      <c r="N51" s="104">
        <f t="shared" si="9"/>
        <v>0</v>
      </c>
      <c r="O51" s="104">
        <f t="shared" si="9"/>
        <v>0</v>
      </c>
      <c r="P51" s="104">
        <f t="shared" si="9"/>
        <v>0</v>
      </c>
      <c r="Q51" s="104">
        <f t="shared" si="9"/>
        <v>13.764044943820226</v>
      </c>
      <c r="R51" s="104">
        <f t="shared" si="6"/>
        <v>100.00000000000001</v>
      </c>
      <c r="S51" s="96"/>
    </row>
    <row r="52" spans="2:25" ht="15" customHeight="1" x14ac:dyDescent="0.15">
      <c r="B52" s="84"/>
      <c r="C52" s="49"/>
      <c r="D52" s="199" t="s">
        <v>547</v>
      </c>
      <c r="H52" s="109">
        <f t="shared" si="7"/>
        <v>356</v>
      </c>
      <c r="I52" s="65">
        <f t="shared" ref="I52:Q52" si="10">I44/$H52*100</f>
        <v>26.123595505617981</v>
      </c>
      <c r="J52" s="65">
        <f t="shared" si="10"/>
        <v>16.292134831460675</v>
      </c>
      <c r="K52" s="65">
        <f t="shared" si="10"/>
        <v>6.179775280898876</v>
      </c>
      <c r="L52" s="65">
        <f t="shared" si="10"/>
        <v>10.955056179775282</v>
      </c>
      <c r="M52" s="65">
        <f t="shared" si="10"/>
        <v>25.280898876404496</v>
      </c>
      <c r="N52" s="65">
        <f t="shared" si="10"/>
        <v>0</v>
      </c>
      <c r="O52" s="65">
        <f t="shared" si="10"/>
        <v>0</v>
      </c>
      <c r="P52" s="65">
        <f t="shared" si="10"/>
        <v>0</v>
      </c>
      <c r="Q52" s="65">
        <f t="shared" si="10"/>
        <v>15.168539325842698</v>
      </c>
      <c r="R52" s="65">
        <f t="shared" si="6"/>
        <v>100.00000000000001</v>
      </c>
      <c r="S52" s="96"/>
    </row>
    <row r="53" spans="2:25" ht="15" customHeight="1" x14ac:dyDescent="0.15">
      <c r="B53" s="84"/>
      <c r="C53" s="49"/>
      <c r="D53" s="199" t="s">
        <v>546</v>
      </c>
      <c r="H53" s="109">
        <f t="shared" si="7"/>
        <v>356</v>
      </c>
      <c r="I53" s="65">
        <f t="shared" ref="I53:Q53" si="11">I45/$H53*100</f>
        <v>40.730337078651687</v>
      </c>
      <c r="J53" s="65">
        <f t="shared" si="11"/>
        <v>13.202247191011235</v>
      </c>
      <c r="K53" s="65">
        <f t="shared" si="11"/>
        <v>0.2808988764044944</v>
      </c>
      <c r="L53" s="65">
        <f t="shared" si="11"/>
        <v>0.84269662921348309</v>
      </c>
      <c r="M53" s="65">
        <f t="shared" si="11"/>
        <v>4.7752808988764039</v>
      </c>
      <c r="N53" s="65">
        <f t="shared" si="11"/>
        <v>25</v>
      </c>
      <c r="O53" s="65">
        <f t="shared" si="11"/>
        <v>0</v>
      </c>
      <c r="P53" s="65">
        <f t="shared" si="11"/>
        <v>0.2808988764044944</v>
      </c>
      <c r="Q53" s="65">
        <f t="shared" si="11"/>
        <v>14.887640449438203</v>
      </c>
      <c r="R53" s="65">
        <f t="shared" si="6"/>
        <v>100.00000000000001</v>
      </c>
      <c r="S53" s="96"/>
    </row>
    <row r="54" spans="2:25" ht="15" customHeight="1" x14ac:dyDescent="0.15">
      <c r="B54" s="84"/>
      <c r="C54" s="49"/>
      <c r="D54" s="199" t="s">
        <v>545</v>
      </c>
      <c r="H54" s="109">
        <f t="shared" si="7"/>
        <v>356</v>
      </c>
      <c r="I54" s="65">
        <f t="shared" ref="I54:Q54" si="12">I46/$H54*100</f>
        <v>32.584269662921351</v>
      </c>
      <c r="J54" s="65">
        <f t="shared" si="12"/>
        <v>25.842696629213485</v>
      </c>
      <c r="K54" s="65">
        <f t="shared" si="12"/>
        <v>25.842696629213485</v>
      </c>
      <c r="L54" s="65">
        <f t="shared" si="12"/>
        <v>0</v>
      </c>
      <c r="M54" s="65">
        <f t="shared" si="12"/>
        <v>0</v>
      </c>
      <c r="N54" s="65">
        <f t="shared" si="12"/>
        <v>0</v>
      </c>
      <c r="O54" s="65">
        <f t="shared" si="12"/>
        <v>0</v>
      </c>
      <c r="P54" s="65">
        <f t="shared" si="12"/>
        <v>0.2808988764044944</v>
      </c>
      <c r="Q54" s="65">
        <f t="shared" si="12"/>
        <v>15.44943820224719</v>
      </c>
      <c r="R54" s="65">
        <f t="shared" si="6"/>
        <v>100.00000000000001</v>
      </c>
      <c r="S54" s="96"/>
    </row>
    <row r="55" spans="2:25" ht="15" customHeight="1" x14ac:dyDescent="0.15">
      <c r="B55" s="84"/>
      <c r="C55" s="49"/>
      <c r="D55" s="199" t="s">
        <v>544</v>
      </c>
      <c r="H55" s="109">
        <f t="shared" si="7"/>
        <v>356</v>
      </c>
      <c r="I55" s="65">
        <f t="shared" ref="I55:Q55" si="13">I47/$H55*100</f>
        <v>33.426966292134829</v>
      </c>
      <c r="J55" s="65">
        <f t="shared" si="13"/>
        <v>13.764044943820226</v>
      </c>
      <c r="K55" s="65">
        <f t="shared" si="13"/>
        <v>1.4044943820224718</v>
      </c>
      <c r="L55" s="65">
        <f t="shared" si="13"/>
        <v>10.955056179775282</v>
      </c>
      <c r="M55" s="65">
        <f t="shared" si="13"/>
        <v>0</v>
      </c>
      <c r="N55" s="65">
        <f t="shared" si="13"/>
        <v>25</v>
      </c>
      <c r="O55" s="65">
        <f t="shared" si="13"/>
        <v>0</v>
      </c>
      <c r="P55" s="65">
        <f t="shared" si="13"/>
        <v>0</v>
      </c>
      <c r="Q55" s="65">
        <f t="shared" si="13"/>
        <v>15.44943820224719</v>
      </c>
      <c r="R55" s="65">
        <f t="shared" si="6"/>
        <v>100</v>
      </c>
      <c r="S55" s="96"/>
    </row>
    <row r="56" spans="2:25" ht="15" customHeight="1" x14ac:dyDescent="0.15">
      <c r="B56" s="84"/>
      <c r="C56" s="49"/>
      <c r="D56" s="199" t="s">
        <v>524</v>
      </c>
      <c r="H56" s="109">
        <f t="shared" si="7"/>
        <v>356</v>
      </c>
      <c r="I56" s="65">
        <f t="shared" ref="I56:Q56" si="14">I48/$H56*100</f>
        <v>11.797752808988763</v>
      </c>
      <c r="J56" s="65">
        <f t="shared" si="14"/>
        <v>40.449438202247187</v>
      </c>
      <c r="K56" s="65">
        <f t="shared" si="14"/>
        <v>35.955056179775283</v>
      </c>
      <c r="L56" s="65">
        <f t="shared" si="14"/>
        <v>0</v>
      </c>
      <c r="M56" s="65">
        <f t="shared" si="14"/>
        <v>0</v>
      </c>
      <c r="N56" s="65">
        <f t="shared" si="14"/>
        <v>0</v>
      </c>
      <c r="O56" s="65">
        <f t="shared" si="14"/>
        <v>0</v>
      </c>
      <c r="P56" s="65">
        <f t="shared" si="14"/>
        <v>0</v>
      </c>
      <c r="Q56" s="65">
        <f t="shared" si="14"/>
        <v>11.797752808988763</v>
      </c>
      <c r="R56" s="65">
        <f t="shared" si="6"/>
        <v>99.999999999999986</v>
      </c>
      <c r="S56" s="96"/>
    </row>
    <row r="57" spans="2:25" ht="15" customHeight="1" x14ac:dyDescent="0.15">
      <c r="B57" s="92"/>
      <c r="C57" s="53"/>
      <c r="D57" s="198" t="s">
        <v>464</v>
      </c>
      <c r="E57" s="54"/>
      <c r="F57" s="54"/>
      <c r="G57" s="54"/>
      <c r="H57" s="99">
        <f t="shared" si="7"/>
        <v>356</v>
      </c>
      <c r="I57" s="100">
        <f t="shared" ref="I57:Q57" si="15">I49/$H57*100</f>
        <v>38.483146067415731</v>
      </c>
      <c r="J57" s="100">
        <f t="shared" si="15"/>
        <v>5.8988764044943816</v>
      </c>
      <c r="K57" s="100">
        <f t="shared" si="15"/>
        <v>3.6516853932584268</v>
      </c>
      <c r="L57" s="100">
        <f t="shared" si="15"/>
        <v>25.842696629213485</v>
      </c>
      <c r="M57" s="100">
        <f t="shared" si="15"/>
        <v>10.393258426966293</v>
      </c>
      <c r="N57" s="100">
        <f t="shared" si="15"/>
        <v>0.2808988764044944</v>
      </c>
      <c r="O57" s="100">
        <f t="shared" si="15"/>
        <v>0</v>
      </c>
      <c r="P57" s="100">
        <f t="shared" si="15"/>
        <v>0.84269662921348309</v>
      </c>
      <c r="Q57" s="100">
        <f t="shared" si="15"/>
        <v>14.606741573033707</v>
      </c>
      <c r="R57" s="100">
        <f t="shared" si="6"/>
        <v>100</v>
      </c>
      <c r="S57" s="96"/>
    </row>
    <row r="58" spans="2:25" ht="15" customHeight="1" x14ac:dyDescent="0.15">
      <c r="B58" s="35" t="s">
        <v>1</v>
      </c>
      <c r="C58" s="210" t="s">
        <v>530</v>
      </c>
      <c r="D58" s="59"/>
      <c r="E58" s="59"/>
      <c r="F58" s="59"/>
      <c r="G58" s="59"/>
      <c r="H58" s="95">
        <f t="shared" ref="H58:H65" si="16">H50-Q42</f>
        <v>306</v>
      </c>
      <c r="I58" s="62">
        <f t="shared" ref="I58:P65" si="17">I42/$H58*100</f>
        <v>6.8627450980392162</v>
      </c>
      <c r="J58" s="62">
        <f t="shared" si="17"/>
        <v>23.202614379084967</v>
      </c>
      <c r="K58" s="62">
        <f t="shared" si="17"/>
        <v>10.784313725490197</v>
      </c>
      <c r="L58" s="62">
        <f t="shared" si="17"/>
        <v>4.9019607843137258</v>
      </c>
      <c r="M58" s="62">
        <f t="shared" si="17"/>
        <v>5.5555555555555554</v>
      </c>
      <c r="N58" s="62">
        <f t="shared" si="17"/>
        <v>6.2091503267973858</v>
      </c>
      <c r="O58" s="62">
        <f t="shared" si="17"/>
        <v>12.418300653594772</v>
      </c>
      <c r="P58" s="62">
        <f t="shared" si="17"/>
        <v>30.065359477124183</v>
      </c>
      <c r="Q58" s="101" t="s">
        <v>203</v>
      </c>
      <c r="R58" s="62">
        <f t="shared" si="6"/>
        <v>100</v>
      </c>
      <c r="S58" s="96"/>
    </row>
    <row r="59" spans="2:25" ht="15" customHeight="1" x14ac:dyDescent="0.15">
      <c r="B59" s="102" t="s">
        <v>192</v>
      </c>
      <c r="C59" s="49"/>
      <c r="D59" s="201" t="s">
        <v>533</v>
      </c>
      <c r="E59" s="200"/>
      <c r="F59" s="200"/>
      <c r="G59" s="200"/>
      <c r="H59" s="103">
        <f t="shared" si="16"/>
        <v>307</v>
      </c>
      <c r="I59" s="104">
        <f t="shared" si="17"/>
        <v>17.589576547231271</v>
      </c>
      <c r="J59" s="104">
        <f t="shared" si="17"/>
        <v>27.035830618892508</v>
      </c>
      <c r="K59" s="104">
        <f t="shared" si="17"/>
        <v>8.7947882736156355</v>
      </c>
      <c r="L59" s="104">
        <f t="shared" si="17"/>
        <v>16.612377850162865</v>
      </c>
      <c r="M59" s="104">
        <f t="shared" si="17"/>
        <v>29.967426710097723</v>
      </c>
      <c r="N59" s="104">
        <f t="shared" si="17"/>
        <v>0</v>
      </c>
      <c r="O59" s="104">
        <f t="shared" si="17"/>
        <v>0</v>
      </c>
      <c r="P59" s="104">
        <f t="shared" si="17"/>
        <v>0</v>
      </c>
      <c r="Q59" s="105" t="s">
        <v>146</v>
      </c>
      <c r="R59" s="104">
        <f t="shared" si="6"/>
        <v>100</v>
      </c>
      <c r="S59" s="96"/>
    </row>
    <row r="60" spans="2:25" ht="15" customHeight="1" x14ac:dyDescent="0.15">
      <c r="B60" s="84"/>
      <c r="C60" s="49"/>
      <c r="D60" s="199" t="s">
        <v>535</v>
      </c>
      <c r="H60" s="109">
        <f t="shared" si="16"/>
        <v>302</v>
      </c>
      <c r="I60" s="65">
        <f t="shared" si="17"/>
        <v>30.794701986754969</v>
      </c>
      <c r="J60" s="65">
        <f t="shared" si="17"/>
        <v>19.205298013245034</v>
      </c>
      <c r="K60" s="65">
        <f t="shared" si="17"/>
        <v>7.2847682119205297</v>
      </c>
      <c r="L60" s="65">
        <f t="shared" si="17"/>
        <v>12.913907284768211</v>
      </c>
      <c r="M60" s="65">
        <f t="shared" si="17"/>
        <v>29.80132450331126</v>
      </c>
      <c r="N60" s="65">
        <f t="shared" si="17"/>
        <v>0</v>
      </c>
      <c r="O60" s="65">
        <f t="shared" si="17"/>
        <v>0</v>
      </c>
      <c r="P60" s="65">
        <f t="shared" si="17"/>
        <v>0</v>
      </c>
      <c r="Q60" s="67" t="s">
        <v>146</v>
      </c>
      <c r="R60" s="65">
        <f t="shared" si="6"/>
        <v>100</v>
      </c>
      <c r="S60" s="96"/>
    </row>
    <row r="61" spans="2:25" ht="15" customHeight="1" x14ac:dyDescent="0.15">
      <c r="B61" s="84"/>
      <c r="C61" s="49"/>
      <c r="D61" s="199" t="s">
        <v>532</v>
      </c>
      <c r="H61" s="109">
        <f t="shared" si="16"/>
        <v>303</v>
      </c>
      <c r="I61" s="65">
        <f t="shared" si="17"/>
        <v>47.854785478547853</v>
      </c>
      <c r="J61" s="65">
        <f t="shared" si="17"/>
        <v>15.511551155115511</v>
      </c>
      <c r="K61" s="65">
        <f t="shared" si="17"/>
        <v>0.33003300330033003</v>
      </c>
      <c r="L61" s="65">
        <f t="shared" si="17"/>
        <v>0.99009900990099009</v>
      </c>
      <c r="M61" s="65">
        <f t="shared" si="17"/>
        <v>5.6105610561056105</v>
      </c>
      <c r="N61" s="65">
        <f t="shared" si="17"/>
        <v>29.372937293729372</v>
      </c>
      <c r="O61" s="65">
        <f t="shared" si="17"/>
        <v>0</v>
      </c>
      <c r="P61" s="65">
        <f t="shared" si="17"/>
        <v>0.33003300330033003</v>
      </c>
      <c r="Q61" s="67" t="s">
        <v>146</v>
      </c>
      <c r="R61" s="65">
        <f t="shared" si="6"/>
        <v>99.999999999999986</v>
      </c>
      <c r="S61" s="96"/>
    </row>
    <row r="62" spans="2:25" ht="15" customHeight="1" x14ac:dyDescent="0.15">
      <c r="B62" s="84"/>
      <c r="C62" s="49"/>
      <c r="D62" s="199" t="s">
        <v>534</v>
      </c>
      <c r="H62" s="109">
        <f t="shared" si="16"/>
        <v>301</v>
      </c>
      <c r="I62" s="65">
        <f t="shared" si="17"/>
        <v>38.538205980066451</v>
      </c>
      <c r="J62" s="65">
        <f t="shared" si="17"/>
        <v>30.564784053156146</v>
      </c>
      <c r="K62" s="65">
        <f t="shared" si="17"/>
        <v>30.564784053156146</v>
      </c>
      <c r="L62" s="65">
        <f t="shared" si="17"/>
        <v>0</v>
      </c>
      <c r="M62" s="65">
        <f t="shared" si="17"/>
        <v>0</v>
      </c>
      <c r="N62" s="65">
        <f t="shared" si="17"/>
        <v>0</v>
      </c>
      <c r="O62" s="65">
        <f t="shared" si="17"/>
        <v>0</v>
      </c>
      <c r="P62" s="65">
        <f t="shared" si="17"/>
        <v>0.33222591362126247</v>
      </c>
      <c r="Q62" s="67" t="s">
        <v>146</v>
      </c>
      <c r="R62" s="65">
        <f t="shared" si="6"/>
        <v>100</v>
      </c>
      <c r="S62" s="96"/>
    </row>
    <row r="63" spans="2:25" ht="15" customHeight="1" x14ac:dyDescent="0.15">
      <c r="B63" s="84"/>
      <c r="C63" s="49"/>
      <c r="D63" s="199" t="s">
        <v>531</v>
      </c>
      <c r="H63" s="109">
        <f t="shared" si="16"/>
        <v>301</v>
      </c>
      <c r="I63" s="65">
        <f t="shared" si="17"/>
        <v>39.534883720930232</v>
      </c>
      <c r="J63" s="65">
        <f t="shared" si="17"/>
        <v>16.279069767441861</v>
      </c>
      <c r="K63" s="65">
        <f t="shared" si="17"/>
        <v>1.6611295681063125</v>
      </c>
      <c r="L63" s="65">
        <f t="shared" si="17"/>
        <v>12.956810631229235</v>
      </c>
      <c r="M63" s="65">
        <f t="shared" si="17"/>
        <v>0</v>
      </c>
      <c r="N63" s="65">
        <f t="shared" si="17"/>
        <v>29.568106312292358</v>
      </c>
      <c r="O63" s="65">
        <f t="shared" si="17"/>
        <v>0</v>
      </c>
      <c r="P63" s="65">
        <f t="shared" si="17"/>
        <v>0</v>
      </c>
      <c r="Q63" s="67" t="s">
        <v>146</v>
      </c>
      <c r="R63" s="65">
        <f t="shared" si="6"/>
        <v>100</v>
      </c>
      <c r="S63" s="96"/>
    </row>
    <row r="64" spans="2:25" ht="15" customHeight="1" x14ac:dyDescent="0.15">
      <c r="B64" s="84"/>
      <c r="C64" s="49"/>
      <c r="D64" s="199" t="s">
        <v>524</v>
      </c>
      <c r="H64" s="109">
        <f t="shared" si="16"/>
        <v>314</v>
      </c>
      <c r="I64" s="65">
        <f t="shared" si="17"/>
        <v>13.375796178343949</v>
      </c>
      <c r="J64" s="65">
        <f t="shared" si="17"/>
        <v>45.859872611464972</v>
      </c>
      <c r="K64" s="65">
        <f t="shared" si="17"/>
        <v>40.764331210191088</v>
      </c>
      <c r="L64" s="65">
        <f t="shared" si="17"/>
        <v>0</v>
      </c>
      <c r="M64" s="65">
        <f t="shared" si="17"/>
        <v>0</v>
      </c>
      <c r="N64" s="65">
        <f t="shared" si="17"/>
        <v>0</v>
      </c>
      <c r="O64" s="65">
        <f t="shared" si="17"/>
        <v>0</v>
      </c>
      <c r="P64" s="65">
        <f t="shared" si="17"/>
        <v>0</v>
      </c>
      <c r="Q64" s="67" t="s">
        <v>146</v>
      </c>
      <c r="R64" s="65">
        <f t="shared" si="6"/>
        <v>100</v>
      </c>
      <c r="S64" s="96"/>
    </row>
    <row r="65" spans="1:19" ht="15" customHeight="1" x14ac:dyDescent="0.15">
      <c r="B65" s="92"/>
      <c r="C65" s="53"/>
      <c r="D65" s="198" t="s">
        <v>464</v>
      </c>
      <c r="E65" s="54"/>
      <c r="F65" s="54"/>
      <c r="G65" s="54"/>
      <c r="H65" s="99">
        <f t="shared" si="16"/>
        <v>304</v>
      </c>
      <c r="I65" s="100">
        <f t="shared" si="17"/>
        <v>45.065789473684212</v>
      </c>
      <c r="J65" s="100">
        <f t="shared" si="17"/>
        <v>6.9078947368421062</v>
      </c>
      <c r="K65" s="100">
        <f t="shared" si="17"/>
        <v>4.2763157894736841</v>
      </c>
      <c r="L65" s="100">
        <f t="shared" si="17"/>
        <v>30.263157894736842</v>
      </c>
      <c r="M65" s="100">
        <f t="shared" si="17"/>
        <v>12.171052631578947</v>
      </c>
      <c r="N65" s="100">
        <f t="shared" si="17"/>
        <v>0.3289473684210526</v>
      </c>
      <c r="O65" s="100">
        <f t="shared" si="17"/>
        <v>0</v>
      </c>
      <c r="P65" s="100">
        <f t="shared" si="17"/>
        <v>0.98684210526315785</v>
      </c>
      <c r="Q65" s="107" t="s">
        <v>146</v>
      </c>
      <c r="R65" s="100">
        <f t="shared" si="6"/>
        <v>100.00000000000001</v>
      </c>
      <c r="S65" s="96"/>
    </row>
    <row r="66" spans="1:19" ht="15" customHeight="1" x14ac:dyDescent="0.15">
      <c r="I66" s="38"/>
    </row>
    <row r="67" spans="1:19" ht="15" customHeight="1" x14ac:dyDescent="0.15">
      <c r="A67" s="37" t="s">
        <v>543</v>
      </c>
      <c r="I67" s="38"/>
      <c r="J67" s="38"/>
    </row>
    <row r="68" spans="1:19" ht="22.5" x14ac:dyDescent="0.15">
      <c r="B68" s="43" t="s">
        <v>57</v>
      </c>
      <c r="C68" s="44"/>
      <c r="D68" s="44"/>
      <c r="E68" s="44"/>
      <c r="F68" s="44"/>
      <c r="G68" s="44"/>
      <c r="H68" s="44"/>
      <c r="I68" s="77" t="s">
        <v>542</v>
      </c>
      <c r="J68" s="78" t="s">
        <v>113</v>
      </c>
      <c r="K68" s="78" t="s">
        <v>114</v>
      </c>
      <c r="L68" s="78" t="s">
        <v>541</v>
      </c>
      <c r="M68" s="78" t="s">
        <v>540</v>
      </c>
      <c r="N68" s="78" t="s">
        <v>539</v>
      </c>
      <c r="O68" s="77" t="s">
        <v>538</v>
      </c>
      <c r="P68" s="79" t="s">
        <v>73</v>
      </c>
      <c r="Q68" s="79" t="s">
        <v>57</v>
      </c>
      <c r="R68" s="79" t="s">
        <v>537</v>
      </c>
      <c r="S68" s="79" t="s">
        <v>536</v>
      </c>
    </row>
    <row r="69" spans="1:19" ht="15" customHeight="1" x14ac:dyDescent="0.15">
      <c r="B69" s="35" t="s">
        <v>0</v>
      </c>
      <c r="C69" s="210" t="s">
        <v>530</v>
      </c>
      <c r="D69" s="59"/>
      <c r="E69" s="59"/>
      <c r="F69" s="59"/>
      <c r="G69" s="59"/>
      <c r="H69" s="60"/>
      <c r="I69" s="61">
        <v>49</v>
      </c>
      <c r="J69" s="61">
        <v>13</v>
      </c>
      <c r="K69" s="61">
        <v>60</v>
      </c>
      <c r="L69" s="61">
        <v>11</v>
      </c>
      <c r="M69" s="61">
        <v>7</v>
      </c>
      <c r="N69" s="61">
        <v>94</v>
      </c>
      <c r="O69" s="61">
        <v>48</v>
      </c>
      <c r="P69" s="61">
        <v>74</v>
      </c>
      <c r="Q69" s="61">
        <f t="shared" ref="Q69:Q92" si="18">SUM(I69:P69)</f>
        <v>356</v>
      </c>
      <c r="R69" s="81">
        <v>57.960053997625799</v>
      </c>
      <c r="S69" s="81">
        <v>85.196078431372555</v>
      </c>
    </row>
    <row r="70" spans="1:19" ht="15" customHeight="1" x14ac:dyDescent="0.15">
      <c r="B70" s="84"/>
      <c r="C70" s="49"/>
      <c r="D70" s="201" t="s">
        <v>533</v>
      </c>
      <c r="E70" s="200"/>
      <c r="F70" s="200"/>
      <c r="G70" s="200"/>
      <c r="H70" s="206"/>
      <c r="I70" s="205">
        <v>129</v>
      </c>
      <c r="J70" s="205">
        <v>2</v>
      </c>
      <c r="K70" s="205">
        <v>16</v>
      </c>
      <c r="L70" s="205">
        <v>5</v>
      </c>
      <c r="M70" s="205">
        <v>1</v>
      </c>
      <c r="N70" s="205">
        <v>0</v>
      </c>
      <c r="O70" s="205">
        <v>132</v>
      </c>
      <c r="P70" s="205">
        <v>71</v>
      </c>
      <c r="Q70" s="205">
        <f t="shared" si="18"/>
        <v>356</v>
      </c>
      <c r="R70" s="204">
        <v>48.893056395778721</v>
      </c>
      <c r="S70" s="204">
        <v>28.000000000000004</v>
      </c>
    </row>
    <row r="71" spans="1:19" ht="15" customHeight="1" x14ac:dyDescent="0.15">
      <c r="B71" s="84"/>
      <c r="C71" s="49"/>
      <c r="D71" s="199" t="s">
        <v>535</v>
      </c>
      <c r="H71" s="50"/>
      <c r="I71" s="64">
        <v>156</v>
      </c>
      <c r="J71" s="64">
        <v>0</v>
      </c>
      <c r="K71" s="64">
        <v>1</v>
      </c>
      <c r="L71" s="64">
        <v>13</v>
      </c>
      <c r="M71" s="64">
        <v>0</v>
      </c>
      <c r="N71" s="64">
        <v>0</v>
      </c>
      <c r="O71" s="64">
        <v>118</v>
      </c>
      <c r="P71" s="64">
        <v>68</v>
      </c>
      <c r="Q71" s="64">
        <f t="shared" si="18"/>
        <v>356</v>
      </c>
      <c r="R71" s="197">
        <v>43.182425213675209</v>
      </c>
      <c r="S71" s="197">
        <v>0</v>
      </c>
    </row>
    <row r="72" spans="1:19" ht="15" customHeight="1" x14ac:dyDescent="0.15">
      <c r="B72" s="84"/>
      <c r="C72" s="49"/>
      <c r="D72" s="199" t="s">
        <v>532</v>
      </c>
      <c r="H72" s="50"/>
      <c r="I72" s="64">
        <v>164</v>
      </c>
      <c r="J72" s="64">
        <v>1</v>
      </c>
      <c r="K72" s="64">
        <v>1</v>
      </c>
      <c r="L72" s="64">
        <v>1</v>
      </c>
      <c r="M72" s="64">
        <v>1</v>
      </c>
      <c r="N72" s="64">
        <v>0</v>
      </c>
      <c r="O72" s="64">
        <v>125</v>
      </c>
      <c r="P72" s="64">
        <v>63</v>
      </c>
      <c r="Q72" s="64">
        <f t="shared" si="18"/>
        <v>356</v>
      </c>
      <c r="R72" s="197">
        <v>43.191126279863482</v>
      </c>
      <c r="S72" s="197">
        <v>0</v>
      </c>
    </row>
    <row r="73" spans="1:19" ht="15" customHeight="1" x14ac:dyDescent="0.15">
      <c r="B73" s="84"/>
      <c r="C73" s="49"/>
      <c r="D73" s="199" t="s">
        <v>534</v>
      </c>
      <c r="H73" s="50"/>
      <c r="I73" s="64">
        <v>165</v>
      </c>
      <c r="J73" s="64">
        <v>0</v>
      </c>
      <c r="K73" s="64">
        <v>10</v>
      </c>
      <c r="L73" s="64">
        <v>1</v>
      </c>
      <c r="M73" s="64">
        <v>0</v>
      </c>
      <c r="N73" s="64">
        <v>0</v>
      </c>
      <c r="O73" s="64">
        <v>116</v>
      </c>
      <c r="P73" s="64">
        <v>64</v>
      </c>
      <c r="Q73" s="64">
        <f t="shared" si="18"/>
        <v>356</v>
      </c>
      <c r="R73" s="197">
        <v>41.004566210045674</v>
      </c>
      <c r="S73" s="197">
        <v>0</v>
      </c>
    </row>
    <row r="74" spans="1:19" ht="15" customHeight="1" x14ac:dyDescent="0.15">
      <c r="B74" s="84"/>
      <c r="C74" s="49"/>
      <c r="D74" s="199" t="s">
        <v>531</v>
      </c>
      <c r="H74" s="50"/>
      <c r="I74" s="64">
        <v>128</v>
      </c>
      <c r="J74" s="64">
        <v>1</v>
      </c>
      <c r="K74" s="64">
        <v>0</v>
      </c>
      <c r="L74" s="64">
        <v>1</v>
      </c>
      <c r="M74" s="64">
        <v>2</v>
      </c>
      <c r="N74" s="64">
        <v>89</v>
      </c>
      <c r="O74" s="64">
        <v>75</v>
      </c>
      <c r="P74" s="64">
        <v>60</v>
      </c>
      <c r="Q74" s="64">
        <f t="shared" si="18"/>
        <v>356</v>
      </c>
      <c r="R74" s="197">
        <v>50.405760490220125</v>
      </c>
      <c r="S74" s="197">
        <v>81.081081081081081</v>
      </c>
    </row>
    <row r="75" spans="1:19" ht="15" customHeight="1" x14ac:dyDescent="0.15">
      <c r="B75" s="84"/>
      <c r="C75" s="49"/>
      <c r="D75" s="199" t="s">
        <v>524</v>
      </c>
      <c r="H75" s="50"/>
      <c r="I75" s="64">
        <v>83</v>
      </c>
      <c r="J75" s="64">
        <v>50</v>
      </c>
      <c r="K75" s="64">
        <v>17</v>
      </c>
      <c r="L75" s="64">
        <v>3</v>
      </c>
      <c r="M75" s="64">
        <v>3</v>
      </c>
      <c r="N75" s="64">
        <v>0</v>
      </c>
      <c r="O75" s="64">
        <v>132</v>
      </c>
      <c r="P75" s="64">
        <v>68</v>
      </c>
      <c r="Q75" s="64">
        <f t="shared" si="18"/>
        <v>356</v>
      </c>
      <c r="R75" s="197">
        <v>50.627066798941819</v>
      </c>
      <c r="S75" s="197">
        <v>25</v>
      </c>
    </row>
    <row r="76" spans="1:19" ht="15" customHeight="1" x14ac:dyDescent="0.15">
      <c r="B76" s="92"/>
      <c r="C76" s="53"/>
      <c r="D76" s="198" t="s">
        <v>464</v>
      </c>
      <c r="E76" s="54"/>
      <c r="F76" s="54"/>
      <c r="G76" s="54"/>
      <c r="H76" s="55"/>
      <c r="I76" s="93">
        <v>192</v>
      </c>
      <c r="J76" s="93">
        <v>3</v>
      </c>
      <c r="K76" s="93">
        <v>1</v>
      </c>
      <c r="L76" s="93">
        <v>2</v>
      </c>
      <c r="M76" s="93">
        <v>3</v>
      </c>
      <c r="N76" s="93">
        <v>0</v>
      </c>
      <c r="O76" s="93">
        <v>93</v>
      </c>
      <c r="P76" s="93">
        <v>62</v>
      </c>
      <c r="Q76" s="93">
        <f t="shared" si="18"/>
        <v>356</v>
      </c>
      <c r="R76" s="94">
        <v>32.8577053066305</v>
      </c>
      <c r="S76" s="94">
        <v>0</v>
      </c>
    </row>
    <row r="77" spans="1:19" ht="15" customHeight="1" x14ac:dyDescent="0.15">
      <c r="B77" s="35" t="s">
        <v>1</v>
      </c>
      <c r="C77" s="210" t="s">
        <v>530</v>
      </c>
      <c r="D77" s="59"/>
      <c r="E77" s="59"/>
      <c r="F77" s="59"/>
      <c r="G77" s="59"/>
      <c r="H77" s="95">
        <f t="shared" ref="H77:H84" si="19">L$17</f>
        <v>356</v>
      </c>
      <c r="I77" s="62">
        <f t="shared" ref="I77:P84" si="20">I69/$H77*100</f>
        <v>13.764044943820226</v>
      </c>
      <c r="J77" s="62">
        <f t="shared" si="20"/>
        <v>3.6516853932584268</v>
      </c>
      <c r="K77" s="62">
        <f t="shared" si="20"/>
        <v>16.853932584269664</v>
      </c>
      <c r="L77" s="62">
        <f t="shared" si="20"/>
        <v>3.089887640449438</v>
      </c>
      <c r="M77" s="62">
        <f t="shared" si="20"/>
        <v>1.9662921348314606</v>
      </c>
      <c r="N77" s="62">
        <f t="shared" si="20"/>
        <v>26.40449438202247</v>
      </c>
      <c r="O77" s="62">
        <f t="shared" si="20"/>
        <v>13.48314606741573</v>
      </c>
      <c r="P77" s="62">
        <f t="shared" si="20"/>
        <v>20.786516853932586</v>
      </c>
      <c r="Q77" s="62">
        <f t="shared" si="18"/>
        <v>100</v>
      </c>
      <c r="R77" s="196"/>
    </row>
    <row r="78" spans="1:19" ht="15" customHeight="1" x14ac:dyDescent="0.15">
      <c r="B78" s="84"/>
      <c r="C78" s="49"/>
      <c r="D78" s="201" t="s">
        <v>533</v>
      </c>
      <c r="E78" s="200"/>
      <c r="F78" s="200"/>
      <c r="G78" s="200"/>
      <c r="H78" s="103">
        <f t="shared" si="19"/>
        <v>356</v>
      </c>
      <c r="I78" s="104">
        <f t="shared" si="20"/>
        <v>36.235955056179776</v>
      </c>
      <c r="J78" s="104">
        <f t="shared" si="20"/>
        <v>0.5617977528089888</v>
      </c>
      <c r="K78" s="104">
        <f t="shared" si="20"/>
        <v>4.4943820224719104</v>
      </c>
      <c r="L78" s="104">
        <f t="shared" si="20"/>
        <v>1.4044943820224718</v>
      </c>
      <c r="M78" s="104">
        <f t="shared" si="20"/>
        <v>0.2808988764044944</v>
      </c>
      <c r="N78" s="104">
        <f t="shared" si="20"/>
        <v>0</v>
      </c>
      <c r="O78" s="104">
        <f t="shared" si="20"/>
        <v>37.078651685393261</v>
      </c>
      <c r="P78" s="104">
        <f t="shared" si="20"/>
        <v>19.943820224719101</v>
      </c>
      <c r="Q78" s="104">
        <f t="shared" si="18"/>
        <v>100</v>
      </c>
      <c r="R78" s="96"/>
    </row>
    <row r="79" spans="1:19" ht="15" customHeight="1" x14ac:dyDescent="0.15">
      <c r="B79" s="84"/>
      <c r="C79" s="49"/>
      <c r="D79" s="199" t="s">
        <v>528</v>
      </c>
      <c r="H79" s="109">
        <f t="shared" si="19"/>
        <v>356</v>
      </c>
      <c r="I79" s="65">
        <f t="shared" si="20"/>
        <v>43.820224719101127</v>
      </c>
      <c r="J79" s="65">
        <f t="shared" si="20"/>
        <v>0</v>
      </c>
      <c r="K79" s="65">
        <f t="shared" si="20"/>
        <v>0.2808988764044944</v>
      </c>
      <c r="L79" s="65">
        <f t="shared" si="20"/>
        <v>3.6516853932584268</v>
      </c>
      <c r="M79" s="65">
        <f t="shared" si="20"/>
        <v>0</v>
      </c>
      <c r="N79" s="65">
        <f t="shared" si="20"/>
        <v>0</v>
      </c>
      <c r="O79" s="65">
        <f t="shared" si="20"/>
        <v>33.146067415730336</v>
      </c>
      <c r="P79" s="65">
        <f t="shared" si="20"/>
        <v>19.101123595505616</v>
      </c>
      <c r="Q79" s="65">
        <f t="shared" si="18"/>
        <v>100</v>
      </c>
      <c r="R79" s="96"/>
    </row>
    <row r="80" spans="1:19" ht="15" customHeight="1" x14ac:dyDescent="0.15">
      <c r="B80" s="84"/>
      <c r="C80" s="49"/>
      <c r="D80" s="199" t="s">
        <v>532</v>
      </c>
      <c r="H80" s="109">
        <f t="shared" si="19"/>
        <v>356</v>
      </c>
      <c r="I80" s="65">
        <f t="shared" si="20"/>
        <v>46.067415730337082</v>
      </c>
      <c r="J80" s="65">
        <f t="shared" si="20"/>
        <v>0.2808988764044944</v>
      </c>
      <c r="K80" s="65">
        <f t="shared" si="20"/>
        <v>0.2808988764044944</v>
      </c>
      <c r="L80" s="65">
        <f t="shared" si="20"/>
        <v>0.2808988764044944</v>
      </c>
      <c r="M80" s="65">
        <f t="shared" si="20"/>
        <v>0.2808988764044944</v>
      </c>
      <c r="N80" s="65">
        <f t="shared" si="20"/>
        <v>0</v>
      </c>
      <c r="O80" s="65">
        <f t="shared" si="20"/>
        <v>35.112359550561798</v>
      </c>
      <c r="P80" s="65">
        <f t="shared" si="20"/>
        <v>17.696629213483146</v>
      </c>
      <c r="Q80" s="65">
        <f t="shared" si="18"/>
        <v>100</v>
      </c>
      <c r="R80" s="96"/>
    </row>
    <row r="81" spans="1:18" ht="15" customHeight="1" x14ac:dyDescent="0.15">
      <c r="B81" s="84"/>
      <c r="C81" s="49"/>
      <c r="D81" s="199" t="s">
        <v>526</v>
      </c>
      <c r="H81" s="109">
        <f t="shared" si="19"/>
        <v>356</v>
      </c>
      <c r="I81" s="65">
        <f t="shared" si="20"/>
        <v>46.348314606741575</v>
      </c>
      <c r="J81" s="65">
        <f t="shared" si="20"/>
        <v>0</v>
      </c>
      <c r="K81" s="65">
        <f t="shared" si="20"/>
        <v>2.8089887640449436</v>
      </c>
      <c r="L81" s="65">
        <f t="shared" si="20"/>
        <v>0.2808988764044944</v>
      </c>
      <c r="M81" s="65">
        <f t="shared" si="20"/>
        <v>0</v>
      </c>
      <c r="N81" s="65">
        <f t="shared" si="20"/>
        <v>0</v>
      </c>
      <c r="O81" s="65">
        <f t="shared" si="20"/>
        <v>32.584269662921351</v>
      </c>
      <c r="P81" s="65">
        <f t="shared" si="20"/>
        <v>17.977528089887642</v>
      </c>
      <c r="Q81" s="65">
        <f t="shared" si="18"/>
        <v>100</v>
      </c>
      <c r="R81" s="96"/>
    </row>
    <row r="82" spans="1:18" ht="15" customHeight="1" x14ac:dyDescent="0.15">
      <c r="B82" s="84"/>
      <c r="C82" s="49"/>
      <c r="D82" s="199" t="s">
        <v>531</v>
      </c>
      <c r="H82" s="109">
        <f t="shared" si="19"/>
        <v>356</v>
      </c>
      <c r="I82" s="65">
        <f t="shared" si="20"/>
        <v>35.955056179775283</v>
      </c>
      <c r="J82" s="65">
        <f t="shared" si="20"/>
        <v>0.2808988764044944</v>
      </c>
      <c r="K82" s="65">
        <f t="shared" si="20"/>
        <v>0</v>
      </c>
      <c r="L82" s="65">
        <f t="shared" si="20"/>
        <v>0.2808988764044944</v>
      </c>
      <c r="M82" s="65">
        <f t="shared" si="20"/>
        <v>0.5617977528089888</v>
      </c>
      <c r="N82" s="65">
        <f t="shared" si="20"/>
        <v>25</v>
      </c>
      <c r="O82" s="65">
        <f t="shared" si="20"/>
        <v>21.067415730337078</v>
      </c>
      <c r="P82" s="65">
        <f t="shared" si="20"/>
        <v>16.853932584269664</v>
      </c>
      <c r="Q82" s="65">
        <f t="shared" si="18"/>
        <v>100</v>
      </c>
      <c r="R82" s="96"/>
    </row>
    <row r="83" spans="1:18" ht="15" customHeight="1" x14ac:dyDescent="0.15">
      <c r="B83" s="84"/>
      <c r="C83" s="49"/>
      <c r="D83" s="199" t="s">
        <v>524</v>
      </c>
      <c r="H83" s="109">
        <f t="shared" si="19"/>
        <v>356</v>
      </c>
      <c r="I83" s="65">
        <f t="shared" si="20"/>
        <v>23.314606741573034</v>
      </c>
      <c r="J83" s="65">
        <f t="shared" si="20"/>
        <v>14.04494382022472</v>
      </c>
      <c r="K83" s="65">
        <f t="shared" si="20"/>
        <v>4.7752808988764039</v>
      </c>
      <c r="L83" s="65">
        <f t="shared" si="20"/>
        <v>0.84269662921348309</v>
      </c>
      <c r="M83" s="65">
        <f t="shared" si="20"/>
        <v>0.84269662921348309</v>
      </c>
      <c r="N83" s="65">
        <f t="shared" si="20"/>
        <v>0</v>
      </c>
      <c r="O83" s="65">
        <f t="shared" si="20"/>
        <v>37.078651685393261</v>
      </c>
      <c r="P83" s="65">
        <f t="shared" si="20"/>
        <v>19.101123595505616</v>
      </c>
      <c r="Q83" s="65">
        <f t="shared" si="18"/>
        <v>100</v>
      </c>
      <c r="R83" s="96"/>
    </row>
    <row r="84" spans="1:18" ht="15" customHeight="1" x14ac:dyDescent="0.15">
      <c r="B84" s="92"/>
      <c r="C84" s="53"/>
      <c r="D84" s="198" t="s">
        <v>464</v>
      </c>
      <c r="E84" s="54"/>
      <c r="F84" s="54"/>
      <c r="G84" s="54"/>
      <c r="H84" s="99">
        <f t="shared" si="19"/>
        <v>356</v>
      </c>
      <c r="I84" s="100">
        <f t="shared" si="20"/>
        <v>53.932584269662918</v>
      </c>
      <c r="J84" s="100">
        <f t="shared" si="20"/>
        <v>0.84269662921348309</v>
      </c>
      <c r="K84" s="100">
        <f t="shared" si="20"/>
        <v>0.2808988764044944</v>
      </c>
      <c r="L84" s="100">
        <f t="shared" si="20"/>
        <v>0.5617977528089888</v>
      </c>
      <c r="M84" s="100">
        <f t="shared" si="20"/>
        <v>0.84269662921348309</v>
      </c>
      <c r="N84" s="100">
        <f t="shared" si="20"/>
        <v>0</v>
      </c>
      <c r="O84" s="100">
        <f t="shared" si="20"/>
        <v>26.123595505617981</v>
      </c>
      <c r="P84" s="100">
        <f t="shared" si="20"/>
        <v>17.415730337078653</v>
      </c>
      <c r="Q84" s="100">
        <f t="shared" si="18"/>
        <v>100</v>
      </c>
      <c r="R84" s="96"/>
    </row>
    <row r="85" spans="1:18" ht="15" customHeight="1" x14ac:dyDescent="0.15">
      <c r="B85" s="35" t="s">
        <v>1</v>
      </c>
      <c r="C85" s="210" t="s">
        <v>530</v>
      </c>
      <c r="D85" s="59"/>
      <c r="E85" s="59"/>
      <c r="F85" s="59"/>
      <c r="G85" s="59"/>
      <c r="H85" s="95">
        <f t="shared" ref="H85:H92" si="21">H77-P69</f>
        <v>282</v>
      </c>
      <c r="I85" s="62">
        <f t="shared" ref="I85:O92" si="22">I69/$H85*100</f>
        <v>17.375886524822697</v>
      </c>
      <c r="J85" s="62">
        <f t="shared" si="22"/>
        <v>4.6099290780141837</v>
      </c>
      <c r="K85" s="62">
        <f t="shared" si="22"/>
        <v>21.276595744680851</v>
      </c>
      <c r="L85" s="62">
        <f t="shared" si="22"/>
        <v>3.9007092198581561</v>
      </c>
      <c r="M85" s="62">
        <f t="shared" si="22"/>
        <v>2.4822695035460995</v>
      </c>
      <c r="N85" s="62">
        <f t="shared" si="22"/>
        <v>33.333333333333329</v>
      </c>
      <c r="O85" s="62">
        <f t="shared" si="22"/>
        <v>17.021276595744681</v>
      </c>
      <c r="P85" s="101" t="s">
        <v>203</v>
      </c>
      <c r="Q85" s="62">
        <f t="shared" si="18"/>
        <v>99.999999999999986</v>
      </c>
      <c r="R85" s="96"/>
    </row>
    <row r="86" spans="1:18" ht="15" customHeight="1" x14ac:dyDescent="0.15">
      <c r="B86" s="102" t="s">
        <v>192</v>
      </c>
      <c r="C86" s="49"/>
      <c r="D86" s="201" t="s">
        <v>529</v>
      </c>
      <c r="E86" s="200"/>
      <c r="F86" s="200"/>
      <c r="G86" s="200"/>
      <c r="H86" s="103">
        <f t="shared" si="21"/>
        <v>285</v>
      </c>
      <c r="I86" s="104">
        <f t="shared" si="22"/>
        <v>45.263157894736842</v>
      </c>
      <c r="J86" s="104">
        <f t="shared" si="22"/>
        <v>0.70175438596491224</v>
      </c>
      <c r="K86" s="104">
        <f t="shared" si="22"/>
        <v>5.6140350877192979</v>
      </c>
      <c r="L86" s="104">
        <f t="shared" si="22"/>
        <v>1.7543859649122806</v>
      </c>
      <c r="M86" s="104">
        <f t="shared" si="22"/>
        <v>0.35087719298245612</v>
      </c>
      <c r="N86" s="104">
        <f t="shared" si="22"/>
        <v>0</v>
      </c>
      <c r="O86" s="104">
        <f t="shared" si="22"/>
        <v>46.315789473684212</v>
      </c>
      <c r="P86" s="105" t="s">
        <v>146</v>
      </c>
      <c r="Q86" s="104">
        <f t="shared" si="18"/>
        <v>100</v>
      </c>
      <c r="R86" s="96"/>
    </row>
    <row r="87" spans="1:18" ht="15" customHeight="1" x14ac:dyDescent="0.15">
      <c r="B87" s="84"/>
      <c r="C87" s="49"/>
      <c r="D87" s="199" t="s">
        <v>528</v>
      </c>
      <c r="H87" s="109">
        <f t="shared" si="21"/>
        <v>288</v>
      </c>
      <c r="I87" s="65">
        <f t="shared" si="22"/>
        <v>54.166666666666664</v>
      </c>
      <c r="J87" s="65">
        <f t="shared" si="22"/>
        <v>0</v>
      </c>
      <c r="K87" s="65">
        <f t="shared" si="22"/>
        <v>0.34722222222222221</v>
      </c>
      <c r="L87" s="65">
        <f t="shared" si="22"/>
        <v>4.5138888888888884</v>
      </c>
      <c r="M87" s="65">
        <f t="shared" si="22"/>
        <v>0</v>
      </c>
      <c r="N87" s="65">
        <f t="shared" si="22"/>
        <v>0</v>
      </c>
      <c r="O87" s="65">
        <f t="shared" si="22"/>
        <v>40.972222222222221</v>
      </c>
      <c r="P87" s="67" t="s">
        <v>146</v>
      </c>
      <c r="Q87" s="65">
        <f t="shared" si="18"/>
        <v>100</v>
      </c>
      <c r="R87" s="96"/>
    </row>
    <row r="88" spans="1:18" ht="15" customHeight="1" x14ac:dyDescent="0.15">
      <c r="B88" s="84"/>
      <c r="C88" s="49"/>
      <c r="D88" s="199" t="s">
        <v>527</v>
      </c>
      <c r="H88" s="109">
        <f t="shared" si="21"/>
        <v>293</v>
      </c>
      <c r="I88" s="65">
        <f t="shared" si="22"/>
        <v>55.972696245733786</v>
      </c>
      <c r="J88" s="65">
        <f t="shared" si="22"/>
        <v>0.34129692832764508</v>
      </c>
      <c r="K88" s="65">
        <f t="shared" si="22"/>
        <v>0.34129692832764508</v>
      </c>
      <c r="L88" s="65">
        <f t="shared" si="22"/>
        <v>0.34129692832764508</v>
      </c>
      <c r="M88" s="65">
        <f t="shared" si="22"/>
        <v>0.34129692832764508</v>
      </c>
      <c r="N88" s="65">
        <f t="shared" si="22"/>
        <v>0</v>
      </c>
      <c r="O88" s="65">
        <f t="shared" si="22"/>
        <v>42.662116040955631</v>
      </c>
      <c r="P88" s="67" t="s">
        <v>146</v>
      </c>
      <c r="Q88" s="65">
        <f t="shared" si="18"/>
        <v>100</v>
      </c>
      <c r="R88" s="96"/>
    </row>
    <row r="89" spans="1:18" ht="15" customHeight="1" x14ac:dyDescent="0.15">
      <c r="B89" s="84"/>
      <c r="C89" s="49"/>
      <c r="D89" s="199" t="s">
        <v>526</v>
      </c>
      <c r="H89" s="109">
        <f t="shared" si="21"/>
        <v>292</v>
      </c>
      <c r="I89" s="65">
        <f t="shared" si="22"/>
        <v>56.5068493150685</v>
      </c>
      <c r="J89" s="65">
        <f t="shared" si="22"/>
        <v>0</v>
      </c>
      <c r="K89" s="65">
        <f t="shared" si="22"/>
        <v>3.4246575342465753</v>
      </c>
      <c r="L89" s="65">
        <f t="shared" si="22"/>
        <v>0.34246575342465752</v>
      </c>
      <c r="M89" s="65">
        <f t="shared" si="22"/>
        <v>0</v>
      </c>
      <c r="N89" s="65">
        <f t="shared" si="22"/>
        <v>0</v>
      </c>
      <c r="O89" s="65">
        <f t="shared" si="22"/>
        <v>39.726027397260275</v>
      </c>
      <c r="P89" s="67" t="s">
        <v>146</v>
      </c>
      <c r="Q89" s="65">
        <f t="shared" si="18"/>
        <v>100</v>
      </c>
      <c r="R89" s="96"/>
    </row>
    <row r="90" spans="1:18" ht="15" customHeight="1" x14ac:dyDescent="0.15">
      <c r="B90" s="84"/>
      <c r="C90" s="49"/>
      <c r="D90" s="199" t="s">
        <v>525</v>
      </c>
      <c r="H90" s="109">
        <f t="shared" si="21"/>
        <v>296</v>
      </c>
      <c r="I90" s="65">
        <f t="shared" si="22"/>
        <v>43.243243243243242</v>
      </c>
      <c r="J90" s="65">
        <f t="shared" si="22"/>
        <v>0.33783783783783783</v>
      </c>
      <c r="K90" s="65">
        <f t="shared" si="22"/>
        <v>0</v>
      </c>
      <c r="L90" s="65">
        <f t="shared" si="22"/>
        <v>0.33783783783783783</v>
      </c>
      <c r="M90" s="65">
        <f t="shared" si="22"/>
        <v>0.67567567567567566</v>
      </c>
      <c r="N90" s="65">
        <f t="shared" si="22"/>
        <v>30.067567567567565</v>
      </c>
      <c r="O90" s="65">
        <f t="shared" si="22"/>
        <v>25.337837837837839</v>
      </c>
      <c r="P90" s="67" t="s">
        <v>146</v>
      </c>
      <c r="Q90" s="65">
        <f t="shared" si="18"/>
        <v>100</v>
      </c>
      <c r="R90" s="96"/>
    </row>
    <row r="91" spans="1:18" ht="15" customHeight="1" x14ac:dyDescent="0.15">
      <c r="B91" s="84"/>
      <c r="C91" s="49"/>
      <c r="D91" s="199" t="s">
        <v>524</v>
      </c>
      <c r="H91" s="109">
        <f t="shared" si="21"/>
        <v>288</v>
      </c>
      <c r="I91" s="65">
        <f t="shared" si="22"/>
        <v>28.819444444444443</v>
      </c>
      <c r="J91" s="65">
        <f t="shared" si="22"/>
        <v>17.361111111111111</v>
      </c>
      <c r="K91" s="65">
        <f t="shared" si="22"/>
        <v>5.9027777777777777</v>
      </c>
      <c r="L91" s="65">
        <f t="shared" si="22"/>
        <v>1.0416666666666665</v>
      </c>
      <c r="M91" s="65">
        <f t="shared" si="22"/>
        <v>1.0416666666666665</v>
      </c>
      <c r="N91" s="65">
        <f t="shared" si="22"/>
        <v>0</v>
      </c>
      <c r="O91" s="65">
        <f t="shared" si="22"/>
        <v>45.833333333333329</v>
      </c>
      <c r="P91" s="67" t="s">
        <v>146</v>
      </c>
      <c r="Q91" s="65">
        <f t="shared" si="18"/>
        <v>100</v>
      </c>
      <c r="R91" s="96"/>
    </row>
    <row r="92" spans="1:18" ht="15" customHeight="1" x14ac:dyDescent="0.15">
      <c r="B92" s="92"/>
      <c r="C92" s="53"/>
      <c r="D92" s="198" t="s">
        <v>464</v>
      </c>
      <c r="E92" s="54"/>
      <c r="F92" s="54"/>
      <c r="G92" s="54"/>
      <c r="H92" s="99">
        <f t="shared" si="21"/>
        <v>294</v>
      </c>
      <c r="I92" s="100">
        <f t="shared" si="22"/>
        <v>65.306122448979593</v>
      </c>
      <c r="J92" s="100">
        <f t="shared" si="22"/>
        <v>1.0204081632653061</v>
      </c>
      <c r="K92" s="100">
        <f t="shared" si="22"/>
        <v>0.3401360544217687</v>
      </c>
      <c r="L92" s="100">
        <f t="shared" si="22"/>
        <v>0.68027210884353739</v>
      </c>
      <c r="M92" s="100">
        <f t="shared" si="22"/>
        <v>1.0204081632653061</v>
      </c>
      <c r="N92" s="100">
        <f t="shared" si="22"/>
        <v>0</v>
      </c>
      <c r="O92" s="100">
        <f t="shared" si="22"/>
        <v>31.632653061224492</v>
      </c>
      <c r="P92" s="107" t="s">
        <v>146</v>
      </c>
      <c r="Q92" s="100">
        <f t="shared" si="18"/>
        <v>99.999999999999986</v>
      </c>
      <c r="R92" s="96"/>
    </row>
    <row r="93" spans="1:18" ht="15" customHeight="1" x14ac:dyDescent="0.15">
      <c r="I93" s="38"/>
    </row>
    <row r="94" spans="1:18" ht="15" customHeight="1" x14ac:dyDescent="0.15">
      <c r="A94" s="36" t="s">
        <v>85</v>
      </c>
      <c r="I94" s="38"/>
    </row>
    <row r="95" spans="1:18" ht="15" customHeight="1" x14ac:dyDescent="0.15">
      <c r="A95" s="37" t="s">
        <v>86</v>
      </c>
      <c r="I95" s="38"/>
    </row>
    <row r="96" spans="1:18" ht="21.75" x14ac:dyDescent="0.15">
      <c r="B96" s="58"/>
      <c r="C96" s="59"/>
      <c r="D96" s="59"/>
      <c r="E96" s="59"/>
      <c r="F96" s="59"/>
      <c r="G96" s="59"/>
      <c r="H96" s="59"/>
      <c r="I96" s="59"/>
      <c r="J96" s="59"/>
      <c r="K96" s="60"/>
      <c r="L96" s="212" t="s">
        <v>0</v>
      </c>
      <c r="M96" s="212" t="s">
        <v>1</v>
      </c>
      <c r="N96" s="211" t="s">
        <v>62</v>
      </c>
    </row>
    <row r="97" spans="1:14" ht="12" customHeight="1" x14ac:dyDescent="0.15">
      <c r="B97" s="53"/>
      <c r="C97" s="54"/>
      <c r="D97" s="54"/>
      <c r="E97" s="54"/>
      <c r="F97" s="54"/>
      <c r="G97" s="54"/>
      <c r="H97" s="54"/>
      <c r="I97" s="54"/>
      <c r="J97" s="54"/>
      <c r="K97" s="55"/>
      <c r="L97" s="56"/>
      <c r="M97" s="57">
        <f>L$17</f>
        <v>356</v>
      </c>
      <c r="N97" s="57">
        <f>M97-L107</f>
        <v>355</v>
      </c>
    </row>
    <row r="98" spans="1:14" ht="15" customHeight="1" x14ac:dyDescent="0.15">
      <c r="B98" s="58" t="s">
        <v>87</v>
      </c>
      <c r="C98" s="59"/>
      <c r="D98" s="59"/>
      <c r="E98" s="59"/>
      <c r="F98" s="59"/>
      <c r="G98" s="59"/>
      <c r="H98" s="59"/>
      <c r="I98" s="59"/>
      <c r="J98" s="59"/>
      <c r="K98" s="60"/>
      <c r="L98" s="61">
        <v>19</v>
      </c>
      <c r="M98" s="62">
        <f t="shared" ref="M98:N106" si="23">$L98/M$97*100</f>
        <v>5.3370786516853927</v>
      </c>
      <c r="N98" s="62">
        <f t="shared" si="23"/>
        <v>5.352112676056338</v>
      </c>
    </row>
    <row r="99" spans="1:14" ht="15" customHeight="1" x14ac:dyDescent="0.15">
      <c r="B99" s="49" t="s">
        <v>88</v>
      </c>
      <c r="I99" s="38"/>
      <c r="J99" s="38"/>
      <c r="K99" s="50"/>
      <c r="L99" s="64">
        <v>27</v>
      </c>
      <c r="M99" s="65">
        <f t="shared" si="23"/>
        <v>7.5842696629213489</v>
      </c>
      <c r="N99" s="65">
        <f t="shared" si="23"/>
        <v>7.605633802816901</v>
      </c>
    </row>
    <row r="100" spans="1:14" ht="15" customHeight="1" x14ac:dyDescent="0.15">
      <c r="B100" s="49" t="s">
        <v>89</v>
      </c>
      <c r="I100" s="38"/>
      <c r="J100" s="38"/>
      <c r="K100" s="50"/>
      <c r="L100" s="64">
        <v>98</v>
      </c>
      <c r="M100" s="65">
        <f t="shared" si="23"/>
        <v>27.528089887640451</v>
      </c>
      <c r="N100" s="65">
        <f t="shared" si="23"/>
        <v>27.605633802816904</v>
      </c>
    </row>
    <row r="101" spans="1:14" ht="15" customHeight="1" x14ac:dyDescent="0.15">
      <c r="B101" s="49" t="s">
        <v>90</v>
      </c>
      <c r="I101" s="38"/>
      <c r="J101" s="38"/>
      <c r="K101" s="50"/>
      <c r="L101" s="64">
        <v>76</v>
      </c>
      <c r="M101" s="65">
        <f t="shared" si="23"/>
        <v>21.348314606741571</v>
      </c>
      <c r="N101" s="65">
        <f t="shared" si="23"/>
        <v>21.408450704225352</v>
      </c>
    </row>
    <row r="102" spans="1:14" ht="15" customHeight="1" x14ac:dyDescent="0.15">
      <c r="B102" s="49" t="s">
        <v>91</v>
      </c>
      <c r="I102" s="38"/>
      <c r="J102" s="38"/>
      <c r="K102" s="50"/>
      <c r="L102" s="64">
        <v>54</v>
      </c>
      <c r="M102" s="65">
        <f t="shared" si="23"/>
        <v>15.168539325842698</v>
      </c>
      <c r="N102" s="65">
        <f t="shared" si="23"/>
        <v>15.211267605633802</v>
      </c>
    </row>
    <row r="103" spans="1:14" ht="15" customHeight="1" x14ac:dyDescent="0.15">
      <c r="B103" s="49" t="s">
        <v>92</v>
      </c>
      <c r="I103" s="38"/>
      <c r="J103" s="38"/>
      <c r="K103" s="50"/>
      <c r="L103" s="64">
        <v>41</v>
      </c>
      <c r="M103" s="65">
        <f t="shared" si="23"/>
        <v>11.51685393258427</v>
      </c>
      <c r="N103" s="65">
        <f t="shared" si="23"/>
        <v>11.549295774647888</v>
      </c>
    </row>
    <row r="104" spans="1:14" ht="15" customHeight="1" x14ac:dyDescent="0.15">
      <c r="B104" s="49" t="s">
        <v>93</v>
      </c>
      <c r="I104" s="38"/>
      <c r="J104" s="38"/>
      <c r="K104" s="50"/>
      <c r="L104" s="64">
        <v>19</v>
      </c>
      <c r="M104" s="65">
        <f t="shared" si="23"/>
        <v>5.3370786516853927</v>
      </c>
      <c r="N104" s="65">
        <f t="shared" si="23"/>
        <v>5.352112676056338</v>
      </c>
    </row>
    <row r="105" spans="1:14" ht="15" customHeight="1" x14ac:dyDescent="0.15">
      <c r="B105" s="49" t="s">
        <v>83</v>
      </c>
      <c r="I105" s="38"/>
      <c r="J105" s="38"/>
      <c r="K105" s="50"/>
      <c r="L105" s="64">
        <v>20</v>
      </c>
      <c r="M105" s="65">
        <f t="shared" si="23"/>
        <v>5.6179775280898872</v>
      </c>
      <c r="N105" s="65">
        <f t="shared" si="23"/>
        <v>5.6338028169014089</v>
      </c>
    </row>
    <row r="106" spans="1:14" ht="15" customHeight="1" x14ac:dyDescent="0.15">
      <c r="B106" s="49" t="s">
        <v>84</v>
      </c>
      <c r="I106" s="38"/>
      <c r="J106" s="38"/>
      <c r="K106" s="50"/>
      <c r="L106" s="64">
        <v>1</v>
      </c>
      <c r="M106" s="65">
        <f t="shared" si="23"/>
        <v>0.2808988764044944</v>
      </c>
      <c r="N106" s="65">
        <f t="shared" si="23"/>
        <v>0.28169014084507044</v>
      </c>
    </row>
    <row r="107" spans="1:14" ht="15" customHeight="1" x14ac:dyDescent="0.15">
      <c r="B107" s="49" t="s">
        <v>73</v>
      </c>
      <c r="I107" s="38"/>
      <c r="J107" s="38"/>
      <c r="K107" s="50"/>
      <c r="L107" s="64">
        <v>1</v>
      </c>
      <c r="M107" s="65">
        <f>$L107/M$97*100</f>
        <v>0.2808988764044944</v>
      </c>
      <c r="N107" s="67" t="s">
        <v>516</v>
      </c>
    </row>
    <row r="108" spans="1:14" ht="15" customHeight="1" x14ac:dyDescent="0.15">
      <c r="B108" s="43" t="s">
        <v>52</v>
      </c>
      <c r="C108" s="44"/>
      <c r="D108" s="44"/>
      <c r="E108" s="44"/>
      <c r="F108" s="44"/>
      <c r="G108" s="44"/>
      <c r="H108" s="44"/>
      <c r="I108" s="44"/>
      <c r="J108" s="44"/>
      <c r="K108" s="45"/>
      <c r="L108" s="68">
        <f>SUM(L98:L107)</f>
        <v>356</v>
      </c>
      <c r="M108" s="69">
        <f>SUM(M98:M107)</f>
        <v>99.999999999999986</v>
      </c>
      <c r="N108" s="69">
        <f>SUM(N98:N107)</f>
        <v>100</v>
      </c>
    </row>
    <row r="109" spans="1:14" ht="15" customHeight="1" x14ac:dyDescent="0.15">
      <c r="I109" s="38"/>
      <c r="J109" s="38"/>
    </row>
    <row r="110" spans="1:14" ht="15" customHeight="1" x14ac:dyDescent="0.15">
      <c r="A110" s="37" t="s">
        <v>523</v>
      </c>
      <c r="I110" s="38"/>
      <c r="J110" s="38"/>
    </row>
    <row r="111" spans="1:14" ht="21.75" x14ac:dyDescent="0.15">
      <c r="B111" s="58"/>
      <c r="C111" s="59"/>
      <c r="D111" s="59"/>
      <c r="E111" s="59"/>
      <c r="F111" s="59"/>
      <c r="G111" s="59"/>
      <c r="H111" s="59"/>
      <c r="I111" s="59"/>
      <c r="J111" s="59"/>
      <c r="K111" s="60"/>
      <c r="L111" s="212" t="s">
        <v>0</v>
      </c>
      <c r="M111" s="212" t="s">
        <v>1</v>
      </c>
      <c r="N111" s="211" t="s">
        <v>62</v>
      </c>
    </row>
    <row r="112" spans="1:14" ht="12" customHeight="1" x14ac:dyDescent="0.15">
      <c r="B112" s="53"/>
      <c r="C112" s="54"/>
      <c r="D112" s="54"/>
      <c r="E112" s="54"/>
      <c r="F112" s="54"/>
      <c r="G112" s="54"/>
      <c r="H112" s="54"/>
      <c r="I112" s="54"/>
      <c r="J112" s="54"/>
      <c r="K112" s="55"/>
      <c r="L112" s="56"/>
      <c r="M112" s="57">
        <f>L$17</f>
        <v>356</v>
      </c>
      <c r="N112" s="57">
        <f>M112-L117</f>
        <v>337</v>
      </c>
    </row>
    <row r="113" spans="1:14" ht="15" customHeight="1" x14ac:dyDescent="0.15">
      <c r="B113" s="70" t="s">
        <v>522</v>
      </c>
      <c r="C113" s="59"/>
      <c r="D113" s="59"/>
      <c r="E113" s="59"/>
      <c r="F113" s="59"/>
      <c r="G113" s="59"/>
      <c r="H113" s="59"/>
      <c r="I113" s="59"/>
      <c r="J113" s="59"/>
      <c r="K113" s="60"/>
      <c r="L113" s="61">
        <v>18</v>
      </c>
      <c r="M113" s="62">
        <f t="shared" ref="M113:N116" si="24">$L113/M$112*100</f>
        <v>5.0561797752808983</v>
      </c>
      <c r="N113" s="62">
        <f t="shared" si="24"/>
        <v>5.3412462908011866</v>
      </c>
    </row>
    <row r="114" spans="1:14" ht="15" customHeight="1" x14ac:dyDescent="0.15">
      <c r="B114" s="49" t="s">
        <v>521</v>
      </c>
      <c r="I114" s="38"/>
      <c r="J114" s="38"/>
      <c r="K114" s="50"/>
      <c r="L114" s="64">
        <v>319</v>
      </c>
      <c r="M114" s="65">
        <f t="shared" si="24"/>
        <v>89.606741573033716</v>
      </c>
      <c r="N114" s="65">
        <f t="shared" si="24"/>
        <v>94.65875370919882</v>
      </c>
    </row>
    <row r="115" spans="1:14" ht="15" customHeight="1" x14ac:dyDescent="0.15">
      <c r="B115" s="49" t="s">
        <v>520</v>
      </c>
      <c r="I115" s="38"/>
      <c r="J115" s="38"/>
      <c r="K115" s="50"/>
      <c r="L115" s="64">
        <v>0</v>
      </c>
      <c r="M115" s="65">
        <f t="shared" si="24"/>
        <v>0</v>
      </c>
      <c r="N115" s="65">
        <f t="shared" si="24"/>
        <v>0</v>
      </c>
    </row>
    <row r="116" spans="1:14" ht="15" customHeight="1" x14ac:dyDescent="0.15">
      <c r="B116" s="49" t="s">
        <v>519</v>
      </c>
      <c r="I116" s="38"/>
      <c r="J116" s="38"/>
      <c r="K116" s="50"/>
      <c r="L116" s="64">
        <v>0</v>
      </c>
      <c r="M116" s="65">
        <f t="shared" si="24"/>
        <v>0</v>
      </c>
      <c r="N116" s="65">
        <f t="shared" si="24"/>
        <v>0</v>
      </c>
    </row>
    <row r="117" spans="1:14" ht="15" customHeight="1" x14ac:dyDescent="0.15">
      <c r="B117" s="49" t="s">
        <v>73</v>
      </c>
      <c r="I117" s="38"/>
      <c r="J117" s="38"/>
      <c r="K117" s="50"/>
      <c r="L117" s="64">
        <v>19</v>
      </c>
      <c r="M117" s="65">
        <f>$L117/M$112*100</f>
        <v>5.3370786516853927</v>
      </c>
      <c r="N117" s="67" t="s">
        <v>516</v>
      </c>
    </row>
    <row r="118" spans="1:14" ht="15" customHeight="1" x14ac:dyDescent="0.15">
      <c r="B118" s="43" t="s">
        <v>52</v>
      </c>
      <c r="C118" s="44"/>
      <c r="D118" s="44"/>
      <c r="E118" s="44"/>
      <c r="F118" s="44"/>
      <c r="G118" s="44"/>
      <c r="H118" s="44"/>
      <c r="I118" s="44"/>
      <c r="J118" s="44"/>
      <c r="K118" s="45"/>
      <c r="L118" s="68">
        <f>SUM(L113:L117)</f>
        <v>356</v>
      </c>
      <c r="M118" s="69">
        <f>SUM(M113:M117)</f>
        <v>100</v>
      </c>
      <c r="N118" s="69">
        <f>SUM(N113:N117)</f>
        <v>100</v>
      </c>
    </row>
    <row r="119" spans="1:14" ht="15" customHeight="1" x14ac:dyDescent="0.15">
      <c r="B119" s="71"/>
      <c r="C119" s="71"/>
      <c r="D119" s="71"/>
      <c r="E119" s="71"/>
      <c r="F119" s="71"/>
      <c r="G119" s="71"/>
      <c r="H119" s="71"/>
      <c r="I119" s="71"/>
      <c r="J119" s="71"/>
      <c r="K119" s="71"/>
      <c r="L119" s="72"/>
      <c r="M119" s="73"/>
      <c r="N119" s="73"/>
    </row>
    <row r="120" spans="1:14" ht="15" customHeight="1" x14ac:dyDescent="0.15">
      <c r="A120" s="37" t="s">
        <v>518</v>
      </c>
      <c r="I120" s="38"/>
      <c r="J120" s="38"/>
    </row>
    <row r="121" spans="1:14" ht="21.75" x14ac:dyDescent="0.15">
      <c r="B121" s="58"/>
      <c r="C121" s="59"/>
      <c r="D121" s="59"/>
      <c r="E121" s="59"/>
      <c r="F121" s="59"/>
      <c r="G121" s="59"/>
      <c r="H121" s="59"/>
      <c r="I121" s="59"/>
      <c r="J121" s="59"/>
      <c r="K121" s="60"/>
      <c r="L121" s="212" t="s">
        <v>0</v>
      </c>
      <c r="M121" s="212" t="s">
        <v>1</v>
      </c>
      <c r="N121" s="211" t="s">
        <v>62</v>
      </c>
    </row>
    <row r="122" spans="1:14" ht="12" customHeight="1" x14ac:dyDescent="0.15">
      <c r="B122" s="53"/>
      <c r="C122" s="54"/>
      <c r="D122" s="54"/>
      <c r="E122" s="54"/>
      <c r="F122" s="54"/>
      <c r="G122" s="54"/>
      <c r="H122" s="54"/>
      <c r="I122" s="54"/>
      <c r="J122" s="54"/>
      <c r="K122" s="55"/>
      <c r="L122" s="56"/>
      <c r="M122" s="57">
        <f>L$17</f>
        <v>356</v>
      </c>
      <c r="N122" s="57">
        <f>M122-L125</f>
        <v>259</v>
      </c>
    </row>
    <row r="123" spans="1:14" ht="15" customHeight="1" x14ac:dyDescent="0.15">
      <c r="B123" s="70" t="s">
        <v>150</v>
      </c>
      <c r="C123" s="59"/>
      <c r="D123" s="59"/>
      <c r="E123" s="59"/>
      <c r="F123" s="59"/>
      <c r="G123" s="59"/>
      <c r="H123" s="59"/>
      <c r="I123" s="59"/>
      <c r="J123" s="59"/>
      <c r="K123" s="60"/>
      <c r="L123" s="61">
        <v>80</v>
      </c>
      <c r="M123" s="62">
        <f>$L123/M$122*100</f>
        <v>22.471910112359549</v>
      </c>
      <c r="N123" s="62">
        <f>$L123/N$122*100</f>
        <v>30.888030888030887</v>
      </c>
    </row>
    <row r="124" spans="1:14" ht="15" customHeight="1" x14ac:dyDescent="0.15">
      <c r="B124" s="49" t="s">
        <v>151</v>
      </c>
      <c r="I124" s="38"/>
      <c r="J124" s="38"/>
      <c r="K124" s="50"/>
      <c r="L124" s="64">
        <v>179</v>
      </c>
      <c r="M124" s="65">
        <f>$L124/M$122*100</f>
        <v>50.280898876404493</v>
      </c>
      <c r="N124" s="65">
        <f>$L124/N$122*100</f>
        <v>69.111969111969103</v>
      </c>
    </row>
    <row r="125" spans="1:14" ht="15" customHeight="1" x14ac:dyDescent="0.15">
      <c r="B125" s="49" t="s">
        <v>73</v>
      </c>
      <c r="I125" s="38"/>
      <c r="J125" s="38"/>
      <c r="K125" s="50"/>
      <c r="L125" s="64">
        <v>97</v>
      </c>
      <c r="M125" s="65">
        <f>$L125/M$122*100</f>
        <v>27.247191011235955</v>
      </c>
      <c r="N125" s="67" t="s">
        <v>516</v>
      </c>
    </row>
    <row r="126" spans="1:14" ht="15" customHeight="1" x14ac:dyDescent="0.15">
      <c r="B126" s="43" t="s">
        <v>52</v>
      </c>
      <c r="C126" s="44"/>
      <c r="D126" s="44"/>
      <c r="E126" s="44"/>
      <c r="F126" s="44"/>
      <c r="G126" s="44"/>
      <c r="H126" s="44"/>
      <c r="I126" s="44"/>
      <c r="J126" s="44"/>
      <c r="K126" s="45"/>
      <c r="L126" s="68">
        <f>SUM(L123:L125)</f>
        <v>356</v>
      </c>
      <c r="M126" s="74">
        <f>SUM(M123:M125)</f>
        <v>100</v>
      </c>
      <c r="N126" s="74">
        <f>SUM(N123:N125)</f>
        <v>99.999999999999986</v>
      </c>
    </row>
    <row r="127" spans="1:14" ht="15" customHeight="1" x14ac:dyDescent="0.15">
      <c r="B127" s="71"/>
      <c r="C127" s="71"/>
      <c r="D127" s="71"/>
      <c r="E127" s="71"/>
      <c r="F127" s="71"/>
      <c r="G127" s="71"/>
      <c r="H127" s="71"/>
      <c r="I127" s="71"/>
      <c r="J127" s="71"/>
      <c r="K127" s="71"/>
      <c r="L127" s="72"/>
      <c r="M127" s="73"/>
      <c r="N127" s="73"/>
    </row>
    <row r="128" spans="1:14" ht="15" customHeight="1" x14ac:dyDescent="0.15">
      <c r="A128" s="37" t="s">
        <v>517</v>
      </c>
      <c r="I128" s="38"/>
      <c r="J128" s="38"/>
    </row>
    <row r="129" spans="1:27" ht="21.75" x14ac:dyDescent="0.15">
      <c r="B129" s="58"/>
      <c r="C129" s="59"/>
      <c r="D129" s="59"/>
      <c r="E129" s="59"/>
      <c r="F129" s="59"/>
      <c r="G129" s="59"/>
      <c r="H129" s="59"/>
      <c r="I129" s="59"/>
      <c r="J129" s="59"/>
      <c r="K129" s="60"/>
      <c r="L129" s="212" t="s">
        <v>0</v>
      </c>
      <c r="M129" s="212" t="s">
        <v>1</v>
      </c>
      <c r="N129" s="211" t="s">
        <v>62</v>
      </c>
    </row>
    <row r="130" spans="1:27" ht="12" customHeight="1" x14ac:dyDescent="0.15">
      <c r="B130" s="53"/>
      <c r="C130" s="54"/>
      <c r="D130" s="54"/>
      <c r="E130" s="54"/>
      <c r="F130" s="54"/>
      <c r="G130" s="54"/>
      <c r="H130" s="54"/>
      <c r="I130" s="54"/>
      <c r="J130" s="54"/>
      <c r="K130" s="55"/>
      <c r="L130" s="56"/>
      <c r="M130" s="57">
        <f>L$17</f>
        <v>356</v>
      </c>
      <c r="N130" s="57">
        <f>M130-L133</f>
        <v>354</v>
      </c>
    </row>
    <row r="131" spans="1:27" ht="15" customHeight="1" x14ac:dyDescent="0.15">
      <c r="B131" s="70" t="s">
        <v>150</v>
      </c>
      <c r="C131" s="59"/>
      <c r="D131" s="59"/>
      <c r="E131" s="59"/>
      <c r="F131" s="59"/>
      <c r="G131" s="59"/>
      <c r="H131" s="59"/>
      <c r="I131" s="59"/>
      <c r="J131" s="59"/>
      <c r="K131" s="60"/>
      <c r="L131" s="61">
        <v>120</v>
      </c>
      <c r="M131" s="62">
        <f>$L131/M$130*100</f>
        <v>33.707865168539328</v>
      </c>
      <c r="N131" s="62">
        <f>$L131/N$130*100</f>
        <v>33.898305084745758</v>
      </c>
    </row>
    <row r="132" spans="1:27" ht="15" customHeight="1" x14ac:dyDescent="0.15">
      <c r="B132" s="49" t="s">
        <v>151</v>
      </c>
      <c r="I132" s="38"/>
      <c r="J132" s="38"/>
      <c r="K132" s="50"/>
      <c r="L132" s="64">
        <v>234</v>
      </c>
      <c r="M132" s="65">
        <f>$L132/M$130*100</f>
        <v>65.730337078651687</v>
      </c>
      <c r="N132" s="65">
        <f>$L132/N$130*100</f>
        <v>66.101694915254242</v>
      </c>
    </row>
    <row r="133" spans="1:27" ht="15" customHeight="1" x14ac:dyDescent="0.15">
      <c r="B133" s="49" t="s">
        <v>73</v>
      </c>
      <c r="I133" s="38"/>
      <c r="J133" s="38"/>
      <c r="K133" s="50"/>
      <c r="L133" s="64">
        <v>2</v>
      </c>
      <c r="M133" s="65">
        <f>$L133/M$130*100</f>
        <v>0.5617977528089888</v>
      </c>
      <c r="N133" s="67" t="s">
        <v>516</v>
      </c>
    </row>
    <row r="134" spans="1:27" ht="15" customHeight="1" x14ac:dyDescent="0.15">
      <c r="B134" s="43" t="s">
        <v>52</v>
      </c>
      <c r="C134" s="44"/>
      <c r="D134" s="44"/>
      <c r="E134" s="44"/>
      <c r="F134" s="44"/>
      <c r="G134" s="44"/>
      <c r="H134" s="44"/>
      <c r="I134" s="44"/>
      <c r="J134" s="44"/>
      <c r="K134" s="45"/>
      <c r="L134" s="68">
        <f>SUM(L131:L133)</f>
        <v>356</v>
      </c>
      <c r="M134" s="74">
        <f>SUM(M131:M133)</f>
        <v>100</v>
      </c>
      <c r="N134" s="74">
        <f>SUM(N131:N133)</f>
        <v>100</v>
      </c>
    </row>
    <row r="135" spans="1:27" ht="9.9499999999999993" customHeight="1" x14ac:dyDescent="0.15">
      <c r="B135" s="71"/>
      <c r="C135" s="71"/>
      <c r="D135" s="71"/>
      <c r="E135" s="71"/>
      <c r="F135" s="71"/>
      <c r="G135" s="71"/>
      <c r="H135" s="71"/>
      <c r="I135" s="71"/>
      <c r="J135" s="71"/>
      <c r="K135" s="71"/>
      <c r="L135" s="72"/>
      <c r="M135" s="73"/>
      <c r="N135" s="73"/>
    </row>
    <row r="136" spans="1:27" ht="15" customHeight="1" x14ac:dyDescent="0.15">
      <c r="A136" s="37" t="s">
        <v>515</v>
      </c>
      <c r="I136" s="38"/>
      <c r="J136" s="38"/>
    </row>
    <row r="137" spans="1:27" ht="33.75" x14ac:dyDescent="0.15">
      <c r="B137" s="43" t="s">
        <v>57</v>
      </c>
      <c r="C137" s="44"/>
      <c r="D137" s="44"/>
      <c r="E137" s="44"/>
      <c r="F137" s="44"/>
      <c r="G137" s="44"/>
      <c r="H137" s="44"/>
      <c r="I137" s="44"/>
      <c r="J137" s="77" t="s">
        <v>513</v>
      </c>
      <c r="K137" s="78" t="s">
        <v>165</v>
      </c>
      <c r="L137" s="78" t="s">
        <v>166</v>
      </c>
      <c r="M137" s="78" t="s">
        <v>167</v>
      </c>
      <c r="N137" s="78" t="s">
        <v>168</v>
      </c>
      <c r="O137" s="78" t="s">
        <v>169</v>
      </c>
      <c r="P137" s="78" t="s">
        <v>170</v>
      </c>
      <c r="Q137" s="78" t="s">
        <v>171</v>
      </c>
      <c r="R137" s="78" t="s">
        <v>172</v>
      </c>
      <c r="S137" s="78" t="s">
        <v>173</v>
      </c>
      <c r="T137" s="78" t="s">
        <v>512</v>
      </c>
      <c r="U137" s="79" t="s">
        <v>73</v>
      </c>
      <c r="V137" s="79" t="s">
        <v>57</v>
      </c>
      <c r="W137" s="79" t="s">
        <v>175</v>
      </c>
      <c r="X137" s="79" t="s">
        <v>176</v>
      </c>
      <c r="Y137" s="79" t="s">
        <v>177</v>
      </c>
      <c r="Z137" s="79" t="s">
        <v>178</v>
      </c>
      <c r="AA137" s="80"/>
    </row>
    <row r="138" spans="1:27" ht="23.1" customHeight="1" x14ac:dyDescent="0.15">
      <c r="B138" s="35" t="s">
        <v>0</v>
      </c>
      <c r="C138" s="210" t="s">
        <v>509</v>
      </c>
      <c r="D138" s="59"/>
      <c r="E138" s="59"/>
      <c r="F138" s="59"/>
      <c r="G138" s="59"/>
      <c r="H138" s="59"/>
      <c r="I138" s="60"/>
      <c r="J138" s="61">
        <v>0</v>
      </c>
      <c r="K138" s="61">
        <v>0</v>
      </c>
      <c r="L138" s="61">
        <v>10</v>
      </c>
      <c r="M138" s="61">
        <v>6</v>
      </c>
      <c r="N138" s="61">
        <v>11</v>
      </c>
      <c r="O138" s="61">
        <v>42</v>
      </c>
      <c r="P138" s="61">
        <v>67</v>
      </c>
      <c r="Q138" s="61">
        <v>74</v>
      </c>
      <c r="R138" s="61">
        <v>48</v>
      </c>
      <c r="S138" s="61">
        <v>49</v>
      </c>
      <c r="T138" s="61">
        <v>33</v>
      </c>
      <c r="U138" s="61">
        <v>16</v>
      </c>
      <c r="V138" s="61">
        <f t="shared" ref="V138:V167" si="25">SUM(J138:U138)</f>
        <v>356</v>
      </c>
      <c r="W138" s="81">
        <v>2957.6261647058814</v>
      </c>
      <c r="X138" s="81">
        <v>34288.639999999999</v>
      </c>
      <c r="Y138" s="81">
        <v>411.9</v>
      </c>
      <c r="Z138" s="81">
        <v>2229.3150000000001</v>
      </c>
      <c r="AA138" s="82"/>
    </row>
    <row r="139" spans="1:27" ht="23.1" customHeight="1" x14ac:dyDescent="0.15">
      <c r="B139" s="84"/>
      <c r="C139" s="49"/>
      <c r="D139" s="947" t="s">
        <v>502</v>
      </c>
      <c r="E139" s="948"/>
      <c r="F139" s="948"/>
      <c r="G139" s="948"/>
      <c r="H139" s="948"/>
      <c r="I139" s="85"/>
      <c r="J139" s="86">
        <v>0</v>
      </c>
      <c r="K139" s="86">
        <v>5</v>
      </c>
      <c r="L139" s="86">
        <v>15</v>
      </c>
      <c r="M139" s="86">
        <v>13</v>
      </c>
      <c r="N139" s="86">
        <v>12</v>
      </c>
      <c r="O139" s="86">
        <v>45</v>
      </c>
      <c r="P139" s="86">
        <v>62</v>
      </c>
      <c r="Q139" s="86">
        <v>62</v>
      </c>
      <c r="R139" s="86">
        <v>41</v>
      </c>
      <c r="S139" s="86">
        <v>30</v>
      </c>
      <c r="T139" s="86">
        <v>15</v>
      </c>
      <c r="U139" s="86">
        <v>56</v>
      </c>
      <c r="V139" s="86">
        <f t="shared" si="25"/>
        <v>356</v>
      </c>
      <c r="W139" s="204">
        <v>2437.8497076666663</v>
      </c>
      <c r="X139" s="204">
        <v>32422.13</v>
      </c>
      <c r="Y139" s="204">
        <v>18</v>
      </c>
      <c r="Z139" s="204">
        <v>1983</v>
      </c>
      <c r="AA139" s="82"/>
    </row>
    <row r="140" spans="1:27" ht="21" customHeight="1" x14ac:dyDescent="0.15">
      <c r="B140" s="84"/>
      <c r="C140" s="49"/>
      <c r="D140" s="209"/>
      <c r="E140" s="89" t="s">
        <v>501</v>
      </c>
      <c r="F140" s="90"/>
      <c r="G140" s="90"/>
      <c r="H140" s="90"/>
      <c r="I140" s="85"/>
      <c r="J140" s="86">
        <v>1</v>
      </c>
      <c r="K140" s="86">
        <v>40</v>
      </c>
      <c r="L140" s="86">
        <v>45</v>
      </c>
      <c r="M140" s="86">
        <v>42</v>
      </c>
      <c r="N140" s="86">
        <v>58</v>
      </c>
      <c r="O140" s="86">
        <v>88</v>
      </c>
      <c r="P140" s="86">
        <v>13</v>
      </c>
      <c r="Q140" s="86">
        <v>8</v>
      </c>
      <c r="R140" s="86">
        <v>0</v>
      </c>
      <c r="S140" s="86">
        <v>7</v>
      </c>
      <c r="T140" s="86">
        <v>6</v>
      </c>
      <c r="U140" s="86">
        <v>48</v>
      </c>
      <c r="V140" s="86">
        <f t="shared" si="25"/>
        <v>356</v>
      </c>
      <c r="W140" s="87">
        <v>1089.8413311688307</v>
      </c>
      <c r="X140" s="87">
        <v>18870.169999999998</v>
      </c>
      <c r="Y140" s="87">
        <v>0</v>
      </c>
      <c r="Z140" s="87">
        <v>900.41499999999996</v>
      </c>
      <c r="AA140" s="82"/>
    </row>
    <row r="141" spans="1:27" ht="21" customHeight="1" x14ac:dyDescent="0.15">
      <c r="B141" s="84"/>
      <c r="C141" s="49"/>
      <c r="D141" s="209"/>
      <c r="E141" s="89" t="s">
        <v>500</v>
      </c>
      <c r="F141" s="90"/>
      <c r="G141" s="90"/>
      <c r="H141" s="90"/>
      <c r="I141" s="85"/>
      <c r="J141" s="86">
        <v>6</v>
      </c>
      <c r="K141" s="86">
        <v>266</v>
      </c>
      <c r="L141" s="86">
        <v>1</v>
      </c>
      <c r="M141" s="86">
        <v>0</v>
      </c>
      <c r="N141" s="86">
        <v>0</v>
      </c>
      <c r="O141" s="86">
        <v>0</v>
      </c>
      <c r="P141" s="86">
        <v>0</v>
      </c>
      <c r="Q141" s="86">
        <v>0</v>
      </c>
      <c r="R141" s="86">
        <v>0</v>
      </c>
      <c r="S141" s="86">
        <v>0</v>
      </c>
      <c r="T141" s="86">
        <v>0</v>
      </c>
      <c r="U141" s="86">
        <v>83</v>
      </c>
      <c r="V141" s="86">
        <f t="shared" si="25"/>
        <v>356</v>
      </c>
      <c r="W141" s="87">
        <v>34.5581293040293</v>
      </c>
      <c r="X141" s="87">
        <v>493</v>
      </c>
      <c r="Y141" s="87">
        <v>0</v>
      </c>
      <c r="Z141" s="87">
        <v>27</v>
      </c>
      <c r="AA141" s="82"/>
    </row>
    <row r="142" spans="1:27" ht="21" customHeight="1" x14ac:dyDescent="0.15">
      <c r="B142" s="84"/>
      <c r="C142" s="49"/>
      <c r="D142" s="209"/>
      <c r="E142" s="89" t="s">
        <v>499</v>
      </c>
      <c r="F142" s="90"/>
      <c r="G142" s="90"/>
      <c r="H142" s="90"/>
      <c r="I142" s="85"/>
      <c r="J142" s="86">
        <v>133</v>
      </c>
      <c r="K142" s="86">
        <v>108</v>
      </c>
      <c r="L142" s="86">
        <v>10</v>
      </c>
      <c r="M142" s="86">
        <v>0</v>
      </c>
      <c r="N142" s="86">
        <v>1</v>
      </c>
      <c r="O142" s="86">
        <v>0</v>
      </c>
      <c r="P142" s="86">
        <v>0</v>
      </c>
      <c r="Q142" s="86">
        <v>0</v>
      </c>
      <c r="R142" s="86">
        <v>0</v>
      </c>
      <c r="S142" s="86">
        <v>0</v>
      </c>
      <c r="T142" s="86">
        <v>0</v>
      </c>
      <c r="U142" s="86">
        <v>104</v>
      </c>
      <c r="V142" s="86">
        <f t="shared" si="25"/>
        <v>356</v>
      </c>
      <c r="W142" s="87">
        <v>79.796678571428586</v>
      </c>
      <c r="X142" s="87">
        <v>961.85</v>
      </c>
      <c r="Y142" s="87">
        <v>0</v>
      </c>
      <c r="Z142" s="87">
        <v>0</v>
      </c>
      <c r="AA142" s="82"/>
    </row>
    <row r="143" spans="1:27" ht="21" customHeight="1" x14ac:dyDescent="0.15">
      <c r="B143" s="84"/>
      <c r="C143" s="49"/>
      <c r="D143" s="209"/>
      <c r="E143" s="89" t="s">
        <v>498</v>
      </c>
      <c r="F143" s="90"/>
      <c r="G143" s="90"/>
      <c r="H143" s="90"/>
      <c r="I143" s="85"/>
      <c r="J143" s="86">
        <v>139</v>
      </c>
      <c r="K143" s="86">
        <v>99</v>
      </c>
      <c r="L143" s="86">
        <v>1</v>
      </c>
      <c r="M143" s="86">
        <v>0</v>
      </c>
      <c r="N143" s="86">
        <v>0</v>
      </c>
      <c r="O143" s="86">
        <v>1</v>
      </c>
      <c r="P143" s="86">
        <v>0</v>
      </c>
      <c r="Q143" s="86">
        <v>0</v>
      </c>
      <c r="R143" s="86">
        <v>0</v>
      </c>
      <c r="S143" s="86">
        <v>0</v>
      </c>
      <c r="T143" s="86">
        <v>0</v>
      </c>
      <c r="U143" s="86">
        <v>116</v>
      </c>
      <c r="V143" s="86">
        <f t="shared" si="25"/>
        <v>356</v>
      </c>
      <c r="W143" s="87">
        <v>25.370833333333326</v>
      </c>
      <c r="X143" s="87">
        <v>1055</v>
      </c>
      <c r="Y143" s="87">
        <v>0</v>
      </c>
      <c r="Z143" s="87">
        <v>0</v>
      </c>
      <c r="AA143" s="82"/>
    </row>
    <row r="144" spans="1:27" ht="21" customHeight="1" x14ac:dyDescent="0.15">
      <c r="B144" s="84"/>
      <c r="C144" s="49"/>
      <c r="D144" s="209"/>
      <c r="E144" s="89" t="s">
        <v>497</v>
      </c>
      <c r="F144" s="90"/>
      <c r="G144" s="90"/>
      <c r="H144" s="90"/>
      <c r="I144" s="85"/>
      <c r="J144" s="86">
        <v>61</v>
      </c>
      <c r="K144" s="86">
        <v>176</v>
      </c>
      <c r="L144" s="86">
        <v>14</v>
      </c>
      <c r="M144" s="86">
        <v>0</v>
      </c>
      <c r="N144" s="86">
        <v>1</v>
      </c>
      <c r="O144" s="86">
        <v>0</v>
      </c>
      <c r="P144" s="86">
        <v>0</v>
      </c>
      <c r="Q144" s="86">
        <v>0</v>
      </c>
      <c r="R144" s="86">
        <v>1</v>
      </c>
      <c r="S144" s="86">
        <v>0</v>
      </c>
      <c r="T144" s="86">
        <v>0</v>
      </c>
      <c r="U144" s="86">
        <v>103</v>
      </c>
      <c r="V144" s="86">
        <f t="shared" si="25"/>
        <v>356</v>
      </c>
      <c r="W144" s="87">
        <v>145.77913043478259</v>
      </c>
      <c r="X144" s="87">
        <v>2520</v>
      </c>
      <c r="Y144" s="87">
        <v>0</v>
      </c>
      <c r="Z144" s="87">
        <v>136</v>
      </c>
      <c r="AA144" s="82"/>
    </row>
    <row r="145" spans="2:27" ht="21" customHeight="1" x14ac:dyDescent="0.15">
      <c r="B145" s="84"/>
      <c r="C145" s="49"/>
      <c r="D145" s="208"/>
      <c r="E145" s="89" t="s">
        <v>511</v>
      </c>
      <c r="F145" s="90"/>
      <c r="G145" s="90"/>
      <c r="H145" s="90"/>
      <c r="I145" s="85"/>
      <c r="J145" s="86">
        <v>92</v>
      </c>
      <c r="K145" s="86">
        <v>174</v>
      </c>
      <c r="L145" s="86">
        <v>0</v>
      </c>
      <c r="M145" s="86">
        <v>0</v>
      </c>
      <c r="N145" s="86">
        <v>0</v>
      </c>
      <c r="O145" s="86">
        <v>0</v>
      </c>
      <c r="P145" s="86">
        <v>0</v>
      </c>
      <c r="Q145" s="86">
        <v>0</v>
      </c>
      <c r="R145" s="86">
        <v>0</v>
      </c>
      <c r="S145" s="86">
        <v>0</v>
      </c>
      <c r="T145" s="86">
        <v>0</v>
      </c>
      <c r="U145" s="86">
        <v>90</v>
      </c>
      <c r="V145" s="86">
        <f t="shared" si="25"/>
        <v>356</v>
      </c>
      <c r="W145" s="87">
        <v>9.6569097744360892</v>
      </c>
      <c r="X145" s="87">
        <v>66</v>
      </c>
      <c r="Y145" s="87">
        <v>0</v>
      </c>
      <c r="Z145" s="87">
        <v>9.44</v>
      </c>
      <c r="AA145" s="82"/>
    </row>
    <row r="146" spans="2:27" ht="23.1" customHeight="1" x14ac:dyDescent="0.15">
      <c r="B146" s="84"/>
      <c r="C146" s="49"/>
      <c r="D146" s="949" t="s">
        <v>504</v>
      </c>
      <c r="E146" s="950"/>
      <c r="F146" s="950"/>
      <c r="G146" s="950"/>
      <c r="H146" s="950"/>
      <c r="I146" s="85"/>
      <c r="J146" s="86">
        <v>246</v>
      </c>
      <c r="K146" s="86">
        <v>21</v>
      </c>
      <c r="L146" s="86">
        <v>8</v>
      </c>
      <c r="M146" s="86">
        <v>2</v>
      </c>
      <c r="N146" s="86">
        <v>0</v>
      </c>
      <c r="O146" s="86">
        <v>0</v>
      </c>
      <c r="P146" s="86">
        <v>1</v>
      </c>
      <c r="Q146" s="86">
        <v>1</v>
      </c>
      <c r="R146" s="86">
        <v>0</v>
      </c>
      <c r="S146" s="86">
        <v>2</v>
      </c>
      <c r="T146" s="86">
        <v>0</v>
      </c>
      <c r="U146" s="86">
        <v>75</v>
      </c>
      <c r="V146" s="86">
        <f t="shared" si="25"/>
        <v>356</v>
      </c>
      <c r="W146" s="87">
        <v>69.043423487544473</v>
      </c>
      <c r="X146" s="87">
        <v>3989.6</v>
      </c>
      <c r="Y146" s="87">
        <v>0</v>
      </c>
      <c r="Z146" s="87">
        <v>0</v>
      </c>
      <c r="AA146" s="82"/>
    </row>
    <row r="147" spans="2:27" ht="23.1" customHeight="1" x14ac:dyDescent="0.15">
      <c r="B147" s="92"/>
      <c r="C147" s="53"/>
      <c r="D147" s="945" t="s">
        <v>510</v>
      </c>
      <c r="E147" s="946"/>
      <c r="F147" s="946"/>
      <c r="G147" s="946"/>
      <c r="H147" s="946"/>
      <c r="I147" s="55"/>
      <c r="J147" s="93">
        <v>260</v>
      </c>
      <c r="K147" s="93">
        <v>11</v>
      </c>
      <c r="L147" s="93">
        <v>1</v>
      </c>
      <c r="M147" s="93">
        <v>2</v>
      </c>
      <c r="N147" s="93">
        <v>0</v>
      </c>
      <c r="O147" s="93">
        <v>0</v>
      </c>
      <c r="P147" s="93">
        <v>2</v>
      </c>
      <c r="Q147" s="93">
        <v>1</v>
      </c>
      <c r="R147" s="93">
        <v>0</v>
      </c>
      <c r="S147" s="93">
        <v>0</v>
      </c>
      <c r="T147" s="93">
        <v>0</v>
      </c>
      <c r="U147" s="93">
        <v>79</v>
      </c>
      <c r="V147" s="93">
        <f t="shared" si="25"/>
        <v>356</v>
      </c>
      <c r="W147" s="94">
        <v>31.867083032490978</v>
      </c>
      <c r="X147" s="94">
        <v>2052.5419999999999</v>
      </c>
      <c r="Y147" s="94">
        <v>0</v>
      </c>
      <c r="Z147" s="94">
        <v>0</v>
      </c>
      <c r="AA147" s="82"/>
    </row>
    <row r="148" spans="2:27" ht="23.1" customHeight="1" x14ac:dyDescent="0.15">
      <c r="B148" s="35" t="s">
        <v>1</v>
      </c>
      <c r="C148" s="210" t="s">
        <v>509</v>
      </c>
      <c r="D148" s="59"/>
      <c r="E148" s="59"/>
      <c r="F148" s="59"/>
      <c r="G148" s="59"/>
      <c r="H148" s="59"/>
      <c r="I148" s="95">
        <f t="shared" ref="I148:I157" si="26">L$17</f>
        <v>356</v>
      </c>
      <c r="J148" s="62">
        <f t="shared" ref="J148:U148" si="27">J138/$I148*100</f>
        <v>0</v>
      </c>
      <c r="K148" s="62">
        <f t="shared" si="27"/>
        <v>0</v>
      </c>
      <c r="L148" s="62">
        <f t="shared" si="27"/>
        <v>2.8089887640449436</v>
      </c>
      <c r="M148" s="62">
        <f t="shared" si="27"/>
        <v>1.6853932584269662</v>
      </c>
      <c r="N148" s="62">
        <f t="shared" si="27"/>
        <v>3.089887640449438</v>
      </c>
      <c r="O148" s="62">
        <f t="shared" si="27"/>
        <v>11.797752808988763</v>
      </c>
      <c r="P148" s="62">
        <f t="shared" si="27"/>
        <v>18.820224719101123</v>
      </c>
      <c r="Q148" s="62">
        <f t="shared" si="27"/>
        <v>20.786516853932586</v>
      </c>
      <c r="R148" s="62">
        <f t="shared" si="27"/>
        <v>13.48314606741573</v>
      </c>
      <c r="S148" s="62">
        <f t="shared" si="27"/>
        <v>13.764044943820226</v>
      </c>
      <c r="T148" s="62">
        <f t="shared" si="27"/>
        <v>9.2696629213483153</v>
      </c>
      <c r="U148" s="62">
        <f t="shared" si="27"/>
        <v>4.4943820224719104</v>
      </c>
      <c r="V148" s="62">
        <f t="shared" si="25"/>
        <v>100</v>
      </c>
      <c r="W148" s="96"/>
      <c r="X148" s="82"/>
      <c r="Y148" s="82"/>
      <c r="Z148" s="82"/>
      <c r="AA148" s="82"/>
    </row>
    <row r="149" spans="2:27" ht="23.1" customHeight="1" x14ac:dyDescent="0.15">
      <c r="B149" s="84"/>
      <c r="C149" s="49"/>
      <c r="D149" s="947" t="s">
        <v>502</v>
      </c>
      <c r="E149" s="948"/>
      <c r="F149" s="948"/>
      <c r="G149" s="948"/>
      <c r="H149" s="948"/>
      <c r="I149" s="97">
        <f t="shared" si="26"/>
        <v>356</v>
      </c>
      <c r="J149" s="98">
        <f t="shared" ref="J149:U149" si="28">J139/$I149*100</f>
        <v>0</v>
      </c>
      <c r="K149" s="98">
        <f t="shared" si="28"/>
        <v>1.4044943820224718</v>
      </c>
      <c r="L149" s="98">
        <f t="shared" si="28"/>
        <v>4.213483146067416</v>
      </c>
      <c r="M149" s="98">
        <f t="shared" si="28"/>
        <v>3.6516853932584268</v>
      </c>
      <c r="N149" s="98">
        <f t="shared" si="28"/>
        <v>3.3707865168539324</v>
      </c>
      <c r="O149" s="98">
        <f t="shared" si="28"/>
        <v>12.640449438202248</v>
      </c>
      <c r="P149" s="98">
        <f t="shared" si="28"/>
        <v>17.415730337078653</v>
      </c>
      <c r="Q149" s="98">
        <f t="shared" si="28"/>
        <v>17.415730337078653</v>
      </c>
      <c r="R149" s="98">
        <f t="shared" si="28"/>
        <v>11.51685393258427</v>
      </c>
      <c r="S149" s="98">
        <f t="shared" si="28"/>
        <v>8.4269662921348321</v>
      </c>
      <c r="T149" s="98">
        <f t="shared" si="28"/>
        <v>4.213483146067416</v>
      </c>
      <c r="U149" s="98">
        <f t="shared" si="28"/>
        <v>15.730337078651685</v>
      </c>
      <c r="V149" s="98">
        <f t="shared" si="25"/>
        <v>100.00000000000001</v>
      </c>
      <c r="W149" s="96"/>
      <c r="X149" s="82"/>
      <c r="Y149" s="82"/>
      <c r="Z149" s="82"/>
      <c r="AA149" s="82"/>
    </row>
    <row r="150" spans="2:27" ht="21" customHeight="1" x14ac:dyDescent="0.15">
      <c r="B150" s="84"/>
      <c r="C150" s="49"/>
      <c r="D150" s="209"/>
      <c r="E150" s="89" t="s">
        <v>501</v>
      </c>
      <c r="F150" s="90"/>
      <c r="G150" s="90"/>
      <c r="H150" s="90"/>
      <c r="I150" s="97">
        <f t="shared" si="26"/>
        <v>356</v>
      </c>
      <c r="J150" s="98">
        <f t="shared" ref="J150:U150" si="29">J140/$I150*100</f>
        <v>0.2808988764044944</v>
      </c>
      <c r="K150" s="98">
        <f t="shared" si="29"/>
        <v>11.235955056179774</v>
      </c>
      <c r="L150" s="98">
        <f t="shared" si="29"/>
        <v>12.640449438202248</v>
      </c>
      <c r="M150" s="98">
        <f t="shared" si="29"/>
        <v>11.797752808988763</v>
      </c>
      <c r="N150" s="98">
        <f t="shared" si="29"/>
        <v>16.292134831460675</v>
      </c>
      <c r="O150" s="98">
        <f t="shared" si="29"/>
        <v>24.719101123595504</v>
      </c>
      <c r="P150" s="98">
        <f t="shared" si="29"/>
        <v>3.6516853932584268</v>
      </c>
      <c r="Q150" s="98">
        <f t="shared" si="29"/>
        <v>2.2471910112359552</v>
      </c>
      <c r="R150" s="98">
        <f t="shared" si="29"/>
        <v>0</v>
      </c>
      <c r="S150" s="98">
        <f t="shared" si="29"/>
        <v>1.9662921348314606</v>
      </c>
      <c r="T150" s="98">
        <f t="shared" si="29"/>
        <v>1.6853932584269662</v>
      </c>
      <c r="U150" s="98">
        <f t="shared" si="29"/>
        <v>13.48314606741573</v>
      </c>
      <c r="V150" s="98">
        <f t="shared" si="25"/>
        <v>100.00000000000001</v>
      </c>
      <c r="W150" s="96"/>
      <c r="X150" s="82"/>
      <c r="Y150" s="82"/>
      <c r="Z150" s="82"/>
      <c r="AA150" s="82"/>
    </row>
    <row r="151" spans="2:27" ht="21" customHeight="1" x14ac:dyDescent="0.15">
      <c r="B151" s="84"/>
      <c r="C151" s="49"/>
      <c r="D151" s="209"/>
      <c r="E151" s="89" t="s">
        <v>508</v>
      </c>
      <c r="F151" s="90"/>
      <c r="G151" s="90"/>
      <c r="H151" s="90"/>
      <c r="I151" s="97">
        <f t="shared" si="26"/>
        <v>356</v>
      </c>
      <c r="J151" s="98">
        <f t="shared" ref="J151:U151" si="30">J141/$I151*100</f>
        <v>1.6853932584269662</v>
      </c>
      <c r="K151" s="98">
        <f t="shared" si="30"/>
        <v>74.719101123595507</v>
      </c>
      <c r="L151" s="98">
        <f t="shared" si="30"/>
        <v>0.2808988764044944</v>
      </c>
      <c r="M151" s="98">
        <f t="shared" si="30"/>
        <v>0</v>
      </c>
      <c r="N151" s="98">
        <f t="shared" si="30"/>
        <v>0</v>
      </c>
      <c r="O151" s="98">
        <f t="shared" si="30"/>
        <v>0</v>
      </c>
      <c r="P151" s="98">
        <f t="shared" si="30"/>
        <v>0</v>
      </c>
      <c r="Q151" s="98">
        <f t="shared" si="30"/>
        <v>0</v>
      </c>
      <c r="R151" s="98">
        <f t="shared" si="30"/>
        <v>0</v>
      </c>
      <c r="S151" s="98">
        <f t="shared" si="30"/>
        <v>0</v>
      </c>
      <c r="T151" s="98">
        <f t="shared" si="30"/>
        <v>0</v>
      </c>
      <c r="U151" s="98">
        <f t="shared" si="30"/>
        <v>23.314606741573034</v>
      </c>
      <c r="V151" s="98">
        <f t="shared" si="25"/>
        <v>100</v>
      </c>
      <c r="W151" s="96"/>
      <c r="X151" s="82"/>
      <c r="Y151" s="82"/>
      <c r="Z151" s="82"/>
      <c r="AA151" s="82"/>
    </row>
    <row r="152" spans="2:27" ht="21" customHeight="1" x14ac:dyDescent="0.15">
      <c r="B152" s="84"/>
      <c r="C152" s="49"/>
      <c r="D152" s="209"/>
      <c r="E152" s="89" t="s">
        <v>189</v>
      </c>
      <c r="F152" s="90"/>
      <c r="G152" s="90"/>
      <c r="H152" s="90"/>
      <c r="I152" s="97">
        <f t="shared" si="26"/>
        <v>356</v>
      </c>
      <c r="J152" s="98">
        <f t="shared" ref="J152:U152" si="31">J142/$I152*100</f>
        <v>37.359550561797754</v>
      </c>
      <c r="K152" s="98">
        <f t="shared" si="31"/>
        <v>30.337078651685395</v>
      </c>
      <c r="L152" s="98">
        <f t="shared" si="31"/>
        <v>2.8089887640449436</v>
      </c>
      <c r="M152" s="98">
        <f t="shared" si="31"/>
        <v>0</v>
      </c>
      <c r="N152" s="98">
        <f t="shared" si="31"/>
        <v>0.2808988764044944</v>
      </c>
      <c r="O152" s="98">
        <f t="shared" si="31"/>
        <v>0</v>
      </c>
      <c r="P152" s="98">
        <f t="shared" si="31"/>
        <v>0</v>
      </c>
      <c r="Q152" s="98">
        <f t="shared" si="31"/>
        <v>0</v>
      </c>
      <c r="R152" s="98">
        <f t="shared" si="31"/>
        <v>0</v>
      </c>
      <c r="S152" s="98">
        <f t="shared" si="31"/>
        <v>0</v>
      </c>
      <c r="T152" s="98">
        <f t="shared" si="31"/>
        <v>0</v>
      </c>
      <c r="U152" s="98">
        <f t="shared" si="31"/>
        <v>29.213483146067414</v>
      </c>
      <c r="V152" s="98">
        <f t="shared" si="25"/>
        <v>100</v>
      </c>
      <c r="W152" s="96"/>
      <c r="X152" s="82"/>
      <c r="Y152" s="82"/>
      <c r="Z152" s="82"/>
      <c r="AA152" s="82"/>
    </row>
    <row r="153" spans="2:27" ht="21" customHeight="1" x14ac:dyDescent="0.15">
      <c r="B153" s="84"/>
      <c r="C153" s="49"/>
      <c r="D153" s="209"/>
      <c r="E153" s="89" t="s">
        <v>507</v>
      </c>
      <c r="F153" s="90"/>
      <c r="G153" s="90"/>
      <c r="H153" s="90"/>
      <c r="I153" s="97">
        <f t="shared" si="26"/>
        <v>356</v>
      </c>
      <c r="J153" s="98">
        <f t="shared" ref="J153:U153" si="32">J143/$I153*100</f>
        <v>39.044943820224717</v>
      </c>
      <c r="K153" s="98">
        <f t="shared" si="32"/>
        <v>27.808988764044944</v>
      </c>
      <c r="L153" s="98">
        <f t="shared" si="32"/>
        <v>0.2808988764044944</v>
      </c>
      <c r="M153" s="98">
        <f t="shared" si="32"/>
        <v>0</v>
      </c>
      <c r="N153" s="98">
        <f t="shared" si="32"/>
        <v>0</v>
      </c>
      <c r="O153" s="98">
        <f t="shared" si="32"/>
        <v>0.2808988764044944</v>
      </c>
      <c r="P153" s="98">
        <f t="shared" si="32"/>
        <v>0</v>
      </c>
      <c r="Q153" s="98">
        <f t="shared" si="32"/>
        <v>0</v>
      </c>
      <c r="R153" s="98">
        <f t="shared" si="32"/>
        <v>0</v>
      </c>
      <c r="S153" s="98">
        <f t="shared" si="32"/>
        <v>0</v>
      </c>
      <c r="T153" s="98">
        <f t="shared" si="32"/>
        <v>0</v>
      </c>
      <c r="U153" s="98">
        <f t="shared" si="32"/>
        <v>32.584269662921351</v>
      </c>
      <c r="V153" s="98">
        <f t="shared" si="25"/>
        <v>100</v>
      </c>
      <c r="W153" s="96"/>
      <c r="X153" s="82"/>
      <c r="Y153" s="82"/>
      <c r="Z153" s="82"/>
      <c r="AA153" s="82"/>
    </row>
    <row r="154" spans="2:27" ht="21" customHeight="1" x14ac:dyDescent="0.15">
      <c r="B154" s="84"/>
      <c r="C154" s="49"/>
      <c r="D154" s="209"/>
      <c r="E154" s="89" t="s">
        <v>497</v>
      </c>
      <c r="F154" s="90"/>
      <c r="G154" s="90"/>
      <c r="H154" s="90"/>
      <c r="I154" s="97">
        <f t="shared" si="26"/>
        <v>356</v>
      </c>
      <c r="J154" s="98">
        <f t="shared" ref="J154:U154" si="33">J144/$I154*100</f>
        <v>17.134831460674157</v>
      </c>
      <c r="K154" s="98">
        <f t="shared" si="33"/>
        <v>49.438202247191008</v>
      </c>
      <c r="L154" s="98">
        <f t="shared" si="33"/>
        <v>3.9325842696629212</v>
      </c>
      <c r="M154" s="98">
        <f t="shared" si="33"/>
        <v>0</v>
      </c>
      <c r="N154" s="98">
        <f t="shared" si="33"/>
        <v>0.2808988764044944</v>
      </c>
      <c r="O154" s="98">
        <f t="shared" si="33"/>
        <v>0</v>
      </c>
      <c r="P154" s="98">
        <f t="shared" si="33"/>
        <v>0</v>
      </c>
      <c r="Q154" s="98">
        <f t="shared" si="33"/>
        <v>0</v>
      </c>
      <c r="R154" s="98">
        <f t="shared" si="33"/>
        <v>0.2808988764044944</v>
      </c>
      <c r="S154" s="98">
        <f t="shared" si="33"/>
        <v>0</v>
      </c>
      <c r="T154" s="98">
        <f t="shared" si="33"/>
        <v>0</v>
      </c>
      <c r="U154" s="98">
        <f t="shared" si="33"/>
        <v>28.932584269662918</v>
      </c>
      <c r="V154" s="98">
        <f t="shared" si="25"/>
        <v>100</v>
      </c>
      <c r="W154" s="96"/>
      <c r="X154" s="82"/>
      <c r="Y154" s="82"/>
      <c r="Z154" s="82"/>
      <c r="AA154" s="82"/>
    </row>
    <row r="155" spans="2:27" ht="21" customHeight="1" x14ac:dyDescent="0.15">
      <c r="B155" s="84"/>
      <c r="C155" s="49"/>
      <c r="D155" s="208"/>
      <c r="E155" s="89" t="s">
        <v>505</v>
      </c>
      <c r="F155" s="90"/>
      <c r="G155" s="90"/>
      <c r="H155" s="90"/>
      <c r="I155" s="97">
        <f t="shared" si="26"/>
        <v>356</v>
      </c>
      <c r="J155" s="98">
        <f t="shared" ref="J155:U155" si="34">J145/$I155*100</f>
        <v>25.842696629213485</v>
      </c>
      <c r="K155" s="98">
        <f t="shared" si="34"/>
        <v>48.876404494382022</v>
      </c>
      <c r="L155" s="98">
        <f t="shared" si="34"/>
        <v>0</v>
      </c>
      <c r="M155" s="98">
        <f t="shared" si="34"/>
        <v>0</v>
      </c>
      <c r="N155" s="98">
        <f t="shared" si="34"/>
        <v>0</v>
      </c>
      <c r="O155" s="98">
        <f t="shared" si="34"/>
        <v>0</v>
      </c>
      <c r="P155" s="98">
        <f t="shared" si="34"/>
        <v>0</v>
      </c>
      <c r="Q155" s="98">
        <f t="shared" si="34"/>
        <v>0</v>
      </c>
      <c r="R155" s="98">
        <f t="shared" si="34"/>
        <v>0</v>
      </c>
      <c r="S155" s="98">
        <f t="shared" si="34"/>
        <v>0</v>
      </c>
      <c r="T155" s="98">
        <f t="shared" si="34"/>
        <v>0</v>
      </c>
      <c r="U155" s="98">
        <f t="shared" si="34"/>
        <v>25.280898876404496</v>
      </c>
      <c r="V155" s="98">
        <f t="shared" si="25"/>
        <v>100</v>
      </c>
      <c r="W155" s="96"/>
      <c r="X155" s="82"/>
      <c r="Y155" s="82"/>
      <c r="Z155" s="82"/>
      <c r="AA155" s="82"/>
    </row>
    <row r="156" spans="2:27" ht="23.1" customHeight="1" x14ac:dyDescent="0.15">
      <c r="B156" s="84"/>
      <c r="C156" s="49"/>
      <c r="D156" s="949" t="s">
        <v>504</v>
      </c>
      <c r="E156" s="950"/>
      <c r="F156" s="950"/>
      <c r="G156" s="950"/>
      <c r="H156" s="950"/>
      <c r="I156" s="97">
        <f t="shared" si="26"/>
        <v>356</v>
      </c>
      <c r="J156" s="98">
        <f t="shared" ref="J156:U156" si="35">J146/$I156*100</f>
        <v>69.101123595505626</v>
      </c>
      <c r="K156" s="98">
        <f t="shared" si="35"/>
        <v>5.8988764044943816</v>
      </c>
      <c r="L156" s="98">
        <f t="shared" si="35"/>
        <v>2.2471910112359552</v>
      </c>
      <c r="M156" s="98">
        <f t="shared" si="35"/>
        <v>0.5617977528089888</v>
      </c>
      <c r="N156" s="98">
        <f t="shared" si="35"/>
        <v>0</v>
      </c>
      <c r="O156" s="98">
        <f t="shared" si="35"/>
        <v>0</v>
      </c>
      <c r="P156" s="98">
        <f t="shared" si="35"/>
        <v>0.2808988764044944</v>
      </c>
      <c r="Q156" s="98">
        <f t="shared" si="35"/>
        <v>0.2808988764044944</v>
      </c>
      <c r="R156" s="98">
        <f t="shared" si="35"/>
        <v>0</v>
      </c>
      <c r="S156" s="98">
        <f t="shared" si="35"/>
        <v>0.5617977528089888</v>
      </c>
      <c r="T156" s="98">
        <f t="shared" si="35"/>
        <v>0</v>
      </c>
      <c r="U156" s="98">
        <f t="shared" si="35"/>
        <v>21.067415730337078</v>
      </c>
      <c r="V156" s="98">
        <f t="shared" si="25"/>
        <v>100</v>
      </c>
      <c r="W156" s="96"/>
      <c r="X156" s="82"/>
      <c r="Y156" s="82"/>
      <c r="Z156" s="82"/>
      <c r="AA156" s="82"/>
    </row>
    <row r="157" spans="2:27" ht="23.1" customHeight="1" x14ac:dyDescent="0.15">
      <c r="B157" s="92"/>
      <c r="C157" s="53"/>
      <c r="D157" s="945" t="s">
        <v>503</v>
      </c>
      <c r="E157" s="946"/>
      <c r="F157" s="946"/>
      <c r="G157" s="946"/>
      <c r="H157" s="946"/>
      <c r="I157" s="99">
        <f t="shared" si="26"/>
        <v>356</v>
      </c>
      <c r="J157" s="100">
        <f t="shared" ref="J157:U157" si="36">J147/$I157*100</f>
        <v>73.033707865168537</v>
      </c>
      <c r="K157" s="100">
        <f t="shared" si="36"/>
        <v>3.089887640449438</v>
      </c>
      <c r="L157" s="100">
        <f t="shared" si="36"/>
        <v>0.2808988764044944</v>
      </c>
      <c r="M157" s="100">
        <f t="shared" si="36"/>
        <v>0.5617977528089888</v>
      </c>
      <c r="N157" s="100">
        <f t="shared" si="36"/>
        <v>0</v>
      </c>
      <c r="O157" s="100">
        <f t="shared" si="36"/>
        <v>0</v>
      </c>
      <c r="P157" s="100">
        <f t="shared" si="36"/>
        <v>0.5617977528089888</v>
      </c>
      <c r="Q157" s="100">
        <f t="shared" si="36"/>
        <v>0.2808988764044944</v>
      </c>
      <c r="R157" s="100">
        <f t="shared" si="36"/>
        <v>0</v>
      </c>
      <c r="S157" s="100">
        <f t="shared" si="36"/>
        <v>0</v>
      </c>
      <c r="T157" s="100">
        <f t="shared" si="36"/>
        <v>0</v>
      </c>
      <c r="U157" s="100">
        <f t="shared" si="36"/>
        <v>22.191011235955056</v>
      </c>
      <c r="V157" s="100">
        <f t="shared" si="25"/>
        <v>99.999999999999986</v>
      </c>
      <c r="W157" s="96"/>
      <c r="X157" s="82"/>
      <c r="Y157" s="82"/>
      <c r="Z157" s="82"/>
      <c r="AA157" s="82"/>
    </row>
    <row r="158" spans="2:27" ht="23.1" customHeight="1" x14ac:dyDescent="0.15">
      <c r="B158" s="35" t="s">
        <v>1</v>
      </c>
      <c r="C158" s="210" t="s">
        <v>202</v>
      </c>
      <c r="D158" s="59"/>
      <c r="E158" s="59"/>
      <c r="F158" s="59"/>
      <c r="G158" s="59"/>
      <c r="H158" s="59"/>
      <c r="I158" s="95">
        <f t="shared" ref="I158:I167" si="37">I148-U138</f>
        <v>340</v>
      </c>
      <c r="J158" s="62">
        <f t="shared" ref="J158:T158" si="38">J138/$I158*100</f>
        <v>0</v>
      </c>
      <c r="K158" s="62">
        <f t="shared" si="38"/>
        <v>0</v>
      </c>
      <c r="L158" s="62">
        <f t="shared" si="38"/>
        <v>2.9411764705882351</v>
      </c>
      <c r="M158" s="62">
        <f t="shared" si="38"/>
        <v>1.7647058823529411</v>
      </c>
      <c r="N158" s="62">
        <f t="shared" si="38"/>
        <v>3.2352941176470593</v>
      </c>
      <c r="O158" s="62">
        <f t="shared" si="38"/>
        <v>12.352941176470589</v>
      </c>
      <c r="P158" s="62">
        <f t="shared" si="38"/>
        <v>19.705882352941178</v>
      </c>
      <c r="Q158" s="62">
        <f t="shared" si="38"/>
        <v>21.764705882352942</v>
      </c>
      <c r="R158" s="62">
        <f t="shared" si="38"/>
        <v>14.117647058823529</v>
      </c>
      <c r="S158" s="62">
        <f t="shared" si="38"/>
        <v>14.411764705882351</v>
      </c>
      <c r="T158" s="62">
        <f t="shared" si="38"/>
        <v>9.7058823529411775</v>
      </c>
      <c r="U158" s="101" t="s">
        <v>203</v>
      </c>
      <c r="V158" s="62">
        <f t="shared" si="25"/>
        <v>99.999999999999986</v>
      </c>
      <c r="W158" s="96"/>
      <c r="X158" s="82"/>
      <c r="Y158" s="82"/>
      <c r="Z158" s="82"/>
      <c r="AA158" s="82"/>
    </row>
    <row r="159" spans="2:27" ht="23.1" customHeight="1" x14ac:dyDescent="0.15">
      <c r="B159" s="102" t="s">
        <v>192</v>
      </c>
      <c r="C159" s="49"/>
      <c r="D159" s="947" t="s">
        <v>502</v>
      </c>
      <c r="E159" s="948"/>
      <c r="F159" s="948"/>
      <c r="G159" s="948"/>
      <c r="H159" s="948"/>
      <c r="I159" s="103">
        <f t="shared" si="37"/>
        <v>300</v>
      </c>
      <c r="J159" s="104">
        <f t="shared" ref="J159:T159" si="39">J139/$I159*100</f>
        <v>0</v>
      </c>
      <c r="K159" s="104">
        <f t="shared" si="39"/>
        <v>1.6666666666666667</v>
      </c>
      <c r="L159" s="104">
        <f t="shared" si="39"/>
        <v>5</v>
      </c>
      <c r="M159" s="104">
        <f t="shared" si="39"/>
        <v>4.3333333333333339</v>
      </c>
      <c r="N159" s="104">
        <f t="shared" si="39"/>
        <v>4</v>
      </c>
      <c r="O159" s="104">
        <f t="shared" si="39"/>
        <v>15</v>
      </c>
      <c r="P159" s="104">
        <f t="shared" si="39"/>
        <v>20.666666666666668</v>
      </c>
      <c r="Q159" s="104">
        <f t="shared" si="39"/>
        <v>20.666666666666668</v>
      </c>
      <c r="R159" s="104">
        <f t="shared" si="39"/>
        <v>13.666666666666666</v>
      </c>
      <c r="S159" s="104">
        <f t="shared" si="39"/>
        <v>10</v>
      </c>
      <c r="T159" s="104">
        <f t="shared" si="39"/>
        <v>5</v>
      </c>
      <c r="U159" s="105" t="s">
        <v>146</v>
      </c>
      <c r="V159" s="104">
        <f t="shared" si="25"/>
        <v>100.00000000000001</v>
      </c>
      <c r="W159" s="96"/>
      <c r="X159" s="82"/>
      <c r="Y159" s="82"/>
      <c r="Z159" s="82"/>
      <c r="AA159" s="82"/>
    </row>
    <row r="160" spans="2:27" ht="21" customHeight="1" x14ac:dyDescent="0.15">
      <c r="B160" s="84"/>
      <c r="C160" s="49"/>
      <c r="D160" s="209"/>
      <c r="E160" s="89" t="s">
        <v>501</v>
      </c>
      <c r="F160" s="90"/>
      <c r="G160" s="90"/>
      <c r="H160" s="90"/>
      <c r="I160" s="97">
        <f t="shared" si="37"/>
        <v>308</v>
      </c>
      <c r="J160" s="98">
        <f t="shared" ref="J160:T160" si="40">J140/$I160*100</f>
        <v>0.32467532467532467</v>
      </c>
      <c r="K160" s="98">
        <f t="shared" si="40"/>
        <v>12.987012987012985</v>
      </c>
      <c r="L160" s="98">
        <f t="shared" si="40"/>
        <v>14.61038961038961</v>
      </c>
      <c r="M160" s="98">
        <f t="shared" si="40"/>
        <v>13.636363636363635</v>
      </c>
      <c r="N160" s="98">
        <f t="shared" si="40"/>
        <v>18.831168831168831</v>
      </c>
      <c r="O160" s="98">
        <f t="shared" si="40"/>
        <v>28.571428571428569</v>
      </c>
      <c r="P160" s="98">
        <f t="shared" si="40"/>
        <v>4.220779220779221</v>
      </c>
      <c r="Q160" s="98">
        <f t="shared" si="40"/>
        <v>2.5974025974025974</v>
      </c>
      <c r="R160" s="98">
        <f t="shared" si="40"/>
        <v>0</v>
      </c>
      <c r="S160" s="98">
        <f t="shared" si="40"/>
        <v>2.2727272727272729</v>
      </c>
      <c r="T160" s="98">
        <f t="shared" si="40"/>
        <v>1.948051948051948</v>
      </c>
      <c r="U160" s="106" t="s">
        <v>146</v>
      </c>
      <c r="V160" s="98">
        <f t="shared" si="25"/>
        <v>99.999999999999986</v>
      </c>
      <c r="W160" s="96"/>
      <c r="X160" s="82"/>
      <c r="Y160" s="82"/>
      <c r="Z160" s="82"/>
      <c r="AA160" s="82"/>
    </row>
    <row r="161" spans="1:27" ht="21" customHeight="1" x14ac:dyDescent="0.15">
      <c r="B161" s="84"/>
      <c r="C161" s="49"/>
      <c r="D161" s="209"/>
      <c r="E161" s="89" t="s">
        <v>500</v>
      </c>
      <c r="F161" s="90"/>
      <c r="G161" s="90"/>
      <c r="H161" s="90"/>
      <c r="I161" s="97">
        <f t="shared" si="37"/>
        <v>273</v>
      </c>
      <c r="J161" s="98">
        <f t="shared" ref="J161:T161" si="41">J141/$I161*100</f>
        <v>2.197802197802198</v>
      </c>
      <c r="K161" s="98">
        <f t="shared" si="41"/>
        <v>97.435897435897431</v>
      </c>
      <c r="L161" s="98">
        <f t="shared" si="41"/>
        <v>0.36630036630036628</v>
      </c>
      <c r="M161" s="98">
        <f t="shared" si="41"/>
        <v>0</v>
      </c>
      <c r="N161" s="98">
        <f t="shared" si="41"/>
        <v>0</v>
      </c>
      <c r="O161" s="98">
        <f t="shared" si="41"/>
        <v>0</v>
      </c>
      <c r="P161" s="98">
        <f t="shared" si="41"/>
        <v>0</v>
      </c>
      <c r="Q161" s="98">
        <f t="shared" si="41"/>
        <v>0</v>
      </c>
      <c r="R161" s="98">
        <f t="shared" si="41"/>
        <v>0</v>
      </c>
      <c r="S161" s="98">
        <f t="shared" si="41"/>
        <v>0</v>
      </c>
      <c r="T161" s="98">
        <f t="shared" si="41"/>
        <v>0</v>
      </c>
      <c r="U161" s="106" t="s">
        <v>146</v>
      </c>
      <c r="V161" s="98">
        <f t="shared" si="25"/>
        <v>100</v>
      </c>
      <c r="W161" s="96"/>
      <c r="X161" s="82"/>
      <c r="Y161" s="82"/>
      <c r="Z161" s="82"/>
      <c r="AA161" s="82"/>
    </row>
    <row r="162" spans="1:27" ht="21" customHeight="1" x14ac:dyDescent="0.15">
      <c r="B162" s="84"/>
      <c r="C162" s="49"/>
      <c r="D162" s="209"/>
      <c r="E162" s="89" t="s">
        <v>499</v>
      </c>
      <c r="F162" s="90"/>
      <c r="G162" s="90"/>
      <c r="H162" s="90"/>
      <c r="I162" s="97">
        <f t="shared" si="37"/>
        <v>252</v>
      </c>
      <c r="J162" s="98">
        <f t="shared" ref="J162:T162" si="42">J142/$I162*100</f>
        <v>52.777777777777779</v>
      </c>
      <c r="K162" s="98">
        <f t="shared" si="42"/>
        <v>42.857142857142854</v>
      </c>
      <c r="L162" s="98">
        <f t="shared" si="42"/>
        <v>3.9682539682539679</v>
      </c>
      <c r="M162" s="98">
        <f t="shared" si="42"/>
        <v>0</v>
      </c>
      <c r="N162" s="98">
        <f t="shared" si="42"/>
        <v>0.3968253968253968</v>
      </c>
      <c r="O162" s="98">
        <f t="shared" si="42"/>
        <v>0</v>
      </c>
      <c r="P162" s="98">
        <f t="shared" si="42"/>
        <v>0</v>
      </c>
      <c r="Q162" s="98">
        <f t="shared" si="42"/>
        <v>0</v>
      </c>
      <c r="R162" s="98">
        <f t="shared" si="42"/>
        <v>0</v>
      </c>
      <c r="S162" s="98">
        <f t="shared" si="42"/>
        <v>0</v>
      </c>
      <c r="T162" s="98">
        <f t="shared" si="42"/>
        <v>0</v>
      </c>
      <c r="U162" s="106" t="s">
        <v>146</v>
      </c>
      <c r="V162" s="98">
        <f t="shared" si="25"/>
        <v>99.999999999999986</v>
      </c>
      <c r="W162" s="96"/>
      <c r="X162" s="82"/>
      <c r="Y162" s="82"/>
      <c r="Z162" s="82"/>
      <c r="AA162" s="82"/>
    </row>
    <row r="163" spans="1:27" ht="21" customHeight="1" x14ac:dyDescent="0.15">
      <c r="B163" s="84"/>
      <c r="C163" s="49"/>
      <c r="D163" s="209"/>
      <c r="E163" s="89" t="s">
        <v>498</v>
      </c>
      <c r="F163" s="90"/>
      <c r="G163" s="90"/>
      <c r="H163" s="90"/>
      <c r="I163" s="97">
        <f t="shared" si="37"/>
        <v>240</v>
      </c>
      <c r="J163" s="98">
        <f t="shared" ref="J163:T163" si="43">J143/$I163*100</f>
        <v>57.916666666666671</v>
      </c>
      <c r="K163" s="98">
        <f t="shared" si="43"/>
        <v>41.25</v>
      </c>
      <c r="L163" s="98">
        <f t="shared" si="43"/>
        <v>0.41666666666666669</v>
      </c>
      <c r="M163" s="98">
        <f t="shared" si="43"/>
        <v>0</v>
      </c>
      <c r="N163" s="98">
        <f t="shared" si="43"/>
        <v>0</v>
      </c>
      <c r="O163" s="98">
        <f t="shared" si="43"/>
        <v>0.41666666666666669</v>
      </c>
      <c r="P163" s="98">
        <f t="shared" si="43"/>
        <v>0</v>
      </c>
      <c r="Q163" s="98">
        <f t="shared" si="43"/>
        <v>0</v>
      </c>
      <c r="R163" s="98">
        <f t="shared" si="43"/>
        <v>0</v>
      </c>
      <c r="S163" s="98">
        <f t="shared" si="43"/>
        <v>0</v>
      </c>
      <c r="T163" s="98">
        <f t="shared" si="43"/>
        <v>0</v>
      </c>
      <c r="U163" s="106" t="s">
        <v>146</v>
      </c>
      <c r="V163" s="98">
        <f t="shared" si="25"/>
        <v>100.00000000000001</v>
      </c>
      <c r="W163" s="96"/>
      <c r="X163" s="82"/>
      <c r="Y163" s="82"/>
      <c r="Z163" s="82"/>
      <c r="AA163" s="82"/>
    </row>
    <row r="164" spans="1:27" ht="21" customHeight="1" x14ac:dyDescent="0.15">
      <c r="B164" s="84"/>
      <c r="C164" s="49"/>
      <c r="D164" s="209"/>
      <c r="E164" s="89" t="s">
        <v>497</v>
      </c>
      <c r="F164" s="90"/>
      <c r="G164" s="90"/>
      <c r="H164" s="90"/>
      <c r="I164" s="97">
        <f t="shared" si="37"/>
        <v>253</v>
      </c>
      <c r="J164" s="98">
        <f t="shared" ref="J164:T164" si="44">J144/$I164*100</f>
        <v>24.110671936758894</v>
      </c>
      <c r="K164" s="98">
        <f t="shared" si="44"/>
        <v>69.565217391304344</v>
      </c>
      <c r="L164" s="98">
        <f t="shared" si="44"/>
        <v>5.5335968379446641</v>
      </c>
      <c r="M164" s="98">
        <f t="shared" si="44"/>
        <v>0</v>
      </c>
      <c r="N164" s="98">
        <f t="shared" si="44"/>
        <v>0.39525691699604742</v>
      </c>
      <c r="O164" s="98">
        <f t="shared" si="44"/>
        <v>0</v>
      </c>
      <c r="P164" s="98">
        <f t="shared" si="44"/>
        <v>0</v>
      </c>
      <c r="Q164" s="98">
        <f t="shared" si="44"/>
        <v>0</v>
      </c>
      <c r="R164" s="98">
        <f t="shared" si="44"/>
        <v>0.39525691699604742</v>
      </c>
      <c r="S164" s="98">
        <f t="shared" si="44"/>
        <v>0</v>
      </c>
      <c r="T164" s="98">
        <f t="shared" si="44"/>
        <v>0</v>
      </c>
      <c r="U164" s="106" t="s">
        <v>146</v>
      </c>
      <c r="V164" s="98">
        <f t="shared" si="25"/>
        <v>100</v>
      </c>
      <c r="W164" s="96"/>
      <c r="X164" s="82"/>
      <c r="Y164" s="82"/>
      <c r="Z164" s="82"/>
      <c r="AA164" s="82"/>
    </row>
    <row r="165" spans="1:27" ht="21" customHeight="1" x14ac:dyDescent="0.15">
      <c r="B165" s="84"/>
      <c r="C165" s="49"/>
      <c r="D165" s="208"/>
      <c r="E165" s="89" t="s">
        <v>511</v>
      </c>
      <c r="F165" s="90"/>
      <c r="G165" s="90"/>
      <c r="H165" s="90"/>
      <c r="I165" s="97">
        <f t="shared" si="37"/>
        <v>266</v>
      </c>
      <c r="J165" s="98">
        <f t="shared" ref="J165:T165" si="45">J145/$I165*100</f>
        <v>34.586466165413533</v>
      </c>
      <c r="K165" s="98">
        <f t="shared" si="45"/>
        <v>65.413533834586474</v>
      </c>
      <c r="L165" s="98">
        <f t="shared" si="45"/>
        <v>0</v>
      </c>
      <c r="M165" s="98">
        <f t="shared" si="45"/>
        <v>0</v>
      </c>
      <c r="N165" s="98">
        <f t="shared" si="45"/>
        <v>0</v>
      </c>
      <c r="O165" s="98">
        <f t="shared" si="45"/>
        <v>0</v>
      </c>
      <c r="P165" s="98">
        <f t="shared" si="45"/>
        <v>0</v>
      </c>
      <c r="Q165" s="98">
        <f t="shared" si="45"/>
        <v>0</v>
      </c>
      <c r="R165" s="98">
        <f t="shared" si="45"/>
        <v>0</v>
      </c>
      <c r="S165" s="98">
        <f t="shared" si="45"/>
        <v>0</v>
      </c>
      <c r="T165" s="98">
        <f t="shared" si="45"/>
        <v>0</v>
      </c>
      <c r="U165" s="106" t="s">
        <v>146</v>
      </c>
      <c r="V165" s="98">
        <f t="shared" si="25"/>
        <v>100</v>
      </c>
      <c r="W165" s="96"/>
      <c r="X165" s="82"/>
      <c r="Y165" s="82"/>
      <c r="Z165" s="82"/>
      <c r="AA165" s="82"/>
    </row>
    <row r="166" spans="1:27" ht="23.1" customHeight="1" x14ac:dyDescent="0.15">
      <c r="B166" s="84"/>
      <c r="C166" s="49"/>
      <c r="D166" s="949" t="s">
        <v>504</v>
      </c>
      <c r="E166" s="950"/>
      <c r="F166" s="950"/>
      <c r="G166" s="950"/>
      <c r="H166" s="950"/>
      <c r="I166" s="97">
        <f t="shared" si="37"/>
        <v>281</v>
      </c>
      <c r="J166" s="98">
        <f t="shared" ref="J166:T166" si="46">J146/$I166*100</f>
        <v>87.544483985765126</v>
      </c>
      <c r="K166" s="98">
        <f t="shared" si="46"/>
        <v>7.4733096085409247</v>
      </c>
      <c r="L166" s="98">
        <f t="shared" si="46"/>
        <v>2.8469750889679712</v>
      </c>
      <c r="M166" s="98">
        <f t="shared" si="46"/>
        <v>0.71174377224199281</v>
      </c>
      <c r="N166" s="98">
        <f t="shared" si="46"/>
        <v>0</v>
      </c>
      <c r="O166" s="98">
        <f t="shared" si="46"/>
        <v>0</v>
      </c>
      <c r="P166" s="98">
        <f t="shared" si="46"/>
        <v>0.35587188612099641</v>
      </c>
      <c r="Q166" s="98">
        <f t="shared" si="46"/>
        <v>0.35587188612099641</v>
      </c>
      <c r="R166" s="98">
        <f t="shared" si="46"/>
        <v>0</v>
      </c>
      <c r="S166" s="98">
        <f t="shared" si="46"/>
        <v>0.71174377224199281</v>
      </c>
      <c r="T166" s="98">
        <f t="shared" si="46"/>
        <v>0</v>
      </c>
      <c r="U166" s="106" t="s">
        <v>146</v>
      </c>
      <c r="V166" s="98">
        <f t="shared" si="25"/>
        <v>99.999999999999986</v>
      </c>
      <c r="W166" s="96"/>
      <c r="X166" s="82"/>
      <c r="Y166" s="82"/>
      <c r="Z166" s="82"/>
      <c r="AA166" s="82"/>
    </row>
    <row r="167" spans="1:27" ht="23.1" customHeight="1" x14ac:dyDescent="0.15">
      <c r="B167" s="92"/>
      <c r="C167" s="53"/>
      <c r="D167" s="945" t="s">
        <v>510</v>
      </c>
      <c r="E167" s="946"/>
      <c r="F167" s="946"/>
      <c r="G167" s="946"/>
      <c r="H167" s="946"/>
      <c r="I167" s="99">
        <f t="shared" si="37"/>
        <v>277</v>
      </c>
      <c r="J167" s="100">
        <f t="shared" ref="J167:T167" si="47">J147/$I167*100</f>
        <v>93.862815884476532</v>
      </c>
      <c r="K167" s="100">
        <f t="shared" si="47"/>
        <v>3.9711191335740073</v>
      </c>
      <c r="L167" s="100">
        <f t="shared" si="47"/>
        <v>0.36101083032490977</v>
      </c>
      <c r="M167" s="100">
        <f t="shared" si="47"/>
        <v>0.72202166064981954</v>
      </c>
      <c r="N167" s="100">
        <f t="shared" si="47"/>
        <v>0</v>
      </c>
      <c r="O167" s="100">
        <f t="shared" si="47"/>
        <v>0</v>
      </c>
      <c r="P167" s="100">
        <f t="shared" si="47"/>
        <v>0.72202166064981954</v>
      </c>
      <c r="Q167" s="100">
        <f t="shared" si="47"/>
        <v>0.36101083032490977</v>
      </c>
      <c r="R167" s="100">
        <f t="shared" si="47"/>
        <v>0</v>
      </c>
      <c r="S167" s="100">
        <f t="shared" si="47"/>
        <v>0</v>
      </c>
      <c r="T167" s="100">
        <f t="shared" si="47"/>
        <v>0</v>
      </c>
      <c r="U167" s="107" t="s">
        <v>146</v>
      </c>
      <c r="V167" s="100">
        <f t="shared" si="25"/>
        <v>100</v>
      </c>
      <c r="W167" s="96"/>
      <c r="X167" s="82"/>
      <c r="Y167" s="82"/>
      <c r="Z167" s="82"/>
      <c r="AA167" s="82"/>
    </row>
    <row r="168" spans="1:27" ht="5.0999999999999996" customHeight="1" x14ac:dyDescent="0.15">
      <c r="I168" s="38"/>
    </row>
    <row r="169" spans="1:27" ht="15" customHeight="1" x14ac:dyDescent="0.15">
      <c r="A169" s="37" t="s">
        <v>515</v>
      </c>
      <c r="I169" s="38"/>
      <c r="J169" s="38"/>
    </row>
    <row r="170" spans="1:27" ht="33.75" x14ac:dyDescent="0.15">
      <c r="B170" s="43" t="s">
        <v>514</v>
      </c>
      <c r="C170" s="44"/>
      <c r="D170" s="44"/>
      <c r="E170" s="44"/>
      <c r="F170" s="44"/>
      <c r="G170" s="44"/>
      <c r="H170" s="44"/>
      <c r="I170" s="44"/>
      <c r="J170" s="77" t="s">
        <v>513</v>
      </c>
      <c r="K170" s="78" t="s">
        <v>165</v>
      </c>
      <c r="L170" s="78" t="s">
        <v>166</v>
      </c>
      <c r="M170" s="78" t="s">
        <v>167</v>
      </c>
      <c r="N170" s="78" t="s">
        <v>168</v>
      </c>
      <c r="O170" s="78" t="s">
        <v>169</v>
      </c>
      <c r="P170" s="78" t="s">
        <v>170</v>
      </c>
      <c r="Q170" s="78" t="s">
        <v>171</v>
      </c>
      <c r="R170" s="78" t="s">
        <v>172</v>
      </c>
      <c r="S170" s="78" t="s">
        <v>173</v>
      </c>
      <c r="T170" s="78" t="s">
        <v>512</v>
      </c>
      <c r="U170" s="79" t="s">
        <v>73</v>
      </c>
      <c r="V170" s="79" t="s">
        <v>57</v>
      </c>
      <c r="W170" s="79" t="s">
        <v>175</v>
      </c>
      <c r="X170" s="79" t="s">
        <v>176</v>
      </c>
      <c r="Y170" s="79" t="s">
        <v>177</v>
      </c>
      <c r="Z170" s="79" t="s">
        <v>178</v>
      </c>
      <c r="AA170" s="80"/>
    </row>
    <row r="171" spans="1:27" ht="23.1" customHeight="1" x14ac:dyDescent="0.15">
      <c r="B171" s="35" t="s">
        <v>0</v>
      </c>
      <c r="C171" s="210" t="s">
        <v>509</v>
      </c>
      <c r="D171" s="59"/>
      <c r="E171" s="59"/>
      <c r="F171" s="59"/>
      <c r="G171" s="59"/>
      <c r="H171" s="59"/>
      <c r="I171" s="60"/>
      <c r="J171" s="61">
        <v>0</v>
      </c>
      <c r="K171" s="61">
        <v>0</v>
      </c>
      <c r="L171" s="61">
        <v>1</v>
      </c>
      <c r="M171" s="61">
        <v>1</v>
      </c>
      <c r="N171" s="61">
        <v>0</v>
      </c>
      <c r="O171" s="61">
        <v>3</v>
      </c>
      <c r="P171" s="61">
        <v>1</v>
      </c>
      <c r="Q171" s="61">
        <v>1</v>
      </c>
      <c r="R171" s="61">
        <v>0</v>
      </c>
      <c r="S171" s="61">
        <v>3</v>
      </c>
      <c r="T171" s="61">
        <v>5</v>
      </c>
      <c r="U171" s="61">
        <v>1</v>
      </c>
      <c r="V171" s="61">
        <f t="shared" ref="V171:V200" si="48">SUM(J171:U171)</f>
        <v>16</v>
      </c>
      <c r="W171" s="81">
        <v>3695.1020000000003</v>
      </c>
      <c r="X171" s="81">
        <v>9703.4</v>
      </c>
      <c r="Y171" s="81">
        <v>597.25</v>
      </c>
      <c r="Z171" s="81">
        <v>3429.7</v>
      </c>
      <c r="AA171" s="82"/>
    </row>
    <row r="172" spans="1:27" ht="23.1" customHeight="1" x14ac:dyDescent="0.15">
      <c r="B172" s="84"/>
      <c r="C172" s="49"/>
      <c r="D172" s="947" t="s">
        <v>502</v>
      </c>
      <c r="E172" s="948"/>
      <c r="F172" s="948"/>
      <c r="G172" s="948"/>
      <c r="H172" s="948"/>
      <c r="I172" s="85"/>
      <c r="J172" s="86">
        <v>0</v>
      </c>
      <c r="K172" s="86">
        <v>0</v>
      </c>
      <c r="L172" s="86">
        <v>2</v>
      </c>
      <c r="M172" s="86">
        <v>1</v>
      </c>
      <c r="N172" s="86">
        <v>0</v>
      </c>
      <c r="O172" s="86">
        <v>3</v>
      </c>
      <c r="P172" s="86">
        <v>3</v>
      </c>
      <c r="Q172" s="86">
        <v>1</v>
      </c>
      <c r="R172" s="86">
        <v>1</v>
      </c>
      <c r="S172" s="86">
        <v>2</v>
      </c>
      <c r="T172" s="86">
        <v>1</v>
      </c>
      <c r="U172" s="86">
        <v>2</v>
      </c>
      <c r="V172" s="86">
        <f t="shared" si="48"/>
        <v>16</v>
      </c>
      <c r="W172" s="204">
        <v>2092.4028571428571</v>
      </c>
      <c r="X172" s="204">
        <v>5925.18</v>
      </c>
      <c r="Y172" s="204">
        <v>434.7</v>
      </c>
      <c r="Z172" s="204">
        <v>1588.53</v>
      </c>
      <c r="AA172" s="82"/>
    </row>
    <row r="173" spans="1:27" ht="21" customHeight="1" x14ac:dyDescent="0.15">
      <c r="B173" s="84"/>
      <c r="C173" s="49"/>
      <c r="D173" s="209"/>
      <c r="E173" s="89" t="s">
        <v>501</v>
      </c>
      <c r="F173" s="90"/>
      <c r="G173" s="90"/>
      <c r="H173" s="90"/>
      <c r="I173" s="85"/>
      <c r="J173" s="86">
        <v>0</v>
      </c>
      <c r="K173" s="86">
        <v>4</v>
      </c>
      <c r="L173" s="86">
        <v>2</v>
      </c>
      <c r="M173" s="86">
        <v>1</v>
      </c>
      <c r="N173" s="86">
        <v>0</v>
      </c>
      <c r="O173" s="86">
        <v>4</v>
      </c>
      <c r="P173" s="86">
        <v>0</v>
      </c>
      <c r="Q173" s="86">
        <v>1</v>
      </c>
      <c r="R173" s="86">
        <v>0</v>
      </c>
      <c r="S173" s="86">
        <v>2</v>
      </c>
      <c r="T173" s="86">
        <v>0</v>
      </c>
      <c r="U173" s="86">
        <v>2</v>
      </c>
      <c r="V173" s="86">
        <f t="shared" si="48"/>
        <v>16</v>
      </c>
      <c r="W173" s="87">
        <v>1165.8399999999999</v>
      </c>
      <c r="X173" s="87">
        <v>3609.78</v>
      </c>
      <c r="Y173" s="87">
        <v>18</v>
      </c>
      <c r="Z173" s="87">
        <v>905.39</v>
      </c>
      <c r="AA173" s="82"/>
    </row>
    <row r="174" spans="1:27" ht="21" customHeight="1" x14ac:dyDescent="0.15">
      <c r="B174" s="84"/>
      <c r="C174" s="49"/>
      <c r="D174" s="209"/>
      <c r="E174" s="89" t="s">
        <v>500</v>
      </c>
      <c r="F174" s="90"/>
      <c r="G174" s="90"/>
      <c r="H174" s="90"/>
      <c r="I174" s="85"/>
      <c r="J174" s="86">
        <v>0</v>
      </c>
      <c r="K174" s="86">
        <v>14</v>
      </c>
      <c r="L174" s="86">
        <v>0</v>
      </c>
      <c r="M174" s="86">
        <v>0</v>
      </c>
      <c r="N174" s="86">
        <v>0</v>
      </c>
      <c r="O174" s="86">
        <v>0</v>
      </c>
      <c r="P174" s="86">
        <v>0</v>
      </c>
      <c r="Q174" s="86">
        <v>0</v>
      </c>
      <c r="R174" s="86">
        <v>0</v>
      </c>
      <c r="S174" s="86">
        <v>0</v>
      </c>
      <c r="T174" s="86">
        <v>0</v>
      </c>
      <c r="U174" s="86">
        <v>2</v>
      </c>
      <c r="V174" s="86">
        <f t="shared" si="48"/>
        <v>16</v>
      </c>
      <c r="W174" s="87">
        <v>41.039285714285711</v>
      </c>
      <c r="X174" s="87">
        <v>94</v>
      </c>
      <c r="Y174" s="87">
        <v>10.18</v>
      </c>
      <c r="Z174" s="87">
        <v>35.725000000000001</v>
      </c>
      <c r="AA174" s="82"/>
    </row>
    <row r="175" spans="1:27" ht="21" customHeight="1" x14ac:dyDescent="0.15">
      <c r="B175" s="84"/>
      <c r="C175" s="49"/>
      <c r="D175" s="209"/>
      <c r="E175" s="89" t="s">
        <v>499</v>
      </c>
      <c r="F175" s="90"/>
      <c r="G175" s="90"/>
      <c r="H175" s="90"/>
      <c r="I175" s="85"/>
      <c r="J175" s="86">
        <v>4</v>
      </c>
      <c r="K175" s="86">
        <v>9</v>
      </c>
      <c r="L175" s="86">
        <v>1</v>
      </c>
      <c r="M175" s="86">
        <v>0</v>
      </c>
      <c r="N175" s="86">
        <v>0</v>
      </c>
      <c r="O175" s="86">
        <v>0</v>
      </c>
      <c r="P175" s="86">
        <v>0</v>
      </c>
      <c r="Q175" s="86">
        <v>0</v>
      </c>
      <c r="R175" s="86">
        <v>0</v>
      </c>
      <c r="S175" s="86">
        <v>0</v>
      </c>
      <c r="T175" s="86">
        <v>0</v>
      </c>
      <c r="U175" s="86">
        <v>2</v>
      </c>
      <c r="V175" s="86">
        <f t="shared" si="48"/>
        <v>16</v>
      </c>
      <c r="W175" s="87">
        <v>114.5457142857143</v>
      </c>
      <c r="X175" s="87">
        <v>346</v>
      </c>
      <c r="Y175" s="87">
        <v>0</v>
      </c>
      <c r="Z175" s="87">
        <v>93.960000000000008</v>
      </c>
      <c r="AA175" s="82"/>
    </row>
    <row r="176" spans="1:27" ht="21" customHeight="1" x14ac:dyDescent="0.15">
      <c r="B176" s="84"/>
      <c r="C176" s="49"/>
      <c r="D176" s="209"/>
      <c r="E176" s="89" t="s">
        <v>498</v>
      </c>
      <c r="F176" s="90"/>
      <c r="G176" s="90"/>
      <c r="H176" s="90"/>
      <c r="I176" s="85"/>
      <c r="J176" s="86">
        <v>4</v>
      </c>
      <c r="K176" s="86">
        <v>10</v>
      </c>
      <c r="L176" s="86">
        <v>0</v>
      </c>
      <c r="M176" s="86">
        <v>0</v>
      </c>
      <c r="N176" s="86">
        <v>0</v>
      </c>
      <c r="O176" s="86">
        <v>0</v>
      </c>
      <c r="P176" s="86">
        <v>0</v>
      </c>
      <c r="Q176" s="86">
        <v>0</v>
      </c>
      <c r="R176" s="86">
        <v>0</v>
      </c>
      <c r="S176" s="86">
        <v>0</v>
      </c>
      <c r="T176" s="86">
        <v>0</v>
      </c>
      <c r="U176" s="86">
        <v>2</v>
      </c>
      <c r="V176" s="86">
        <f t="shared" si="48"/>
        <v>16</v>
      </c>
      <c r="W176" s="87">
        <v>40.402142857142856</v>
      </c>
      <c r="X176" s="87">
        <v>163.19999999999999</v>
      </c>
      <c r="Y176" s="87">
        <v>0</v>
      </c>
      <c r="Z176" s="87">
        <v>25.115000000000002</v>
      </c>
      <c r="AA176" s="82"/>
    </row>
    <row r="177" spans="2:27" ht="21" customHeight="1" x14ac:dyDescent="0.15">
      <c r="B177" s="84"/>
      <c r="C177" s="49"/>
      <c r="D177" s="209"/>
      <c r="E177" s="89" t="s">
        <v>497</v>
      </c>
      <c r="F177" s="90"/>
      <c r="G177" s="90"/>
      <c r="H177" s="90"/>
      <c r="I177" s="85"/>
      <c r="J177" s="86">
        <v>6</v>
      </c>
      <c r="K177" s="86">
        <v>6</v>
      </c>
      <c r="L177" s="86">
        <v>1</v>
      </c>
      <c r="M177" s="86">
        <v>0</v>
      </c>
      <c r="N177" s="86">
        <v>0</v>
      </c>
      <c r="O177" s="86">
        <v>0</v>
      </c>
      <c r="P177" s="86">
        <v>0</v>
      </c>
      <c r="Q177" s="86">
        <v>0</v>
      </c>
      <c r="R177" s="86">
        <v>0</v>
      </c>
      <c r="S177" s="86">
        <v>0</v>
      </c>
      <c r="T177" s="86">
        <v>0</v>
      </c>
      <c r="U177" s="86">
        <v>3</v>
      </c>
      <c r="V177" s="86">
        <f t="shared" si="48"/>
        <v>16</v>
      </c>
      <c r="W177" s="87">
        <v>89.677692307692297</v>
      </c>
      <c r="X177" s="87">
        <v>474</v>
      </c>
      <c r="Y177" s="87">
        <v>0</v>
      </c>
      <c r="Z177" s="87">
        <v>49.2</v>
      </c>
      <c r="AA177" s="82"/>
    </row>
    <row r="178" spans="2:27" ht="21" customHeight="1" x14ac:dyDescent="0.15">
      <c r="B178" s="84"/>
      <c r="C178" s="49"/>
      <c r="D178" s="208"/>
      <c r="E178" s="89" t="s">
        <v>511</v>
      </c>
      <c r="F178" s="90"/>
      <c r="G178" s="90"/>
      <c r="H178" s="90"/>
      <c r="I178" s="85"/>
      <c r="J178" s="86">
        <v>0</v>
      </c>
      <c r="K178" s="86">
        <v>14</v>
      </c>
      <c r="L178" s="86">
        <v>0</v>
      </c>
      <c r="M178" s="86">
        <v>0</v>
      </c>
      <c r="N178" s="86">
        <v>0</v>
      </c>
      <c r="O178" s="86">
        <v>0</v>
      </c>
      <c r="P178" s="86">
        <v>0</v>
      </c>
      <c r="Q178" s="86">
        <v>0</v>
      </c>
      <c r="R178" s="86">
        <v>0</v>
      </c>
      <c r="S178" s="86">
        <v>0</v>
      </c>
      <c r="T178" s="86">
        <v>0</v>
      </c>
      <c r="U178" s="86">
        <v>2</v>
      </c>
      <c r="V178" s="86">
        <f t="shared" si="48"/>
        <v>16</v>
      </c>
      <c r="W178" s="87">
        <v>20.047857142857143</v>
      </c>
      <c r="X178" s="87">
        <v>49.5</v>
      </c>
      <c r="Y178" s="87">
        <v>5.52</v>
      </c>
      <c r="Z178" s="87">
        <v>18.5</v>
      </c>
      <c r="AA178" s="82"/>
    </row>
    <row r="179" spans="2:27" ht="23.1" customHeight="1" x14ac:dyDescent="0.15">
      <c r="B179" s="84"/>
      <c r="C179" s="49"/>
      <c r="D179" s="949" t="s">
        <v>504</v>
      </c>
      <c r="E179" s="950"/>
      <c r="F179" s="950"/>
      <c r="G179" s="950"/>
      <c r="H179" s="950"/>
      <c r="I179" s="85"/>
      <c r="J179" s="86">
        <v>11</v>
      </c>
      <c r="K179" s="86">
        <v>1</v>
      </c>
      <c r="L179" s="86">
        <v>0</v>
      </c>
      <c r="M179" s="86">
        <v>0</v>
      </c>
      <c r="N179" s="86">
        <v>0</v>
      </c>
      <c r="O179" s="86">
        <v>0</v>
      </c>
      <c r="P179" s="86">
        <v>1</v>
      </c>
      <c r="Q179" s="86">
        <v>0</v>
      </c>
      <c r="R179" s="86">
        <v>0</v>
      </c>
      <c r="S179" s="86">
        <v>1</v>
      </c>
      <c r="T179" s="86">
        <v>0</v>
      </c>
      <c r="U179" s="86">
        <v>2</v>
      </c>
      <c r="V179" s="86">
        <f t="shared" si="48"/>
        <v>16</v>
      </c>
      <c r="W179" s="87">
        <v>422.20285714285717</v>
      </c>
      <c r="X179" s="87">
        <v>3989.6</v>
      </c>
      <c r="Y179" s="87">
        <v>0</v>
      </c>
      <c r="Z179" s="87">
        <v>0</v>
      </c>
      <c r="AA179" s="82"/>
    </row>
    <row r="180" spans="2:27" ht="23.1" customHeight="1" x14ac:dyDescent="0.15">
      <c r="B180" s="92"/>
      <c r="C180" s="53"/>
      <c r="D180" s="945" t="s">
        <v>510</v>
      </c>
      <c r="E180" s="946"/>
      <c r="F180" s="946"/>
      <c r="G180" s="946"/>
      <c r="H180" s="946"/>
      <c r="I180" s="55"/>
      <c r="J180" s="93">
        <v>14</v>
      </c>
      <c r="K180" s="93">
        <v>0</v>
      </c>
      <c r="L180" s="93">
        <v>0</v>
      </c>
      <c r="M180" s="93">
        <v>0</v>
      </c>
      <c r="N180" s="93">
        <v>0</v>
      </c>
      <c r="O180" s="93">
        <v>0</v>
      </c>
      <c r="P180" s="93">
        <v>0</v>
      </c>
      <c r="Q180" s="93">
        <v>0</v>
      </c>
      <c r="R180" s="93">
        <v>0</v>
      </c>
      <c r="S180" s="93">
        <v>0</v>
      </c>
      <c r="T180" s="93">
        <v>0</v>
      </c>
      <c r="U180" s="93">
        <v>2</v>
      </c>
      <c r="V180" s="93">
        <f t="shared" si="48"/>
        <v>16</v>
      </c>
      <c r="W180" s="94">
        <v>0</v>
      </c>
      <c r="X180" s="94">
        <v>0</v>
      </c>
      <c r="Y180" s="94">
        <v>0</v>
      </c>
      <c r="Z180" s="94">
        <v>0</v>
      </c>
      <c r="AA180" s="82"/>
    </row>
    <row r="181" spans="2:27" ht="23.1" customHeight="1" x14ac:dyDescent="0.15">
      <c r="B181" s="35" t="s">
        <v>1</v>
      </c>
      <c r="C181" s="210" t="s">
        <v>509</v>
      </c>
      <c r="D181" s="59"/>
      <c r="E181" s="59"/>
      <c r="F181" s="59"/>
      <c r="G181" s="59"/>
      <c r="H181" s="59"/>
      <c r="I181" s="95">
        <f t="shared" ref="I181:I190" si="49">V$171</f>
        <v>16</v>
      </c>
      <c r="J181" s="62">
        <f t="shared" ref="J181:U181" si="50">J171/$I181*100</f>
        <v>0</v>
      </c>
      <c r="K181" s="62">
        <f t="shared" si="50"/>
        <v>0</v>
      </c>
      <c r="L181" s="62">
        <f t="shared" si="50"/>
        <v>6.25</v>
      </c>
      <c r="M181" s="62">
        <f t="shared" si="50"/>
        <v>6.25</v>
      </c>
      <c r="N181" s="62">
        <f t="shared" si="50"/>
        <v>0</v>
      </c>
      <c r="O181" s="62">
        <f t="shared" si="50"/>
        <v>18.75</v>
      </c>
      <c r="P181" s="62">
        <f t="shared" si="50"/>
        <v>6.25</v>
      </c>
      <c r="Q181" s="62">
        <f t="shared" si="50"/>
        <v>6.25</v>
      </c>
      <c r="R181" s="62">
        <f t="shared" si="50"/>
        <v>0</v>
      </c>
      <c r="S181" s="62">
        <f t="shared" si="50"/>
        <v>18.75</v>
      </c>
      <c r="T181" s="62">
        <f t="shared" si="50"/>
        <v>31.25</v>
      </c>
      <c r="U181" s="62">
        <f t="shared" si="50"/>
        <v>6.25</v>
      </c>
      <c r="V181" s="62">
        <f t="shared" si="48"/>
        <v>100</v>
      </c>
      <c r="W181" s="96"/>
      <c r="X181" s="82"/>
      <c r="Y181" s="82"/>
      <c r="Z181" s="82"/>
      <c r="AA181" s="82"/>
    </row>
    <row r="182" spans="2:27" ht="23.1" customHeight="1" x14ac:dyDescent="0.15">
      <c r="B182" s="84"/>
      <c r="C182" s="49"/>
      <c r="D182" s="947" t="s">
        <v>502</v>
      </c>
      <c r="E182" s="948"/>
      <c r="F182" s="948"/>
      <c r="G182" s="948"/>
      <c r="H182" s="948"/>
      <c r="I182" s="97">
        <f t="shared" si="49"/>
        <v>16</v>
      </c>
      <c r="J182" s="98">
        <f t="shared" ref="J182:U182" si="51">J172/$I182*100</f>
        <v>0</v>
      </c>
      <c r="K182" s="98">
        <f t="shared" si="51"/>
        <v>0</v>
      </c>
      <c r="L182" s="98">
        <f t="shared" si="51"/>
        <v>12.5</v>
      </c>
      <c r="M182" s="98">
        <f t="shared" si="51"/>
        <v>6.25</v>
      </c>
      <c r="N182" s="98">
        <f t="shared" si="51"/>
        <v>0</v>
      </c>
      <c r="O182" s="98">
        <f t="shared" si="51"/>
        <v>18.75</v>
      </c>
      <c r="P182" s="98">
        <f t="shared" si="51"/>
        <v>18.75</v>
      </c>
      <c r="Q182" s="98">
        <f t="shared" si="51"/>
        <v>6.25</v>
      </c>
      <c r="R182" s="98">
        <f t="shared" si="51"/>
        <v>6.25</v>
      </c>
      <c r="S182" s="98">
        <f t="shared" si="51"/>
        <v>12.5</v>
      </c>
      <c r="T182" s="98">
        <f t="shared" si="51"/>
        <v>6.25</v>
      </c>
      <c r="U182" s="98">
        <f t="shared" si="51"/>
        <v>12.5</v>
      </c>
      <c r="V182" s="98">
        <f t="shared" si="48"/>
        <v>100</v>
      </c>
      <c r="W182" s="96"/>
      <c r="X182" s="82"/>
      <c r="Y182" s="82"/>
      <c r="Z182" s="82"/>
      <c r="AA182" s="82"/>
    </row>
    <row r="183" spans="2:27" ht="21" customHeight="1" x14ac:dyDescent="0.15">
      <c r="B183" s="84"/>
      <c r="C183" s="49"/>
      <c r="D183" s="209"/>
      <c r="E183" s="89" t="s">
        <v>501</v>
      </c>
      <c r="F183" s="90"/>
      <c r="G183" s="90"/>
      <c r="H183" s="90"/>
      <c r="I183" s="97">
        <f t="shared" si="49"/>
        <v>16</v>
      </c>
      <c r="J183" s="98">
        <f t="shared" ref="J183:U183" si="52">J173/$I183*100</f>
        <v>0</v>
      </c>
      <c r="K183" s="98">
        <f t="shared" si="52"/>
        <v>25</v>
      </c>
      <c r="L183" s="98">
        <f t="shared" si="52"/>
        <v>12.5</v>
      </c>
      <c r="M183" s="98">
        <f t="shared" si="52"/>
        <v>6.25</v>
      </c>
      <c r="N183" s="98">
        <f t="shared" si="52"/>
        <v>0</v>
      </c>
      <c r="O183" s="98">
        <f t="shared" si="52"/>
        <v>25</v>
      </c>
      <c r="P183" s="98">
        <f t="shared" si="52"/>
        <v>0</v>
      </c>
      <c r="Q183" s="98">
        <f t="shared" si="52"/>
        <v>6.25</v>
      </c>
      <c r="R183" s="98">
        <f t="shared" si="52"/>
        <v>0</v>
      </c>
      <c r="S183" s="98">
        <f t="shared" si="52"/>
        <v>12.5</v>
      </c>
      <c r="T183" s="98">
        <f t="shared" si="52"/>
        <v>0</v>
      </c>
      <c r="U183" s="98">
        <f t="shared" si="52"/>
        <v>12.5</v>
      </c>
      <c r="V183" s="98">
        <f t="shared" si="48"/>
        <v>100</v>
      </c>
      <c r="W183" s="96"/>
      <c r="X183" s="82"/>
      <c r="Y183" s="82"/>
      <c r="Z183" s="82"/>
      <c r="AA183" s="82"/>
    </row>
    <row r="184" spans="2:27" ht="21" customHeight="1" x14ac:dyDescent="0.15">
      <c r="B184" s="84"/>
      <c r="C184" s="49"/>
      <c r="D184" s="209"/>
      <c r="E184" s="89" t="s">
        <v>508</v>
      </c>
      <c r="F184" s="90"/>
      <c r="G184" s="90"/>
      <c r="H184" s="90"/>
      <c r="I184" s="97">
        <f t="shared" si="49"/>
        <v>16</v>
      </c>
      <c r="J184" s="98">
        <f t="shared" ref="J184:U184" si="53">J174/$I184*100</f>
        <v>0</v>
      </c>
      <c r="K184" s="98">
        <f t="shared" si="53"/>
        <v>87.5</v>
      </c>
      <c r="L184" s="98">
        <f t="shared" si="53"/>
        <v>0</v>
      </c>
      <c r="M184" s="98">
        <f t="shared" si="53"/>
        <v>0</v>
      </c>
      <c r="N184" s="98">
        <f t="shared" si="53"/>
        <v>0</v>
      </c>
      <c r="O184" s="98">
        <f t="shared" si="53"/>
        <v>0</v>
      </c>
      <c r="P184" s="98">
        <f t="shared" si="53"/>
        <v>0</v>
      </c>
      <c r="Q184" s="98">
        <f t="shared" si="53"/>
        <v>0</v>
      </c>
      <c r="R184" s="98">
        <f t="shared" si="53"/>
        <v>0</v>
      </c>
      <c r="S184" s="98">
        <f t="shared" si="53"/>
        <v>0</v>
      </c>
      <c r="T184" s="98">
        <f t="shared" si="53"/>
        <v>0</v>
      </c>
      <c r="U184" s="98">
        <f t="shared" si="53"/>
        <v>12.5</v>
      </c>
      <c r="V184" s="98">
        <f t="shared" si="48"/>
        <v>100</v>
      </c>
      <c r="W184" s="96"/>
      <c r="X184" s="82"/>
      <c r="Y184" s="82"/>
      <c r="Z184" s="82"/>
      <c r="AA184" s="82"/>
    </row>
    <row r="185" spans="2:27" ht="21" customHeight="1" x14ac:dyDescent="0.15">
      <c r="B185" s="84"/>
      <c r="C185" s="49"/>
      <c r="D185" s="209"/>
      <c r="E185" s="89" t="s">
        <v>499</v>
      </c>
      <c r="F185" s="90"/>
      <c r="G185" s="90"/>
      <c r="H185" s="90"/>
      <c r="I185" s="97">
        <f t="shared" si="49"/>
        <v>16</v>
      </c>
      <c r="J185" s="98">
        <f t="shared" ref="J185:U185" si="54">J175/$I185*100</f>
        <v>25</v>
      </c>
      <c r="K185" s="98">
        <f t="shared" si="54"/>
        <v>56.25</v>
      </c>
      <c r="L185" s="98">
        <f t="shared" si="54"/>
        <v>6.25</v>
      </c>
      <c r="M185" s="98">
        <f t="shared" si="54"/>
        <v>0</v>
      </c>
      <c r="N185" s="98">
        <f t="shared" si="54"/>
        <v>0</v>
      </c>
      <c r="O185" s="98">
        <f t="shared" si="54"/>
        <v>0</v>
      </c>
      <c r="P185" s="98">
        <f t="shared" si="54"/>
        <v>0</v>
      </c>
      <c r="Q185" s="98">
        <f t="shared" si="54"/>
        <v>0</v>
      </c>
      <c r="R185" s="98">
        <f t="shared" si="54"/>
        <v>0</v>
      </c>
      <c r="S185" s="98">
        <f t="shared" si="54"/>
        <v>0</v>
      </c>
      <c r="T185" s="98">
        <f t="shared" si="54"/>
        <v>0</v>
      </c>
      <c r="U185" s="98">
        <f t="shared" si="54"/>
        <v>12.5</v>
      </c>
      <c r="V185" s="98">
        <f t="shared" si="48"/>
        <v>100</v>
      </c>
      <c r="W185" s="96"/>
      <c r="X185" s="82"/>
      <c r="Y185" s="82"/>
      <c r="Z185" s="82"/>
      <c r="AA185" s="82"/>
    </row>
    <row r="186" spans="2:27" ht="21" customHeight="1" x14ac:dyDescent="0.15">
      <c r="B186" s="84"/>
      <c r="C186" s="49"/>
      <c r="D186" s="209"/>
      <c r="E186" s="89" t="s">
        <v>507</v>
      </c>
      <c r="F186" s="90"/>
      <c r="G186" s="90"/>
      <c r="H186" s="90"/>
      <c r="I186" s="97">
        <f t="shared" si="49"/>
        <v>16</v>
      </c>
      <c r="J186" s="98">
        <f t="shared" ref="J186:U186" si="55">J176/$I186*100</f>
        <v>25</v>
      </c>
      <c r="K186" s="98">
        <f t="shared" si="55"/>
        <v>62.5</v>
      </c>
      <c r="L186" s="98">
        <f t="shared" si="55"/>
        <v>0</v>
      </c>
      <c r="M186" s="98">
        <f t="shared" si="55"/>
        <v>0</v>
      </c>
      <c r="N186" s="98">
        <f t="shared" si="55"/>
        <v>0</v>
      </c>
      <c r="O186" s="98">
        <f t="shared" si="55"/>
        <v>0</v>
      </c>
      <c r="P186" s="98">
        <f t="shared" si="55"/>
        <v>0</v>
      </c>
      <c r="Q186" s="98">
        <f t="shared" si="55"/>
        <v>0</v>
      </c>
      <c r="R186" s="98">
        <f t="shared" si="55"/>
        <v>0</v>
      </c>
      <c r="S186" s="98">
        <f t="shared" si="55"/>
        <v>0</v>
      </c>
      <c r="T186" s="98">
        <f t="shared" si="55"/>
        <v>0</v>
      </c>
      <c r="U186" s="98">
        <f t="shared" si="55"/>
        <v>12.5</v>
      </c>
      <c r="V186" s="98">
        <f t="shared" si="48"/>
        <v>100</v>
      </c>
      <c r="W186" s="96"/>
      <c r="X186" s="82"/>
      <c r="Y186" s="82"/>
      <c r="Z186" s="82"/>
      <c r="AA186" s="82"/>
    </row>
    <row r="187" spans="2:27" ht="21" customHeight="1" x14ac:dyDescent="0.15">
      <c r="B187" s="84"/>
      <c r="C187" s="49"/>
      <c r="D187" s="209"/>
      <c r="E187" s="89" t="s">
        <v>506</v>
      </c>
      <c r="F187" s="90"/>
      <c r="G187" s="90"/>
      <c r="H187" s="90"/>
      <c r="I187" s="97">
        <f t="shared" si="49"/>
        <v>16</v>
      </c>
      <c r="J187" s="98">
        <f t="shared" ref="J187:U187" si="56">J177/$I187*100</f>
        <v>37.5</v>
      </c>
      <c r="K187" s="98">
        <f t="shared" si="56"/>
        <v>37.5</v>
      </c>
      <c r="L187" s="98">
        <f t="shared" si="56"/>
        <v>6.25</v>
      </c>
      <c r="M187" s="98">
        <f t="shared" si="56"/>
        <v>0</v>
      </c>
      <c r="N187" s="98">
        <f t="shared" si="56"/>
        <v>0</v>
      </c>
      <c r="O187" s="98">
        <f t="shared" si="56"/>
        <v>0</v>
      </c>
      <c r="P187" s="98">
        <f t="shared" si="56"/>
        <v>0</v>
      </c>
      <c r="Q187" s="98">
        <f t="shared" si="56"/>
        <v>0</v>
      </c>
      <c r="R187" s="98">
        <f t="shared" si="56"/>
        <v>0</v>
      </c>
      <c r="S187" s="98">
        <f t="shared" si="56"/>
        <v>0</v>
      </c>
      <c r="T187" s="98">
        <f t="shared" si="56"/>
        <v>0</v>
      </c>
      <c r="U187" s="98">
        <f t="shared" si="56"/>
        <v>18.75</v>
      </c>
      <c r="V187" s="98">
        <f t="shared" si="48"/>
        <v>100</v>
      </c>
      <c r="W187" s="96"/>
      <c r="X187" s="82"/>
      <c r="Y187" s="82"/>
      <c r="Z187" s="82"/>
      <c r="AA187" s="82"/>
    </row>
    <row r="188" spans="2:27" ht="21" customHeight="1" x14ac:dyDescent="0.15">
      <c r="B188" s="84"/>
      <c r="C188" s="49"/>
      <c r="D188" s="208"/>
      <c r="E188" s="89" t="s">
        <v>505</v>
      </c>
      <c r="F188" s="90"/>
      <c r="G188" s="90"/>
      <c r="H188" s="90"/>
      <c r="I188" s="97">
        <f t="shared" si="49"/>
        <v>16</v>
      </c>
      <c r="J188" s="98">
        <f t="shared" ref="J188:U188" si="57">J178/$I188*100</f>
        <v>0</v>
      </c>
      <c r="K188" s="98">
        <f t="shared" si="57"/>
        <v>87.5</v>
      </c>
      <c r="L188" s="98">
        <f t="shared" si="57"/>
        <v>0</v>
      </c>
      <c r="M188" s="98">
        <f t="shared" si="57"/>
        <v>0</v>
      </c>
      <c r="N188" s="98">
        <f t="shared" si="57"/>
        <v>0</v>
      </c>
      <c r="O188" s="98">
        <f t="shared" si="57"/>
        <v>0</v>
      </c>
      <c r="P188" s="98">
        <f t="shared" si="57"/>
        <v>0</v>
      </c>
      <c r="Q188" s="98">
        <f t="shared" si="57"/>
        <v>0</v>
      </c>
      <c r="R188" s="98">
        <f t="shared" si="57"/>
        <v>0</v>
      </c>
      <c r="S188" s="98">
        <f t="shared" si="57"/>
        <v>0</v>
      </c>
      <c r="T188" s="98">
        <f t="shared" si="57"/>
        <v>0</v>
      </c>
      <c r="U188" s="98">
        <f t="shared" si="57"/>
        <v>12.5</v>
      </c>
      <c r="V188" s="98">
        <f t="shared" si="48"/>
        <v>100</v>
      </c>
      <c r="W188" s="96"/>
      <c r="X188" s="82"/>
      <c r="Y188" s="82"/>
      <c r="Z188" s="82"/>
      <c r="AA188" s="82"/>
    </row>
    <row r="189" spans="2:27" ht="23.1" customHeight="1" x14ac:dyDescent="0.15">
      <c r="B189" s="84"/>
      <c r="C189" s="49"/>
      <c r="D189" s="949" t="s">
        <v>504</v>
      </c>
      <c r="E189" s="950"/>
      <c r="F189" s="950"/>
      <c r="G189" s="950"/>
      <c r="H189" s="950"/>
      <c r="I189" s="97">
        <f t="shared" si="49"/>
        <v>16</v>
      </c>
      <c r="J189" s="98">
        <f t="shared" ref="J189:U189" si="58">J179/$I189*100</f>
        <v>68.75</v>
      </c>
      <c r="K189" s="98">
        <f t="shared" si="58"/>
        <v>6.25</v>
      </c>
      <c r="L189" s="98">
        <f t="shared" si="58"/>
        <v>0</v>
      </c>
      <c r="M189" s="98">
        <f t="shared" si="58"/>
        <v>0</v>
      </c>
      <c r="N189" s="98">
        <f t="shared" si="58"/>
        <v>0</v>
      </c>
      <c r="O189" s="98">
        <f t="shared" si="58"/>
        <v>0</v>
      </c>
      <c r="P189" s="98">
        <f t="shared" si="58"/>
        <v>6.25</v>
      </c>
      <c r="Q189" s="98">
        <f t="shared" si="58"/>
        <v>0</v>
      </c>
      <c r="R189" s="98">
        <f t="shared" si="58"/>
        <v>0</v>
      </c>
      <c r="S189" s="98">
        <f t="shared" si="58"/>
        <v>6.25</v>
      </c>
      <c r="T189" s="98">
        <f t="shared" si="58"/>
        <v>0</v>
      </c>
      <c r="U189" s="98">
        <f t="shared" si="58"/>
        <v>12.5</v>
      </c>
      <c r="V189" s="98">
        <f t="shared" si="48"/>
        <v>100</v>
      </c>
      <c r="W189" s="96"/>
      <c r="X189" s="82"/>
      <c r="Y189" s="82"/>
      <c r="Z189" s="82"/>
      <c r="AA189" s="82"/>
    </row>
    <row r="190" spans="2:27" ht="23.1" customHeight="1" x14ac:dyDescent="0.15">
      <c r="B190" s="92"/>
      <c r="C190" s="53"/>
      <c r="D190" s="945" t="s">
        <v>503</v>
      </c>
      <c r="E190" s="946"/>
      <c r="F190" s="946"/>
      <c r="G190" s="946"/>
      <c r="H190" s="946"/>
      <c r="I190" s="99">
        <f t="shared" si="49"/>
        <v>16</v>
      </c>
      <c r="J190" s="100">
        <f t="shared" ref="J190:U190" si="59">J180/$I190*100</f>
        <v>87.5</v>
      </c>
      <c r="K190" s="100">
        <f t="shared" si="59"/>
        <v>0</v>
      </c>
      <c r="L190" s="100">
        <f t="shared" si="59"/>
        <v>0</v>
      </c>
      <c r="M190" s="100">
        <f t="shared" si="59"/>
        <v>0</v>
      </c>
      <c r="N190" s="100">
        <f t="shared" si="59"/>
        <v>0</v>
      </c>
      <c r="O190" s="100">
        <f t="shared" si="59"/>
        <v>0</v>
      </c>
      <c r="P190" s="100">
        <f t="shared" si="59"/>
        <v>0</v>
      </c>
      <c r="Q190" s="100">
        <f t="shared" si="59"/>
        <v>0</v>
      </c>
      <c r="R190" s="100">
        <f t="shared" si="59"/>
        <v>0</v>
      </c>
      <c r="S190" s="100">
        <f t="shared" si="59"/>
        <v>0</v>
      </c>
      <c r="T190" s="100">
        <f t="shared" si="59"/>
        <v>0</v>
      </c>
      <c r="U190" s="100">
        <f t="shared" si="59"/>
        <v>12.5</v>
      </c>
      <c r="V190" s="100">
        <f t="shared" si="48"/>
        <v>100</v>
      </c>
      <c r="W190" s="96"/>
      <c r="X190" s="82"/>
      <c r="Y190" s="82"/>
      <c r="Z190" s="82"/>
      <c r="AA190" s="82"/>
    </row>
    <row r="191" spans="2:27" ht="23.1" customHeight="1" x14ac:dyDescent="0.15">
      <c r="B191" s="35" t="s">
        <v>1</v>
      </c>
      <c r="C191" s="210" t="s">
        <v>202</v>
      </c>
      <c r="D191" s="59"/>
      <c r="E191" s="59"/>
      <c r="F191" s="59"/>
      <c r="G191" s="59"/>
      <c r="H191" s="59"/>
      <c r="I191" s="95">
        <f t="shared" ref="I191:I200" si="60">I181-U171</f>
        <v>15</v>
      </c>
      <c r="J191" s="62">
        <f t="shared" ref="J191:T191" si="61">J171/$I191*100</f>
        <v>0</v>
      </c>
      <c r="K191" s="62">
        <f t="shared" si="61"/>
        <v>0</v>
      </c>
      <c r="L191" s="62">
        <f t="shared" si="61"/>
        <v>6.666666666666667</v>
      </c>
      <c r="M191" s="62">
        <f t="shared" si="61"/>
        <v>6.666666666666667</v>
      </c>
      <c r="N191" s="62">
        <f t="shared" si="61"/>
        <v>0</v>
      </c>
      <c r="O191" s="62">
        <f t="shared" si="61"/>
        <v>20</v>
      </c>
      <c r="P191" s="62">
        <f t="shared" si="61"/>
        <v>6.666666666666667</v>
      </c>
      <c r="Q191" s="62">
        <f t="shared" si="61"/>
        <v>6.666666666666667</v>
      </c>
      <c r="R191" s="62">
        <f t="shared" si="61"/>
        <v>0</v>
      </c>
      <c r="S191" s="62">
        <f t="shared" si="61"/>
        <v>20</v>
      </c>
      <c r="T191" s="62">
        <f t="shared" si="61"/>
        <v>33.333333333333329</v>
      </c>
      <c r="U191" s="101" t="s">
        <v>203</v>
      </c>
      <c r="V191" s="62">
        <f t="shared" si="48"/>
        <v>99.999999999999986</v>
      </c>
      <c r="W191" s="96"/>
      <c r="X191" s="82"/>
      <c r="Y191" s="82"/>
      <c r="Z191" s="82"/>
      <c r="AA191" s="82"/>
    </row>
    <row r="192" spans="2:27" ht="23.1" customHeight="1" x14ac:dyDescent="0.15">
      <c r="B192" s="102" t="s">
        <v>192</v>
      </c>
      <c r="C192" s="49"/>
      <c r="D192" s="947" t="s">
        <v>502</v>
      </c>
      <c r="E192" s="948"/>
      <c r="F192" s="948"/>
      <c r="G192" s="948"/>
      <c r="H192" s="948"/>
      <c r="I192" s="103">
        <f t="shared" si="60"/>
        <v>14</v>
      </c>
      <c r="J192" s="104">
        <f t="shared" ref="J192:T192" si="62">J172/$I192*100</f>
        <v>0</v>
      </c>
      <c r="K192" s="104">
        <f t="shared" si="62"/>
        <v>0</v>
      </c>
      <c r="L192" s="104">
        <f t="shared" si="62"/>
        <v>14.285714285714285</v>
      </c>
      <c r="M192" s="104">
        <f t="shared" si="62"/>
        <v>7.1428571428571423</v>
      </c>
      <c r="N192" s="104">
        <f t="shared" si="62"/>
        <v>0</v>
      </c>
      <c r="O192" s="104">
        <f t="shared" si="62"/>
        <v>21.428571428571427</v>
      </c>
      <c r="P192" s="104">
        <f t="shared" si="62"/>
        <v>21.428571428571427</v>
      </c>
      <c r="Q192" s="104">
        <f t="shared" si="62"/>
        <v>7.1428571428571423</v>
      </c>
      <c r="R192" s="104">
        <f t="shared" si="62"/>
        <v>7.1428571428571423</v>
      </c>
      <c r="S192" s="104">
        <f t="shared" si="62"/>
        <v>14.285714285714285</v>
      </c>
      <c r="T192" s="104">
        <f t="shared" si="62"/>
        <v>7.1428571428571423</v>
      </c>
      <c r="U192" s="105" t="s">
        <v>146</v>
      </c>
      <c r="V192" s="104">
        <f t="shared" si="48"/>
        <v>99.999999999999972</v>
      </c>
      <c r="W192" s="96"/>
      <c r="X192" s="82"/>
      <c r="Y192" s="82"/>
      <c r="Z192" s="82"/>
      <c r="AA192" s="82"/>
    </row>
    <row r="193" spans="1:27" ht="21" customHeight="1" x14ac:dyDescent="0.15">
      <c r="B193" s="84"/>
      <c r="C193" s="49"/>
      <c r="D193" s="209"/>
      <c r="E193" s="89" t="s">
        <v>501</v>
      </c>
      <c r="F193" s="90"/>
      <c r="G193" s="90"/>
      <c r="H193" s="90"/>
      <c r="I193" s="97">
        <f t="shared" si="60"/>
        <v>14</v>
      </c>
      <c r="J193" s="98">
        <f t="shared" ref="J193:T193" si="63">J173/$I193*100</f>
        <v>0</v>
      </c>
      <c r="K193" s="98">
        <f t="shared" si="63"/>
        <v>28.571428571428569</v>
      </c>
      <c r="L193" s="98">
        <f t="shared" si="63"/>
        <v>14.285714285714285</v>
      </c>
      <c r="M193" s="98">
        <f t="shared" si="63"/>
        <v>7.1428571428571423</v>
      </c>
      <c r="N193" s="98">
        <f t="shared" si="63"/>
        <v>0</v>
      </c>
      <c r="O193" s="98">
        <f t="shared" si="63"/>
        <v>28.571428571428569</v>
      </c>
      <c r="P193" s="98">
        <f t="shared" si="63"/>
        <v>0</v>
      </c>
      <c r="Q193" s="98">
        <f t="shared" si="63"/>
        <v>7.1428571428571423</v>
      </c>
      <c r="R193" s="98">
        <f t="shared" si="63"/>
        <v>0</v>
      </c>
      <c r="S193" s="98">
        <f t="shared" si="63"/>
        <v>14.285714285714285</v>
      </c>
      <c r="T193" s="98">
        <f t="shared" si="63"/>
        <v>0</v>
      </c>
      <c r="U193" s="106" t="s">
        <v>146</v>
      </c>
      <c r="V193" s="98">
        <f t="shared" si="48"/>
        <v>100</v>
      </c>
      <c r="W193" s="96"/>
      <c r="X193" s="82"/>
      <c r="Y193" s="82"/>
      <c r="Z193" s="82"/>
      <c r="AA193" s="82"/>
    </row>
    <row r="194" spans="1:27" ht="21" customHeight="1" x14ac:dyDescent="0.15">
      <c r="B194" s="84"/>
      <c r="C194" s="49"/>
      <c r="D194" s="209"/>
      <c r="E194" s="89" t="s">
        <v>500</v>
      </c>
      <c r="F194" s="90"/>
      <c r="G194" s="90"/>
      <c r="H194" s="90"/>
      <c r="I194" s="97">
        <f t="shared" si="60"/>
        <v>14</v>
      </c>
      <c r="J194" s="98">
        <f t="shared" ref="J194:T194" si="64">J174/$I194*100</f>
        <v>0</v>
      </c>
      <c r="K194" s="98">
        <f t="shared" si="64"/>
        <v>100</v>
      </c>
      <c r="L194" s="98">
        <f t="shared" si="64"/>
        <v>0</v>
      </c>
      <c r="M194" s="98">
        <f t="shared" si="64"/>
        <v>0</v>
      </c>
      <c r="N194" s="98">
        <f t="shared" si="64"/>
        <v>0</v>
      </c>
      <c r="O194" s="98">
        <f t="shared" si="64"/>
        <v>0</v>
      </c>
      <c r="P194" s="98">
        <f t="shared" si="64"/>
        <v>0</v>
      </c>
      <c r="Q194" s="98">
        <f t="shared" si="64"/>
        <v>0</v>
      </c>
      <c r="R194" s="98">
        <f t="shared" si="64"/>
        <v>0</v>
      </c>
      <c r="S194" s="98">
        <f t="shared" si="64"/>
        <v>0</v>
      </c>
      <c r="T194" s="98">
        <f t="shared" si="64"/>
        <v>0</v>
      </c>
      <c r="U194" s="106" t="s">
        <v>146</v>
      </c>
      <c r="V194" s="98">
        <f t="shared" si="48"/>
        <v>100</v>
      </c>
      <c r="W194" s="96"/>
      <c r="X194" s="82"/>
      <c r="Y194" s="82"/>
      <c r="Z194" s="82"/>
      <c r="AA194" s="82"/>
    </row>
    <row r="195" spans="1:27" ht="21" customHeight="1" x14ac:dyDescent="0.15">
      <c r="B195" s="84"/>
      <c r="C195" s="49"/>
      <c r="D195" s="209"/>
      <c r="E195" s="89" t="s">
        <v>499</v>
      </c>
      <c r="F195" s="90"/>
      <c r="G195" s="90"/>
      <c r="H195" s="90"/>
      <c r="I195" s="97">
        <f t="shared" si="60"/>
        <v>14</v>
      </c>
      <c r="J195" s="98">
        <f t="shared" ref="J195:T195" si="65">J175/$I195*100</f>
        <v>28.571428571428569</v>
      </c>
      <c r="K195" s="98">
        <f t="shared" si="65"/>
        <v>64.285714285714292</v>
      </c>
      <c r="L195" s="98">
        <f t="shared" si="65"/>
        <v>7.1428571428571423</v>
      </c>
      <c r="M195" s="98">
        <f t="shared" si="65"/>
        <v>0</v>
      </c>
      <c r="N195" s="98">
        <f t="shared" si="65"/>
        <v>0</v>
      </c>
      <c r="O195" s="98">
        <f t="shared" si="65"/>
        <v>0</v>
      </c>
      <c r="P195" s="98">
        <f t="shared" si="65"/>
        <v>0</v>
      </c>
      <c r="Q195" s="98">
        <f t="shared" si="65"/>
        <v>0</v>
      </c>
      <c r="R195" s="98">
        <f t="shared" si="65"/>
        <v>0</v>
      </c>
      <c r="S195" s="98">
        <f t="shared" si="65"/>
        <v>0</v>
      </c>
      <c r="T195" s="98">
        <f t="shared" si="65"/>
        <v>0</v>
      </c>
      <c r="U195" s="106" t="s">
        <v>146</v>
      </c>
      <c r="V195" s="98">
        <f t="shared" si="48"/>
        <v>100</v>
      </c>
      <c r="W195" s="96"/>
      <c r="X195" s="82"/>
      <c r="Y195" s="82"/>
      <c r="Z195" s="82"/>
      <c r="AA195" s="82"/>
    </row>
    <row r="196" spans="1:27" ht="21" customHeight="1" x14ac:dyDescent="0.15">
      <c r="B196" s="84"/>
      <c r="C196" s="49"/>
      <c r="D196" s="209"/>
      <c r="E196" s="89" t="s">
        <v>498</v>
      </c>
      <c r="F196" s="90"/>
      <c r="G196" s="90"/>
      <c r="H196" s="90"/>
      <c r="I196" s="97">
        <f t="shared" si="60"/>
        <v>14</v>
      </c>
      <c r="J196" s="98">
        <f t="shared" ref="J196:T196" si="66">J176/$I196*100</f>
        <v>28.571428571428569</v>
      </c>
      <c r="K196" s="98">
        <f t="shared" si="66"/>
        <v>71.428571428571431</v>
      </c>
      <c r="L196" s="98">
        <f t="shared" si="66"/>
        <v>0</v>
      </c>
      <c r="M196" s="98">
        <f t="shared" si="66"/>
        <v>0</v>
      </c>
      <c r="N196" s="98">
        <f t="shared" si="66"/>
        <v>0</v>
      </c>
      <c r="O196" s="98">
        <f t="shared" si="66"/>
        <v>0</v>
      </c>
      <c r="P196" s="98">
        <f t="shared" si="66"/>
        <v>0</v>
      </c>
      <c r="Q196" s="98">
        <f t="shared" si="66"/>
        <v>0</v>
      </c>
      <c r="R196" s="98">
        <f t="shared" si="66"/>
        <v>0</v>
      </c>
      <c r="S196" s="98">
        <f t="shared" si="66"/>
        <v>0</v>
      </c>
      <c r="T196" s="98">
        <f t="shared" si="66"/>
        <v>0</v>
      </c>
      <c r="U196" s="106" t="s">
        <v>146</v>
      </c>
      <c r="V196" s="98">
        <f t="shared" si="48"/>
        <v>100</v>
      </c>
      <c r="W196" s="96"/>
      <c r="X196" s="82"/>
      <c r="Y196" s="82"/>
      <c r="Z196" s="82"/>
      <c r="AA196" s="82"/>
    </row>
    <row r="197" spans="1:27" ht="21" customHeight="1" x14ac:dyDescent="0.15">
      <c r="B197" s="84"/>
      <c r="C197" s="49"/>
      <c r="D197" s="209"/>
      <c r="E197" s="89" t="s">
        <v>497</v>
      </c>
      <c r="F197" s="90"/>
      <c r="G197" s="90"/>
      <c r="H197" s="90"/>
      <c r="I197" s="97">
        <f t="shared" si="60"/>
        <v>13</v>
      </c>
      <c r="J197" s="98">
        <f t="shared" ref="J197:T197" si="67">J177/$I197*100</f>
        <v>46.153846153846153</v>
      </c>
      <c r="K197" s="98">
        <f t="shared" si="67"/>
        <v>46.153846153846153</v>
      </c>
      <c r="L197" s="98">
        <f t="shared" si="67"/>
        <v>7.6923076923076925</v>
      </c>
      <c r="M197" s="98">
        <f t="shared" si="67"/>
        <v>0</v>
      </c>
      <c r="N197" s="98">
        <f t="shared" si="67"/>
        <v>0</v>
      </c>
      <c r="O197" s="98">
        <f t="shared" si="67"/>
        <v>0</v>
      </c>
      <c r="P197" s="98">
        <f t="shared" si="67"/>
        <v>0</v>
      </c>
      <c r="Q197" s="98">
        <f t="shared" si="67"/>
        <v>0</v>
      </c>
      <c r="R197" s="98">
        <f t="shared" si="67"/>
        <v>0</v>
      </c>
      <c r="S197" s="98">
        <f t="shared" si="67"/>
        <v>0</v>
      </c>
      <c r="T197" s="98">
        <f t="shared" si="67"/>
        <v>0</v>
      </c>
      <c r="U197" s="106" t="s">
        <v>146</v>
      </c>
      <c r="V197" s="98">
        <f t="shared" si="48"/>
        <v>100</v>
      </c>
      <c r="W197" s="96"/>
      <c r="X197" s="82"/>
      <c r="Y197" s="82"/>
      <c r="Z197" s="82"/>
      <c r="AA197" s="82"/>
    </row>
    <row r="198" spans="1:27" ht="21" customHeight="1" x14ac:dyDescent="0.15">
      <c r="B198" s="84"/>
      <c r="C198" s="49"/>
      <c r="D198" s="208"/>
      <c r="E198" s="89" t="s">
        <v>496</v>
      </c>
      <c r="F198" s="90"/>
      <c r="G198" s="90"/>
      <c r="H198" s="90"/>
      <c r="I198" s="97">
        <f t="shared" si="60"/>
        <v>14</v>
      </c>
      <c r="J198" s="98">
        <f t="shared" ref="J198:T198" si="68">J178/$I198*100</f>
        <v>0</v>
      </c>
      <c r="K198" s="98">
        <f t="shared" si="68"/>
        <v>100</v>
      </c>
      <c r="L198" s="98">
        <f t="shared" si="68"/>
        <v>0</v>
      </c>
      <c r="M198" s="98">
        <f t="shared" si="68"/>
        <v>0</v>
      </c>
      <c r="N198" s="98">
        <f t="shared" si="68"/>
        <v>0</v>
      </c>
      <c r="O198" s="98">
        <f t="shared" si="68"/>
        <v>0</v>
      </c>
      <c r="P198" s="98">
        <f t="shared" si="68"/>
        <v>0</v>
      </c>
      <c r="Q198" s="98">
        <f t="shared" si="68"/>
        <v>0</v>
      </c>
      <c r="R198" s="98">
        <f t="shared" si="68"/>
        <v>0</v>
      </c>
      <c r="S198" s="98">
        <f t="shared" si="68"/>
        <v>0</v>
      </c>
      <c r="T198" s="98">
        <f t="shared" si="68"/>
        <v>0</v>
      </c>
      <c r="U198" s="106" t="s">
        <v>146</v>
      </c>
      <c r="V198" s="98">
        <f t="shared" si="48"/>
        <v>100</v>
      </c>
      <c r="W198" s="96"/>
      <c r="X198" s="82"/>
      <c r="Y198" s="82"/>
      <c r="Z198" s="82"/>
      <c r="AA198" s="82"/>
    </row>
    <row r="199" spans="1:27" ht="23.1" customHeight="1" x14ac:dyDescent="0.15">
      <c r="B199" s="84"/>
      <c r="C199" s="49"/>
      <c r="D199" s="949" t="s">
        <v>495</v>
      </c>
      <c r="E199" s="950"/>
      <c r="F199" s="950"/>
      <c r="G199" s="950"/>
      <c r="H199" s="950"/>
      <c r="I199" s="97">
        <f t="shared" si="60"/>
        <v>14</v>
      </c>
      <c r="J199" s="98">
        <f t="shared" ref="J199:T199" si="69">J179/$I199*100</f>
        <v>78.571428571428569</v>
      </c>
      <c r="K199" s="98">
        <f t="shared" si="69"/>
        <v>7.1428571428571423</v>
      </c>
      <c r="L199" s="98">
        <f t="shared" si="69"/>
        <v>0</v>
      </c>
      <c r="M199" s="98">
        <f t="shared" si="69"/>
        <v>0</v>
      </c>
      <c r="N199" s="98">
        <f t="shared" si="69"/>
        <v>0</v>
      </c>
      <c r="O199" s="98">
        <f t="shared" si="69"/>
        <v>0</v>
      </c>
      <c r="P199" s="98">
        <f t="shared" si="69"/>
        <v>7.1428571428571423</v>
      </c>
      <c r="Q199" s="98">
        <f t="shared" si="69"/>
        <v>0</v>
      </c>
      <c r="R199" s="98">
        <f t="shared" si="69"/>
        <v>0</v>
      </c>
      <c r="S199" s="98">
        <f t="shared" si="69"/>
        <v>7.1428571428571423</v>
      </c>
      <c r="T199" s="98">
        <f t="shared" si="69"/>
        <v>0</v>
      </c>
      <c r="U199" s="106" t="s">
        <v>146</v>
      </c>
      <c r="V199" s="98">
        <f t="shared" si="48"/>
        <v>99.999999999999986</v>
      </c>
      <c r="W199" s="96"/>
      <c r="X199" s="82"/>
      <c r="Y199" s="82"/>
      <c r="Z199" s="82"/>
      <c r="AA199" s="82"/>
    </row>
    <row r="200" spans="1:27" ht="23.1" customHeight="1" x14ac:dyDescent="0.15">
      <c r="B200" s="92"/>
      <c r="C200" s="53"/>
      <c r="D200" s="945" t="s">
        <v>494</v>
      </c>
      <c r="E200" s="946"/>
      <c r="F200" s="946"/>
      <c r="G200" s="946"/>
      <c r="H200" s="946"/>
      <c r="I200" s="99">
        <f t="shared" si="60"/>
        <v>14</v>
      </c>
      <c r="J200" s="100">
        <f t="shared" ref="J200:T200" si="70">J180/$I200*100</f>
        <v>100</v>
      </c>
      <c r="K200" s="100">
        <f t="shared" si="70"/>
        <v>0</v>
      </c>
      <c r="L200" s="100">
        <f t="shared" si="70"/>
        <v>0</v>
      </c>
      <c r="M200" s="100">
        <f t="shared" si="70"/>
        <v>0</v>
      </c>
      <c r="N200" s="100">
        <f t="shared" si="70"/>
        <v>0</v>
      </c>
      <c r="O200" s="100">
        <f t="shared" si="70"/>
        <v>0</v>
      </c>
      <c r="P200" s="100">
        <f t="shared" si="70"/>
        <v>0</v>
      </c>
      <c r="Q200" s="100">
        <f t="shared" si="70"/>
        <v>0</v>
      </c>
      <c r="R200" s="100">
        <f t="shared" si="70"/>
        <v>0</v>
      </c>
      <c r="S200" s="100">
        <f t="shared" si="70"/>
        <v>0</v>
      </c>
      <c r="T200" s="100">
        <f t="shared" si="70"/>
        <v>0</v>
      </c>
      <c r="U200" s="107" t="s">
        <v>146</v>
      </c>
      <c r="V200" s="100">
        <f t="shared" si="48"/>
        <v>100</v>
      </c>
      <c r="W200" s="96"/>
      <c r="X200" s="82"/>
      <c r="Y200" s="82"/>
      <c r="Z200" s="82"/>
      <c r="AA200" s="82"/>
    </row>
    <row r="201" spans="1:27" ht="5.0999999999999996" customHeight="1" x14ac:dyDescent="0.15">
      <c r="I201" s="38"/>
    </row>
    <row r="202" spans="1:27" ht="15" customHeight="1" x14ac:dyDescent="0.15">
      <c r="A202" s="37" t="s">
        <v>896</v>
      </c>
      <c r="I202" s="38"/>
      <c r="J202" s="38"/>
    </row>
    <row r="203" spans="1:27" ht="22.5" customHeight="1" x14ac:dyDescent="0.15">
      <c r="B203" s="43"/>
      <c r="C203" s="44"/>
      <c r="D203" s="44"/>
      <c r="E203" s="44"/>
      <c r="F203" s="44"/>
      <c r="G203" s="44"/>
      <c r="H203" s="44"/>
      <c r="I203" s="78" t="s">
        <v>903</v>
      </c>
      <c r="J203" s="78" t="s">
        <v>904</v>
      </c>
      <c r="K203" s="79" t="s">
        <v>57</v>
      </c>
      <c r="N203" s="80"/>
      <c r="O203" s="80"/>
      <c r="P203" s="80"/>
      <c r="Q203" s="80"/>
    </row>
    <row r="204" spans="1:27" ht="15" customHeight="1" x14ac:dyDescent="0.15">
      <c r="B204" s="35" t="s">
        <v>0</v>
      </c>
      <c r="C204" s="203" t="s">
        <v>897</v>
      </c>
      <c r="D204" s="59"/>
      <c r="E204" s="59"/>
      <c r="F204" s="59"/>
      <c r="G204" s="59"/>
      <c r="H204" s="60"/>
      <c r="I204" s="61">
        <v>0</v>
      </c>
      <c r="J204" s="61">
        <v>356</v>
      </c>
      <c r="K204" s="61">
        <f t="shared" ref="K204:K210" si="71">SUM(I204:J204)</f>
        <v>356</v>
      </c>
      <c r="N204" s="82"/>
      <c r="O204" s="82"/>
      <c r="P204" s="82"/>
      <c r="Q204" s="82"/>
    </row>
    <row r="205" spans="1:27" ht="15" customHeight="1" x14ac:dyDescent="0.15">
      <c r="B205" s="84"/>
      <c r="C205" s="49" t="s">
        <v>898</v>
      </c>
      <c r="H205" s="50"/>
      <c r="I205" s="64">
        <v>8</v>
      </c>
      <c r="J205" s="64">
        <v>348</v>
      </c>
      <c r="K205" s="64">
        <f t="shared" si="71"/>
        <v>356</v>
      </c>
      <c r="N205" s="82"/>
      <c r="O205" s="82"/>
      <c r="P205" s="82"/>
      <c r="Q205" s="82"/>
    </row>
    <row r="206" spans="1:27" ht="15" customHeight="1" x14ac:dyDescent="0.15">
      <c r="B206" s="84"/>
      <c r="C206" s="38" t="s">
        <v>899</v>
      </c>
      <c r="H206" s="50"/>
      <c r="I206" s="64">
        <v>3</v>
      </c>
      <c r="J206" s="64">
        <v>353</v>
      </c>
      <c r="K206" s="64">
        <f t="shared" si="71"/>
        <v>356</v>
      </c>
      <c r="N206" s="82"/>
      <c r="O206" s="82"/>
      <c r="P206" s="82"/>
      <c r="Q206" s="82"/>
    </row>
    <row r="207" spans="1:27" ht="15" customHeight="1" x14ac:dyDescent="0.15">
      <c r="B207" s="84"/>
      <c r="C207" s="199" t="s">
        <v>900</v>
      </c>
      <c r="H207" s="50"/>
      <c r="I207" s="64">
        <v>3</v>
      </c>
      <c r="J207" s="64">
        <v>353</v>
      </c>
      <c r="K207" s="64">
        <f t="shared" si="71"/>
        <v>356</v>
      </c>
      <c r="N207" s="82"/>
      <c r="O207" s="82"/>
      <c r="P207" s="82"/>
      <c r="Q207" s="82"/>
    </row>
    <row r="208" spans="1:27" ht="15" customHeight="1" x14ac:dyDescent="0.15">
      <c r="B208" s="84"/>
      <c r="C208" s="199" t="s">
        <v>901</v>
      </c>
      <c r="H208" s="50"/>
      <c r="I208" s="64">
        <v>2</v>
      </c>
      <c r="J208" s="64">
        <v>354</v>
      </c>
      <c r="K208" s="64">
        <f t="shared" si="71"/>
        <v>356</v>
      </c>
      <c r="N208" s="82"/>
      <c r="O208" s="82"/>
      <c r="P208" s="82"/>
      <c r="Q208" s="82"/>
    </row>
    <row r="209" spans="1:17" ht="15" customHeight="1" x14ac:dyDescent="0.15">
      <c r="B209" s="92"/>
      <c r="C209" s="198" t="s">
        <v>902</v>
      </c>
      <c r="D209" s="54"/>
      <c r="E209" s="54"/>
      <c r="F209" s="54"/>
      <c r="G209" s="54"/>
      <c r="H209" s="55"/>
      <c r="I209" s="93">
        <v>1</v>
      </c>
      <c r="J209" s="93">
        <v>355</v>
      </c>
      <c r="K209" s="93">
        <f t="shared" si="71"/>
        <v>356</v>
      </c>
      <c r="N209" s="82"/>
      <c r="O209" s="82"/>
      <c r="P209" s="82"/>
      <c r="Q209" s="82"/>
    </row>
    <row r="210" spans="1:17" ht="15" customHeight="1" x14ac:dyDescent="0.15">
      <c r="B210" s="35" t="s">
        <v>1</v>
      </c>
      <c r="C210" s="203" t="s">
        <v>897</v>
      </c>
      <c r="D210" s="59"/>
      <c r="E210" s="59"/>
      <c r="F210" s="59"/>
      <c r="G210" s="59"/>
      <c r="H210" s="95">
        <f>K204</f>
        <v>356</v>
      </c>
      <c r="I210" s="62">
        <f>I204/$H210*100</f>
        <v>0</v>
      </c>
      <c r="J210" s="62">
        <f>J204/$H210*100</f>
        <v>100</v>
      </c>
      <c r="K210" s="62">
        <f t="shared" si="71"/>
        <v>100</v>
      </c>
      <c r="N210" s="82"/>
      <c r="O210" s="82"/>
      <c r="P210" s="82"/>
      <c r="Q210" s="82"/>
    </row>
    <row r="211" spans="1:17" ht="15" customHeight="1" x14ac:dyDescent="0.15">
      <c r="B211" s="84"/>
      <c r="C211" s="49" t="s">
        <v>898</v>
      </c>
      <c r="H211" s="109">
        <f t="shared" ref="H211:H215" si="72">K205</f>
        <v>356</v>
      </c>
      <c r="I211" s="65">
        <f t="shared" ref="I211:J211" si="73">I205/$H211*100</f>
        <v>2.2471910112359552</v>
      </c>
      <c r="J211" s="65">
        <f t="shared" si="73"/>
        <v>97.752808988764045</v>
      </c>
      <c r="K211" s="65">
        <f t="shared" ref="K211:K215" si="74">SUM(I211:J211)</f>
        <v>100</v>
      </c>
      <c r="N211" s="82"/>
      <c r="O211" s="82"/>
      <c r="P211" s="82"/>
      <c r="Q211" s="82"/>
    </row>
    <row r="212" spans="1:17" ht="15" customHeight="1" x14ac:dyDescent="0.15">
      <c r="B212" s="84"/>
      <c r="C212" s="38" t="s">
        <v>899</v>
      </c>
      <c r="H212" s="109">
        <f t="shared" si="72"/>
        <v>356</v>
      </c>
      <c r="I212" s="65">
        <f t="shared" ref="I212:J212" si="75">I206/$H212*100</f>
        <v>0.84269662921348309</v>
      </c>
      <c r="J212" s="65">
        <f t="shared" si="75"/>
        <v>99.157303370786522</v>
      </c>
      <c r="K212" s="65">
        <f t="shared" si="74"/>
        <v>100</v>
      </c>
      <c r="N212" s="82"/>
      <c r="O212" s="82"/>
      <c r="P212" s="82"/>
      <c r="Q212" s="82"/>
    </row>
    <row r="213" spans="1:17" ht="15" customHeight="1" x14ac:dyDescent="0.15">
      <c r="B213" s="84"/>
      <c r="C213" s="199" t="s">
        <v>900</v>
      </c>
      <c r="H213" s="109">
        <f t="shared" si="72"/>
        <v>356</v>
      </c>
      <c r="I213" s="65">
        <f t="shared" ref="I213:J213" si="76">I207/$H213*100</f>
        <v>0.84269662921348309</v>
      </c>
      <c r="J213" s="65">
        <f t="shared" si="76"/>
        <v>99.157303370786522</v>
      </c>
      <c r="K213" s="65">
        <f t="shared" si="74"/>
        <v>100</v>
      </c>
      <c r="N213" s="82"/>
      <c r="O213" s="82"/>
      <c r="P213" s="82"/>
      <c r="Q213" s="82"/>
    </row>
    <row r="214" spans="1:17" ht="15" customHeight="1" x14ac:dyDescent="0.15">
      <c r="B214" s="84"/>
      <c r="C214" s="199" t="s">
        <v>901</v>
      </c>
      <c r="H214" s="109">
        <f t="shared" si="72"/>
        <v>356</v>
      </c>
      <c r="I214" s="65">
        <f t="shared" ref="I214:J214" si="77">I208/$H214*100</f>
        <v>0.5617977528089888</v>
      </c>
      <c r="J214" s="65">
        <f t="shared" si="77"/>
        <v>99.438202247191015</v>
      </c>
      <c r="K214" s="65">
        <f t="shared" si="74"/>
        <v>100</v>
      </c>
      <c r="N214" s="82"/>
      <c r="O214" s="82"/>
      <c r="P214" s="82"/>
      <c r="Q214" s="82"/>
    </row>
    <row r="215" spans="1:17" ht="15" customHeight="1" x14ac:dyDescent="0.15">
      <c r="B215" s="92"/>
      <c r="C215" s="198" t="s">
        <v>902</v>
      </c>
      <c r="D215" s="54"/>
      <c r="E215" s="54"/>
      <c r="F215" s="54"/>
      <c r="G215" s="54"/>
      <c r="H215" s="99">
        <f t="shared" si="72"/>
        <v>356</v>
      </c>
      <c r="I215" s="100">
        <f t="shared" ref="I215:J215" si="78">I209/$H215*100</f>
        <v>0.2808988764044944</v>
      </c>
      <c r="J215" s="100">
        <f t="shared" si="78"/>
        <v>99.719101123595507</v>
      </c>
      <c r="K215" s="100">
        <f t="shared" si="74"/>
        <v>100</v>
      </c>
      <c r="L215" s="96"/>
      <c r="M215" s="82"/>
      <c r="N215" s="82"/>
      <c r="O215" s="82"/>
      <c r="P215" s="82"/>
      <c r="Q215" s="82"/>
    </row>
    <row r="216" spans="1:17" ht="15" customHeight="1" x14ac:dyDescent="0.15">
      <c r="I216" s="38"/>
      <c r="J216" s="38"/>
      <c r="K216" s="38"/>
    </row>
    <row r="217" spans="1:17" ht="15" customHeight="1" x14ac:dyDescent="0.15">
      <c r="A217" s="37" t="s">
        <v>493</v>
      </c>
      <c r="I217" s="38"/>
      <c r="J217" s="38"/>
    </row>
    <row r="218" spans="1:17" ht="12" customHeight="1" x14ac:dyDescent="0.15">
      <c r="B218" s="58"/>
      <c r="C218" s="59"/>
      <c r="D218" s="59"/>
      <c r="E218" s="59"/>
      <c r="F218" s="59"/>
      <c r="G218" s="59"/>
      <c r="H218" s="59"/>
      <c r="I218" s="59"/>
      <c r="J218" s="59"/>
      <c r="K218" s="60"/>
      <c r="L218" s="35" t="s">
        <v>0</v>
      </c>
      <c r="M218" s="35" t="s">
        <v>1</v>
      </c>
      <c r="N218" s="35" t="s">
        <v>1</v>
      </c>
    </row>
    <row r="219" spans="1:17" ht="12" customHeight="1" x14ac:dyDescent="0.15">
      <c r="B219" s="49"/>
      <c r="I219" s="38"/>
      <c r="J219" s="38"/>
      <c r="K219" s="50"/>
      <c r="L219" s="192"/>
      <c r="M219" s="192"/>
      <c r="N219" s="102" t="s">
        <v>459</v>
      </c>
    </row>
    <row r="220" spans="1:17" ht="12" customHeight="1" x14ac:dyDescent="0.15">
      <c r="B220" s="53"/>
      <c r="C220" s="54"/>
      <c r="D220" s="54"/>
      <c r="E220" s="54"/>
      <c r="F220" s="54"/>
      <c r="G220" s="54"/>
      <c r="H220" s="54"/>
      <c r="I220" s="54"/>
      <c r="J220" s="54"/>
      <c r="K220" s="55"/>
      <c r="L220" s="56"/>
      <c r="M220" s="57">
        <f>L$17</f>
        <v>356</v>
      </c>
      <c r="N220" s="57">
        <f>M220-L223</f>
        <v>350</v>
      </c>
    </row>
    <row r="221" spans="1:17" ht="15" customHeight="1" x14ac:dyDescent="0.15">
      <c r="B221" s="70" t="s">
        <v>348</v>
      </c>
      <c r="C221" s="59"/>
      <c r="D221" s="59"/>
      <c r="E221" s="59"/>
      <c r="F221" s="59"/>
      <c r="G221" s="59"/>
      <c r="H221" s="59"/>
      <c r="I221" s="59"/>
      <c r="J221" s="59"/>
      <c r="K221" s="60"/>
      <c r="L221" s="61">
        <v>318</v>
      </c>
      <c r="M221" s="62">
        <f>$L221/M$220*100</f>
        <v>89.325842696629209</v>
      </c>
      <c r="N221" s="62">
        <f>$L221/N$220*100</f>
        <v>90.857142857142861</v>
      </c>
    </row>
    <row r="222" spans="1:17" ht="15" customHeight="1" x14ac:dyDescent="0.15">
      <c r="B222" s="49" t="s">
        <v>349</v>
      </c>
      <c r="I222" s="38"/>
      <c r="J222" s="38"/>
      <c r="K222" s="50"/>
      <c r="L222" s="64">
        <v>32</v>
      </c>
      <c r="M222" s="65">
        <f>$L222/M$220*100</f>
        <v>8.9887640449438209</v>
      </c>
      <c r="N222" s="65">
        <f>$L222/N$220*100</f>
        <v>9.1428571428571423</v>
      </c>
    </row>
    <row r="223" spans="1:17" ht="15" customHeight="1" x14ac:dyDescent="0.15">
      <c r="B223" s="49" t="s">
        <v>73</v>
      </c>
      <c r="I223" s="38"/>
      <c r="J223" s="38"/>
      <c r="K223" s="50"/>
      <c r="L223" s="64">
        <v>6</v>
      </c>
      <c r="M223" s="65">
        <f>$L223/M$220*100</f>
        <v>1.6853932584269662</v>
      </c>
      <c r="N223" s="67" t="s">
        <v>203</v>
      </c>
    </row>
    <row r="224" spans="1:17" ht="15" customHeight="1" x14ac:dyDescent="0.15">
      <c r="B224" s="43" t="s">
        <v>52</v>
      </c>
      <c r="C224" s="44"/>
      <c r="D224" s="44"/>
      <c r="E224" s="44"/>
      <c r="F224" s="44"/>
      <c r="G224" s="44"/>
      <c r="H224" s="44"/>
      <c r="I224" s="44"/>
      <c r="J224" s="44"/>
      <c r="K224" s="45"/>
      <c r="L224" s="68">
        <f>SUM(L221:L223)</f>
        <v>356</v>
      </c>
      <c r="M224" s="74">
        <f>SUM(M221:M223)</f>
        <v>100</v>
      </c>
      <c r="N224" s="74">
        <f>SUM(N221:N223)</f>
        <v>100</v>
      </c>
    </row>
    <row r="225" spans="1:14" ht="15" customHeight="1" x14ac:dyDescent="0.15">
      <c r="B225" s="71"/>
      <c r="C225" s="71"/>
      <c r="D225" s="71"/>
      <c r="E225" s="71"/>
      <c r="F225" s="71"/>
      <c r="G225" s="71"/>
      <c r="H225" s="71"/>
      <c r="I225" s="71"/>
      <c r="J225" s="71"/>
      <c r="K225" s="71"/>
      <c r="L225" s="72"/>
      <c r="M225" s="73"/>
      <c r="N225" s="73"/>
    </row>
    <row r="226" spans="1:14" ht="15" customHeight="1" x14ac:dyDescent="0.15">
      <c r="A226" s="189" t="s">
        <v>492</v>
      </c>
      <c r="I226" s="38"/>
      <c r="J226" s="38"/>
    </row>
    <row r="227" spans="1:14" ht="12" customHeight="1" x14ac:dyDescent="0.15">
      <c r="B227" s="58"/>
      <c r="C227" s="59"/>
      <c r="D227" s="59"/>
      <c r="E227" s="59"/>
      <c r="F227" s="59"/>
      <c r="G227" s="59"/>
      <c r="H227" s="59"/>
      <c r="I227" s="59"/>
      <c r="J227" s="59"/>
      <c r="K227" s="60"/>
      <c r="L227" s="35" t="s">
        <v>0</v>
      </c>
      <c r="M227" s="35" t="s">
        <v>1</v>
      </c>
      <c r="N227" s="35" t="s">
        <v>1</v>
      </c>
    </row>
    <row r="228" spans="1:14" ht="12" customHeight="1" x14ac:dyDescent="0.15">
      <c r="B228" s="49"/>
      <c r="I228" s="38"/>
      <c r="J228" s="38"/>
      <c r="K228" s="50"/>
      <c r="L228" s="192"/>
      <c r="M228" s="192"/>
      <c r="N228" s="102" t="s">
        <v>459</v>
      </c>
    </row>
    <row r="229" spans="1:14" ht="12" customHeight="1" x14ac:dyDescent="0.15">
      <c r="B229" s="53"/>
      <c r="C229" s="54"/>
      <c r="D229" s="54"/>
      <c r="E229" s="54"/>
      <c r="F229" s="54"/>
      <c r="G229" s="54"/>
      <c r="H229" s="54"/>
      <c r="I229" s="54"/>
      <c r="J229" s="54"/>
      <c r="K229" s="55"/>
      <c r="L229" s="56"/>
      <c r="M229" s="57">
        <f>L221</f>
        <v>318</v>
      </c>
      <c r="N229" s="57">
        <f>M229-L232</f>
        <v>245</v>
      </c>
    </row>
    <row r="230" spans="1:14" ht="15" customHeight="1" x14ac:dyDescent="0.15">
      <c r="B230" s="207" t="s">
        <v>491</v>
      </c>
      <c r="C230" s="59"/>
      <c r="D230" s="59"/>
      <c r="E230" s="59"/>
      <c r="F230" s="59"/>
      <c r="G230" s="59"/>
      <c r="H230" s="59"/>
      <c r="I230" s="59"/>
      <c r="J230" s="59"/>
      <c r="K230" s="60"/>
      <c r="L230" s="61">
        <v>54</v>
      </c>
      <c r="M230" s="62">
        <f>$L230/M$229*100</f>
        <v>16.981132075471699</v>
      </c>
      <c r="N230" s="62">
        <f>$L230/N$229*100</f>
        <v>22.040816326530614</v>
      </c>
    </row>
    <row r="231" spans="1:14" ht="15" customHeight="1" x14ac:dyDescent="0.15">
      <c r="B231" s="207" t="s">
        <v>353</v>
      </c>
      <c r="I231" s="38"/>
      <c r="J231" s="38"/>
      <c r="K231" s="50"/>
      <c r="L231" s="64">
        <v>191</v>
      </c>
      <c r="M231" s="65">
        <f>$L231/M$229*100</f>
        <v>60.062893081761004</v>
      </c>
      <c r="N231" s="65">
        <f>$L231/N$229*100</f>
        <v>77.959183673469397</v>
      </c>
    </row>
    <row r="232" spans="1:14" ht="15" customHeight="1" x14ac:dyDescent="0.15">
      <c r="B232" s="207" t="s">
        <v>73</v>
      </c>
      <c r="I232" s="38"/>
      <c r="J232" s="38"/>
      <c r="K232" s="50"/>
      <c r="L232" s="64">
        <v>73</v>
      </c>
      <c r="M232" s="65">
        <f>$L232/M$229*100</f>
        <v>22.955974842767297</v>
      </c>
      <c r="N232" s="67" t="s">
        <v>203</v>
      </c>
    </row>
    <row r="233" spans="1:14" ht="15" customHeight="1" x14ac:dyDescent="0.15">
      <c r="B233" s="43" t="s">
        <v>52</v>
      </c>
      <c r="C233" s="44"/>
      <c r="D233" s="44"/>
      <c r="E233" s="44"/>
      <c r="F233" s="44"/>
      <c r="G233" s="44"/>
      <c r="H233" s="44"/>
      <c r="I233" s="44"/>
      <c r="J233" s="44"/>
      <c r="K233" s="45"/>
      <c r="L233" s="68">
        <f>SUM(L230:L232)</f>
        <v>318</v>
      </c>
      <c r="M233" s="74">
        <f>SUM(M230:M232)</f>
        <v>100</v>
      </c>
      <c r="N233" s="74">
        <f>SUM(N230:N232)</f>
        <v>100.00000000000001</v>
      </c>
    </row>
    <row r="234" spans="1:14" ht="15" customHeight="1" x14ac:dyDescent="0.15">
      <c r="B234" s="71"/>
      <c r="C234" s="71"/>
      <c r="D234" s="71"/>
      <c r="E234" s="71"/>
      <c r="F234" s="71"/>
      <c r="G234" s="71"/>
      <c r="H234" s="71"/>
      <c r="I234" s="71"/>
      <c r="J234" s="71"/>
      <c r="K234" s="71"/>
      <c r="L234" s="72"/>
      <c r="M234" s="73"/>
      <c r="N234" s="73"/>
    </row>
    <row r="235" spans="1:14" ht="15" customHeight="1" x14ac:dyDescent="0.15">
      <c r="A235" s="36" t="s">
        <v>490</v>
      </c>
      <c r="I235" s="38"/>
    </row>
    <row r="236" spans="1:14" ht="15" customHeight="1" x14ac:dyDescent="0.15">
      <c r="A236" s="37" t="s">
        <v>489</v>
      </c>
      <c r="I236" s="38"/>
      <c r="J236" s="38"/>
    </row>
    <row r="237" spans="1:14" ht="12" customHeight="1" x14ac:dyDescent="0.15">
      <c r="B237" s="58"/>
      <c r="C237" s="59"/>
      <c r="D237" s="59"/>
      <c r="E237" s="59"/>
      <c r="F237" s="59"/>
      <c r="G237" s="59"/>
      <c r="H237" s="59"/>
      <c r="I237" s="59"/>
      <c r="J237" s="59"/>
      <c r="K237" s="60"/>
      <c r="L237" s="35" t="s">
        <v>0</v>
      </c>
      <c r="M237" s="35" t="s">
        <v>1</v>
      </c>
      <c r="N237" s="35" t="s">
        <v>1</v>
      </c>
    </row>
    <row r="238" spans="1:14" ht="12" customHeight="1" x14ac:dyDescent="0.15">
      <c r="B238" s="49"/>
      <c r="I238" s="38"/>
      <c r="J238" s="38"/>
      <c r="K238" s="50"/>
      <c r="L238" s="192"/>
      <c r="M238" s="192"/>
      <c r="N238" s="102" t="s">
        <v>459</v>
      </c>
    </row>
    <row r="239" spans="1:14" ht="12" customHeight="1" x14ac:dyDescent="0.15">
      <c r="B239" s="53"/>
      <c r="C239" s="54"/>
      <c r="D239" s="54"/>
      <c r="E239" s="54"/>
      <c r="F239" s="54"/>
      <c r="G239" s="54"/>
      <c r="H239" s="54"/>
      <c r="I239" s="54"/>
      <c r="J239" s="54"/>
      <c r="K239" s="55"/>
      <c r="L239" s="56"/>
      <c r="M239" s="57">
        <f>L$17</f>
        <v>356</v>
      </c>
      <c r="N239" s="57">
        <f>M239-L249</f>
        <v>317</v>
      </c>
    </row>
    <row r="240" spans="1:14" ht="15" customHeight="1" x14ac:dyDescent="0.15">
      <c r="B240" s="49" t="s">
        <v>488</v>
      </c>
      <c r="C240" s="59"/>
      <c r="D240" s="59"/>
      <c r="E240" s="59"/>
      <c r="F240" s="59"/>
      <c r="G240" s="59"/>
      <c r="H240" s="59"/>
      <c r="I240" s="59"/>
      <c r="J240" s="59"/>
      <c r="K240" s="60"/>
      <c r="L240" s="61">
        <v>36</v>
      </c>
      <c r="M240" s="62">
        <f t="shared" ref="M240:N248" si="79">$L240/M$239*100</f>
        <v>10.112359550561797</v>
      </c>
      <c r="N240" s="62">
        <f t="shared" si="79"/>
        <v>11.356466876971609</v>
      </c>
    </row>
    <row r="241" spans="1:14" ht="15" customHeight="1" x14ac:dyDescent="0.15">
      <c r="B241" s="49" t="s">
        <v>487</v>
      </c>
      <c r="I241" s="38"/>
      <c r="J241" s="38"/>
      <c r="K241" s="50"/>
      <c r="L241" s="64">
        <v>175</v>
      </c>
      <c r="M241" s="65">
        <f t="shared" si="79"/>
        <v>49.157303370786515</v>
      </c>
      <c r="N241" s="65">
        <f t="shared" si="79"/>
        <v>55.205047318611989</v>
      </c>
    </row>
    <row r="242" spans="1:14" ht="15" customHeight="1" x14ac:dyDescent="0.15">
      <c r="B242" s="49" t="s">
        <v>486</v>
      </c>
      <c r="I242" s="38"/>
      <c r="J242" s="38"/>
      <c r="K242" s="50"/>
      <c r="L242" s="64">
        <v>7</v>
      </c>
      <c r="M242" s="65">
        <f t="shared" si="79"/>
        <v>1.9662921348314606</v>
      </c>
      <c r="N242" s="65">
        <f t="shared" si="79"/>
        <v>2.2082018927444795</v>
      </c>
    </row>
    <row r="243" spans="1:14" ht="15" customHeight="1" x14ac:dyDescent="0.15">
      <c r="B243" s="49" t="s">
        <v>485</v>
      </c>
      <c r="I243" s="38"/>
      <c r="J243" s="38"/>
      <c r="K243" s="50"/>
      <c r="L243" s="64">
        <v>7</v>
      </c>
      <c r="M243" s="65">
        <f t="shared" si="79"/>
        <v>1.9662921348314606</v>
      </c>
      <c r="N243" s="65">
        <f t="shared" si="79"/>
        <v>2.2082018927444795</v>
      </c>
    </row>
    <row r="244" spans="1:14" ht="15" customHeight="1" x14ac:dyDescent="0.15">
      <c r="B244" s="49" t="s">
        <v>484</v>
      </c>
      <c r="I244" s="38"/>
      <c r="J244" s="38"/>
      <c r="K244" s="50"/>
      <c r="L244" s="64">
        <v>2</v>
      </c>
      <c r="M244" s="65">
        <f t="shared" si="79"/>
        <v>0.5617977528089888</v>
      </c>
      <c r="N244" s="65">
        <f t="shared" si="79"/>
        <v>0.63091482649842268</v>
      </c>
    </row>
    <row r="245" spans="1:14" ht="15" customHeight="1" x14ac:dyDescent="0.15">
      <c r="B245" s="49" t="s">
        <v>483</v>
      </c>
      <c r="I245" s="38"/>
      <c r="J245" s="38"/>
      <c r="K245" s="50"/>
      <c r="L245" s="64">
        <v>26</v>
      </c>
      <c r="M245" s="65">
        <f t="shared" si="79"/>
        <v>7.3033707865168536</v>
      </c>
      <c r="N245" s="65">
        <f t="shared" si="79"/>
        <v>8.2018927444794958</v>
      </c>
    </row>
    <row r="246" spans="1:14" ht="15" customHeight="1" x14ac:dyDescent="0.15">
      <c r="B246" s="49" t="s">
        <v>482</v>
      </c>
      <c r="I246" s="38"/>
      <c r="J246" s="38"/>
      <c r="K246" s="50"/>
      <c r="L246" s="64">
        <v>13</v>
      </c>
      <c r="M246" s="65">
        <f t="shared" si="79"/>
        <v>3.6516853932584268</v>
      </c>
      <c r="N246" s="65">
        <f t="shared" si="79"/>
        <v>4.1009463722397479</v>
      </c>
    </row>
    <row r="247" spans="1:14" ht="15" customHeight="1" x14ac:dyDescent="0.15">
      <c r="B247" s="49" t="s">
        <v>481</v>
      </c>
      <c r="I247" s="38"/>
      <c r="J247" s="38"/>
      <c r="K247" s="50"/>
      <c r="L247" s="64">
        <v>11</v>
      </c>
      <c r="M247" s="65">
        <f t="shared" si="79"/>
        <v>3.089887640449438</v>
      </c>
      <c r="N247" s="65">
        <f t="shared" si="79"/>
        <v>3.4700315457413247</v>
      </c>
    </row>
    <row r="248" spans="1:14" ht="15" customHeight="1" x14ac:dyDescent="0.15">
      <c r="B248" s="49" t="s">
        <v>480</v>
      </c>
      <c r="I248" s="38"/>
      <c r="J248" s="38"/>
      <c r="K248" s="50"/>
      <c r="L248" s="64">
        <v>57</v>
      </c>
      <c r="M248" s="65">
        <f t="shared" si="79"/>
        <v>16.011235955056179</v>
      </c>
      <c r="N248" s="65">
        <f t="shared" si="79"/>
        <v>17.981072555205046</v>
      </c>
    </row>
    <row r="249" spans="1:14" ht="15" customHeight="1" x14ac:dyDescent="0.15">
      <c r="B249" s="49" t="s">
        <v>73</v>
      </c>
      <c r="I249" s="38"/>
      <c r="J249" s="38"/>
      <c r="K249" s="50"/>
      <c r="L249" s="64">
        <v>39</v>
      </c>
      <c r="M249" s="65">
        <f>$L249/M$239*100</f>
        <v>10.955056179775282</v>
      </c>
      <c r="N249" s="67" t="s">
        <v>203</v>
      </c>
    </row>
    <row r="250" spans="1:14" ht="15" customHeight="1" x14ac:dyDescent="0.15">
      <c r="B250" s="43" t="s">
        <v>52</v>
      </c>
      <c r="C250" s="44"/>
      <c r="D250" s="44"/>
      <c r="E250" s="44"/>
      <c r="F250" s="44"/>
      <c r="G250" s="44"/>
      <c r="H250" s="44"/>
      <c r="I250" s="44"/>
      <c r="J250" s="44"/>
      <c r="K250" s="45"/>
      <c r="L250" s="68">
        <f>SUM(L240:L249)</f>
        <v>373</v>
      </c>
      <c r="M250" s="76" t="str">
        <f>IF(SUM(M240:M249)&gt;100,"－",SUM(M240:M249))</f>
        <v>－</v>
      </c>
      <c r="N250" s="76" t="str">
        <f>IF(SUM(N240:N249)&gt;100,"－",SUM(N240:N249))</f>
        <v>－</v>
      </c>
    </row>
    <row r="251" spans="1:14" ht="15" customHeight="1" x14ac:dyDescent="0.15">
      <c r="B251" s="71"/>
      <c r="C251" s="71"/>
      <c r="D251" s="71"/>
      <c r="E251" s="71"/>
      <c r="F251" s="71"/>
      <c r="G251" s="71"/>
      <c r="H251" s="71"/>
      <c r="I251" s="71"/>
      <c r="J251" s="71"/>
      <c r="K251" s="71"/>
      <c r="L251" s="72"/>
      <c r="M251" s="73"/>
      <c r="N251" s="73"/>
    </row>
    <row r="252" spans="1:14" ht="15" customHeight="1" x14ac:dyDescent="0.15">
      <c r="A252" s="189" t="s">
        <v>479</v>
      </c>
      <c r="B252" s="71"/>
      <c r="C252" s="71"/>
      <c r="D252" s="71"/>
      <c r="E252" s="71"/>
      <c r="F252" s="71"/>
      <c r="G252" s="71"/>
      <c r="H252" s="71"/>
      <c r="I252" s="71"/>
      <c r="J252" s="71"/>
      <c r="K252" s="71"/>
      <c r="L252" s="72"/>
      <c r="M252" s="73"/>
      <c r="N252" s="73"/>
    </row>
    <row r="253" spans="1:14" ht="15" customHeight="1" x14ac:dyDescent="0.15">
      <c r="A253" s="37" t="s">
        <v>478</v>
      </c>
      <c r="I253" s="38"/>
      <c r="J253" s="38"/>
    </row>
    <row r="254" spans="1:14" ht="12" customHeight="1" x14ac:dyDescent="0.15">
      <c r="B254" s="58"/>
      <c r="C254" s="59"/>
      <c r="D254" s="59"/>
      <c r="E254" s="59"/>
      <c r="F254" s="59"/>
      <c r="G254" s="59"/>
      <c r="H254" s="59"/>
      <c r="I254" s="59"/>
      <c r="J254" s="59"/>
      <c r="K254" s="60"/>
      <c r="L254" s="35" t="s">
        <v>0</v>
      </c>
      <c r="M254" s="35" t="s">
        <v>1</v>
      </c>
      <c r="N254" s="35" t="s">
        <v>1</v>
      </c>
    </row>
    <row r="255" spans="1:14" ht="12" customHeight="1" x14ac:dyDescent="0.15">
      <c r="B255" s="49"/>
      <c r="I255" s="38"/>
      <c r="J255" s="38"/>
      <c r="K255" s="50"/>
      <c r="L255" s="192"/>
      <c r="M255" s="192"/>
      <c r="N255" s="102" t="s">
        <v>459</v>
      </c>
    </row>
    <row r="256" spans="1:14" ht="12" customHeight="1" x14ac:dyDescent="0.15">
      <c r="B256" s="53"/>
      <c r="C256" s="54"/>
      <c r="D256" s="54"/>
      <c r="E256" s="54"/>
      <c r="F256" s="54"/>
      <c r="G256" s="54"/>
      <c r="H256" s="54"/>
      <c r="I256" s="54"/>
      <c r="J256" s="54"/>
      <c r="K256" s="55"/>
      <c r="L256" s="56"/>
      <c r="M256" s="57">
        <f>L$17-SUM(L240,L248:L249)</f>
        <v>224</v>
      </c>
      <c r="N256" s="57">
        <f>M256-L266</f>
        <v>223</v>
      </c>
    </row>
    <row r="257" spans="1:14" ht="15" customHeight="1" x14ac:dyDescent="0.15">
      <c r="B257" s="49" t="s">
        <v>477</v>
      </c>
      <c r="C257" s="59"/>
      <c r="D257" s="59"/>
      <c r="E257" s="59"/>
      <c r="F257" s="59"/>
      <c r="G257" s="59"/>
      <c r="H257" s="59"/>
      <c r="I257" s="59"/>
      <c r="J257" s="59"/>
      <c r="K257" s="60"/>
      <c r="L257" s="61">
        <v>80</v>
      </c>
      <c r="M257" s="62">
        <f t="shared" ref="M257:N265" si="80">$L257/M$256*100</f>
        <v>35.714285714285715</v>
      </c>
      <c r="N257" s="62">
        <f t="shared" si="80"/>
        <v>35.874439461883405</v>
      </c>
    </row>
    <row r="258" spans="1:14" ht="15" customHeight="1" x14ac:dyDescent="0.15">
      <c r="B258" s="49" t="s">
        <v>469</v>
      </c>
      <c r="I258" s="38"/>
      <c r="J258" s="38"/>
      <c r="K258" s="50"/>
      <c r="L258" s="64">
        <v>111</v>
      </c>
      <c r="M258" s="65">
        <f t="shared" si="80"/>
        <v>49.553571428571431</v>
      </c>
      <c r="N258" s="65">
        <f t="shared" si="80"/>
        <v>49.775784753363226</v>
      </c>
    </row>
    <row r="259" spans="1:14" ht="15" customHeight="1" x14ac:dyDescent="0.15">
      <c r="B259" s="49" t="s">
        <v>476</v>
      </c>
      <c r="I259" s="38"/>
      <c r="J259" s="38"/>
      <c r="K259" s="50"/>
      <c r="L259" s="64">
        <v>3</v>
      </c>
      <c r="M259" s="65">
        <f t="shared" si="80"/>
        <v>1.3392857142857142</v>
      </c>
      <c r="N259" s="65">
        <f t="shared" si="80"/>
        <v>1.3452914798206279</v>
      </c>
    </row>
    <row r="260" spans="1:14" ht="15" customHeight="1" x14ac:dyDescent="0.15">
      <c r="B260" s="49" t="s">
        <v>467</v>
      </c>
      <c r="I260" s="38"/>
      <c r="J260" s="38"/>
      <c r="K260" s="50"/>
      <c r="L260" s="64">
        <v>2</v>
      </c>
      <c r="M260" s="65">
        <f t="shared" si="80"/>
        <v>0.89285714285714279</v>
      </c>
      <c r="N260" s="65">
        <f t="shared" si="80"/>
        <v>0.89686098654708524</v>
      </c>
    </row>
    <row r="261" spans="1:14" ht="15" customHeight="1" x14ac:dyDescent="0.15">
      <c r="B261" s="49" t="s">
        <v>466</v>
      </c>
      <c r="I261" s="38"/>
      <c r="J261" s="38"/>
      <c r="K261" s="50"/>
      <c r="L261" s="64">
        <v>2</v>
      </c>
      <c r="M261" s="65">
        <f t="shared" si="80"/>
        <v>0.89285714285714279</v>
      </c>
      <c r="N261" s="65">
        <f t="shared" si="80"/>
        <v>0.89686098654708524</v>
      </c>
    </row>
    <row r="262" spans="1:14" ht="15" customHeight="1" x14ac:dyDescent="0.15">
      <c r="B262" s="49" t="s">
        <v>465</v>
      </c>
      <c r="I262" s="38"/>
      <c r="J262" s="38"/>
      <c r="K262" s="50"/>
      <c r="L262" s="64">
        <v>6</v>
      </c>
      <c r="M262" s="65">
        <f t="shared" si="80"/>
        <v>2.6785714285714284</v>
      </c>
      <c r="N262" s="65">
        <f t="shared" si="80"/>
        <v>2.6905829596412558</v>
      </c>
    </row>
    <row r="263" spans="1:14" ht="15" customHeight="1" x14ac:dyDescent="0.15">
      <c r="B263" s="49" t="s">
        <v>464</v>
      </c>
      <c r="I263" s="38"/>
      <c r="J263" s="38"/>
      <c r="K263" s="50"/>
      <c r="L263" s="64">
        <v>4</v>
      </c>
      <c r="M263" s="65">
        <f t="shared" si="80"/>
        <v>1.7857142857142856</v>
      </c>
      <c r="N263" s="65">
        <f t="shared" si="80"/>
        <v>1.7937219730941705</v>
      </c>
    </row>
    <row r="264" spans="1:14" ht="15" customHeight="1" x14ac:dyDescent="0.15">
      <c r="B264" s="49" t="s">
        <v>463</v>
      </c>
      <c r="I264" s="38"/>
      <c r="J264" s="38"/>
      <c r="K264" s="50"/>
      <c r="L264" s="64">
        <v>11</v>
      </c>
      <c r="M264" s="65">
        <f t="shared" si="80"/>
        <v>4.9107142857142856</v>
      </c>
      <c r="N264" s="65">
        <f t="shared" si="80"/>
        <v>4.9327354260089686</v>
      </c>
    </row>
    <row r="265" spans="1:14" ht="15" customHeight="1" x14ac:dyDescent="0.15">
      <c r="B265" s="49" t="s">
        <v>462</v>
      </c>
      <c r="I265" s="38"/>
      <c r="J265" s="38"/>
      <c r="K265" s="50"/>
      <c r="L265" s="64">
        <v>10</v>
      </c>
      <c r="M265" s="65">
        <f t="shared" si="80"/>
        <v>4.4642857142857144</v>
      </c>
      <c r="N265" s="65">
        <f t="shared" si="80"/>
        <v>4.4843049327354256</v>
      </c>
    </row>
    <row r="266" spans="1:14" ht="15" customHeight="1" x14ac:dyDescent="0.15">
      <c r="B266" s="49" t="s">
        <v>73</v>
      </c>
      <c r="I266" s="38"/>
      <c r="J266" s="38"/>
      <c r="K266" s="50"/>
      <c r="L266" s="64">
        <v>1</v>
      </c>
      <c r="M266" s="65">
        <f>$L266/M$256*100</f>
        <v>0.4464285714285714</v>
      </c>
      <c r="N266" s="67" t="s">
        <v>203</v>
      </c>
    </row>
    <row r="267" spans="1:14" ht="15" customHeight="1" x14ac:dyDescent="0.15">
      <c r="B267" s="43" t="s">
        <v>52</v>
      </c>
      <c r="C267" s="44"/>
      <c r="D267" s="44"/>
      <c r="E267" s="44"/>
      <c r="F267" s="44"/>
      <c r="G267" s="44"/>
      <c r="H267" s="44"/>
      <c r="I267" s="44"/>
      <c r="J267" s="44"/>
      <c r="K267" s="45"/>
      <c r="L267" s="68">
        <f>SUM(L257:L266)</f>
        <v>230</v>
      </c>
      <c r="M267" s="76" t="str">
        <f>IF(SUM(M257:M266)&gt;100,"－",SUM(M257:M266))</f>
        <v>－</v>
      </c>
      <c r="N267" s="76" t="str">
        <f>IF(SUM(N257:N266)&gt;100,"－",SUM(N257:N266))</f>
        <v>－</v>
      </c>
    </row>
    <row r="268" spans="1:14" ht="15" customHeight="1" x14ac:dyDescent="0.15">
      <c r="B268" s="71"/>
      <c r="C268" s="71"/>
      <c r="D268" s="71"/>
      <c r="E268" s="71"/>
      <c r="F268" s="71"/>
      <c r="G268" s="71"/>
      <c r="H268" s="71"/>
      <c r="I268" s="71"/>
      <c r="J268" s="71"/>
      <c r="K268" s="71"/>
      <c r="L268" s="72"/>
      <c r="M268" s="73"/>
      <c r="N268" s="73"/>
    </row>
    <row r="269" spans="1:14" ht="15" customHeight="1" x14ac:dyDescent="0.15">
      <c r="A269" s="189" t="s">
        <v>475</v>
      </c>
      <c r="B269" s="71"/>
      <c r="C269" s="71"/>
      <c r="D269" s="71"/>
      <c r="E269" s="71"/>
      <c r="F269" s="71"/>
      <c r="G269" s="71"/>
      <c r="H269" s="71"/>
      <c r="I269" s="71"/>
      <c r="J269" s="71"/>
      <c r="K269" s="71"/>
      <c r="L269" s="72"/>
      <c r="M269" s="73"/>
      <c r="N269" s="73"/>
    </row>
    <row r="270" spans="1:14" ht="15" customHeight="1" x14ac:dyDescent="0.15">
      <c r="A270" s="37" t="s">
        <v>474</v>
      </c>
      <c r="I270" s="38"/>
      <c r="J270" s="38"/>
    </row>
    <row r="271" spans="1:14" ht="12" customHeight="1" x14ac:dyDescent="0.15">
      <c r="B271" s="58"/>
      <c r="C271" s="59"/>
      <c r="D271" s="59"/>
      <c r="E271" s="59"/>
      <c r="F271" s="59"/>
      <c r="G271" s="59"/>
      <c r="H271" s="59"/>
      <c r="I271" s="59"/>
      <c r="J271" s="59"/>
      <c r="K271" s="60"/>
      <c r="L271" s="35" t="s">
        <v>0</v>
      </c>
      <c r="M271" s="35" t="s">
        <v>1</v>
      </c>
      <c r="N271" s="35" t="s">
        <v>1</v>
      </c>
    </row>
    <row r="272" spans="1:14" ht="12" customHeight="1" x14ac:dyDescent="0.15">
      <c r="B272" s="49"/>
      <c r="I272" s="38"/>
      <c r="J272" s="38"/>
      <c r="K272" s="50"/>
      <c r="L272" s="192"/>
      <c r="M272" s="192"/>
      <c r="N272" s="102" t="s">
        <v>459</v>
      </c>
    </row>
    <row r="273" spans="1:14" ht="12" customHeight="1" x14ac:dyDescent="0.15">
      <c r="B273" s="53"/>
      <c r="C273" s="54"/>
      <c r="D273" s="54"/>
      <c r="E273" s="54"/>
      <c r="F273" s="54"/>
      <c r="G273" s="54"/>
      <c r="H273" s="54"/>
      <c r="I273" s="54"/>
      <c r="J273" s="54"/>
      <c r="K273" s="55"/>
      <c r="L273" s="56"/>
      <c r="M273" s="57">
        <f>M256-SUM(L257,L265:L266)</f>
        <v>133</v>
      </c>
      <c r="N273" s="57">
        <f>M273-L276</f>
        <v>123</v>
      </c>
    </row>
    <row r="274" spans="1:14" ht="15" customHeight="1" x14ac:dyDescent="0.15">
      <c r="B274" s="49" t="s">
        <v>458</v>
      </c>
      <c r="C274" s="59"/>
      <c r="D274" s="59"/>
      <c r="E274" s="59"/>
      <c r="F274" s="59"/>
      <c r="G274" s="59"/>
      <c r="H274" s="59"/>
      <c r="I274" s="59"/>
      <c r="J274" s="59"/>
      <c r="K274" s="60"/>
      <c r="L274" s="61">
        <v>9</v>
      </c>
      <c r="M274" s="62">
        <f>$L274/M$273*100</f>
        <v>6.7669172932330826</v>
      </c>
      <c r="N274" s="62">
        <f>$L274/N$273*100</f>
        <v>7.3170731707317067</v>
      </c>
    </row>
    <row r="275" spans="1:14" ht="15" customHeight="1" x14ac:dyDescent="0.15">
      <c r="B275" s="49" t="s">
        <v>457</v>
      </c>
      <c r="I275" s="38"/>
      <c r="J275" s="38"/>
      <c r="K275" s="50"/>
      <c r="L275" s="64">
        <v>114</v>
      </c>
      <c r="M275" s="65">
        <f>$L275/M$273*100</f>
        <v>85.714285714285708</v>
      </c>
      <c r="N275" s="65">
        <f>$L275/N$273*100</f>
        <v>92.682926829268297</v>
      </c>
    </row>
    <row r="276" spans="1:14" ht="15" customHeight="1" x14ac:dyDescent="0.15">
      <c r="B276" s="49" t="s">
        <v>73</v>
      </c>
      <c r="I276" s="38"/>
      <c r="J276" s="38"/>
      <c r="K276" s="50"/>
      <c r="L276" s="64">
        <v>10</v>
      </c>
      <c r="M276" s="65">
        <f>$L276/M$273*100</f>
        <v>7.518796992481203</v>
      </c>
      <c r="N276" s="67" t="s">
        <v>203</v>
      </c>
    </row>
    <row r="277" spans="1:14" ht="15" customHeight="1" x14ac:dyDescent="0.15">
      <c r="B277" s="43" t="s">
        <v>52</v>
      </c>
      <c r="C277" s="44"/>
      <c r="D277" s="44"/>
      <c r="E277" s="44"/>
      <c r="F277" s="44"/>
      <c r="G277" s="44"/>
      <c r="H277" s="44"/>
      <c r="I277" s="44"/>
      <c r="J277" s="44"/>
      <c r="K277" s="45"/>
      <c r="L277" s="68">
        <f>SUM(L274:L276)</f>
        <v>133</v>
      </c>
      <c r="M277" s="76">
        <f>IF(SUM(M274:M276)&gt;100,"－",SUM(M274:M276))</f>
        <v>99.999999999999986</v>
      </c>
      <c r="N277" s="76">
        <f>IF(SUM(N274:N276)&gt;100,"－",SUM(N274:N276))</f>
        <v>100</v>
      </c>
    </row>
    <row r="278" spans="1:14" ht="15" customHeight="1" x14ac:dyDescent="0.15">
      <c r="B278" s="71"/>
      <c r="C278" s="71"/>
      <c r="D278" s="71"/>
      <c r="E278" s="71"/>
      <c r="F278" s="71"/>
      <c r="G278" s="71"/>
      <c r="H278" s="71"/>
      <c r="I278" s="71"/>
      <c r="J278" s="71"/>
      <c r="K278" s="71"/>
      <c r="L278" s="72"/>
      <c r="M278" s="73"/>
      <c r="N278" s="73"/>
    </row>
    <row r="279" spans="1:14" ht="15" customHeight="1" x14ac:dyDescent="0.15">
      <c r="A279" s="37" t="s">
        <v>473</v>
      </c>
      <c r="I279" s="38"/>
      <c r="J279" s="38"/>
    </row>
    <row r="280" spans="1:14" ht="12" customHeight="1" x14ac:dyDescent="0.15">
      <c r="B280" s="58"/>
      <c r="C280" s="59"/>
      <c r="D280" s="59"/>
      <c r="E280" s="59"/>
      <c r="F280" s="59"/>
      <c r="G280" s="59"/>
      <c r="H280" s="59"/>
      <c r="I280" s="59"/>
      <c r="J280" s="59"/>
      <c r="K280" s="60"/>
      <c r="L280" s="35" t="s">
        <v>0</v>
      </c>
      <c r="M280" s="35" t="s">
        <v>1</v>
      </c>
      <c r="N280" s="35" t="s">
        <v>1</v>
      </c>
    </row>
    <row r="281" spans="1:14" ht="12" customHeight="1" x14ac:dyDescent="0.15">
      <c r="B281" s="49"/>
      <c r="I281" s="38"/>
      <c r="J281" s="38"/>
      <c r="K281" s="50"/>
      <c r="L281" s="192"/>
      <c r="M281" s="192"/>
      <c r="N281" s="102" t="s">
        <v>459</v>
      </c>
    </row>
    <row r="282" spans="1:14" ht="12" customHeight="1" x14ac:dyDescent="0.15">
      <c r="B282" s="53"/>
      <c r="C282" s="54"/>
      <c r="D282" s="54"/>
      <c r="E282" s="54"/>
      <c r="F282" s="54"/>
      <c r="G282" s="54"/>
      <c r="H282" s="54"/>
      <c r="I282" s="54"/>
      <c r="J282" s="54"/>
      <c r="K282" s="55"/>
      <c r="L282" s="56"/>
      <c r="M282" s="57">
        <f>L$17</f>
        <v>356</v>
      </c>
      <c r="N282" s="57">
        <f>M282-L291</f>
        <v>213</v>
      </c>
    </row>
    <row r="283" spans="1:14" ht="15" customHeight="1" x14ac:dyDescent="0.15">
      <c r="B283" s="49" t="s">
        <v>469</v>
      </c>
      <c r="I283" s="38"/>
      <c r="J283" s="38"/>
      <c r="K283" s="50"/>
      <c r="L283" s="61">
        <v>8</v>
      </c>
      <c r="M283" s="65">
        <f t="shared" ref="M283:N290" si="81">$L283/M$282*100</f>
        <v>2.2471910112359552</v>
      </c>
      <c r="N283" s="65">
        <f t="shared" si="81"/>
        <v>3.755868544600939</v>
      </c>
    </row>
    <row r="284" spans="1:14" ht="15" customHeight="1" x14ac:dyDescent="0.15">
      <c r="B284" s="49" t="s">
        <v>468</v>
      </c>
      <c r="I284" s="38"/>
      <c r="J284" s="38"/>
      <c r="K284" s="50"/>
      <c r="L284" s="64">
        <v>15</v>
      </c>
      <c r="M284" s="65">
        <f t="shared" si="81"/>
        <v>4.213483146067416</v>
      </c>
      <c r="N284" s="65">
        <f t="shared" si="81"/>
        <v>7.042253521126761</v>
      </c>
    </row>
    <row r="285" spans="1:14" ht="15" customHeight="1" x14ac:dyDescent="0.15">
      <c r="B285" s="49" t="s">
        <v>467</v>
      </c>
      <c r="I285" s="38"/>
      <c r="J285" s="38"/>
      <c r="K285" s="50"/>
      <c r="L285" s="64">
        <v>2</v>
      </c>
      <c r="M285" s="65">
        <f t="shared" si="81"/>
        <v>0.5617977528089888</v>
      </c>
      <c r="N285" s="65">
        <f t="shared" si="81"/>
        <v>0.93896713615023475</v>
      </c>
    </row>
    <row r="286" spans="1:14" ht="15" customHeight="1" x14ac:dyDescent="0.15">
      <c r="B286" s="49" t="s">
        <v>466</v>
      </c>
      <c r="I286" s="38"/>
      <c r="J286" s="38"/>
      <c r="K286" s="50"/>
      <c r="L286" s="64">
        <v>3</v>
      </c>
      <c r="M286" s="65">
        <f t="shared" si="81"/>
        <v>0.84269662921348309</v>
      </c>
      <c r="N286" s="65">
        <f t="shared" si="81"/>
        <v>1.4084507042253522</v>
      </c>
    </row>
    <row r="287" spans="1:14" ht="15" customHeight="1" x14ac:dyDescent="0.15">
      <c r="B287" s="49" t="s">
        <v>465</v>
      </c>
      <c r="I287" s="38"/>
      <c r="J287" s="38"/>
      <c r="K287" s="50"/>
      <c r="L287" s="64">
        <v>3</v>
      </c>
      <c r="M287" s="65">
        <f t="shared" si="81"/>
        <v>0.84269662921348309</v>
      </c>
      <c r="N287" s="65">
        <f t="shared" si="81"/>
        <v>1.4084507042253522</v>
      </c>
    </row>
    <row r="288" spans="1:14" ht="15" customHeight="1" x14ac:dyDescent="0.15">
      <c r="B288" s="49" t="s">
        <v>464</v>
      </c>
      <c r="I288" s="38"/>
      <c r="J288" s="38"/>
      <c r="K288" s="50"/>
      <c r="L288" s="64">
        <v>30</v>
      </c>
      <c r="M288" s="65">
        <f t="shared" si="81"/>
        <v>8.4269662921348321</v>
      </c>
      <c r="N288" s="65">
        <f t="shared" si="81"/>
        <v>14.084507042253522</v>
      </c>
    </row>
    <row r="289" spans="1:14" ht="15" customHeight="1" x14ac:dyDescent="0.15">
      <c r="B289" s="49" t="s">
        <v>463</v>
      </c>
      <c r="I289" s="38"/>
      <c r="J289" s="38"/>
      <c r="K289" s="50"/>
      <c r="L289" s="64">
        <v>12</v>
      </c>
      <c r="M289" s="65">
        <f t="shared" si="81"/>
        <v>3.3707865168539324</v>
      </c>
      <c r="N289" s="65">
        <f t="shared" si="81"/>
        <v>5.6338028169014089</v>
      </c>
    </row>
    <row r="290" spans="1:14" ht="15" customHeight="1" x14ac:dyDescent="0.15">
      <c r="B290" s="49" t="s">
        <v>462</v>
      </c>
      <c r="I290" s="38"/>
      <c r="J290" s="38"/>
      <c r="K290" s="50"/>
      <c r="L290" s="64">
        <v>144</v>
      </c>
      <c r="M290" s="65">
        <f t="shared" si="81"/>
        <v>40.449438202247187</v>
      </c>
      <c r="N290" s="65">
        <f t="shared" si="81"/>
        <v>67.605633802816897</v>
      </c>
    </row>
    <row r="291" spans="1:14" ht="15" customHeight="1" x14ac:dyDescent="0.15">
      <c r="B291" s="49" t="s">
        <v>73</v>
      </c>
      <c r="I291" s="38"/>
      <c r="J291" s="38"/>
      <c r="K291" s="50"/>
      <c r="L291" s="64">
        <v>143</v>
      </c>
      <c r="M291" s="65">
        <f>$L291/M$282*100</f>
        <v>40.168539325842694</v>
      </c>
      <c r="N291" s="67" t="s">
        <v>203</v>
      </c>
    </row>
    <row r="292" spans="1:14" ht="15" customHeight="1" x14ac:dyDescent="0.15">
      <c r="B292" s="43" t="s">
        <v>52</v>
      </c>
      <c r="C292" s="44"/>
      <c r="D292" s="44"/>
      <c r="E292" s="44"/>
      <c r="F292" s="44"/>
      <c r="G292" s="44"/>
      <c r="H292" s="44"/>
      <c r="I292" s="44"/>
      <c r="J292" s="44"/>
      <c r="K292" s="45"/>
      <c r="L292" s="68">
        <f>SUM(L283:L291)</f>
        <v>360</v>
      </c>
      <c r="M292" s="76" t="str">
        <f>IF(SUM(M283:M291)&gt;100,"－",SUM(M283:M291))</f>
        <v>－</v>
      </c>
      <c r="N292" s="76" t="str">
        <f>IF(SUM(N283:N291)&gt;100,"－",SUM(N283:N291))</f>
        <v>－</v>
      </c>
    </row>
    <row r="293" spans="1:14" ht="15" customHeight="1" x14ac:dyDescent="0.15">
      <c r="B293" s="71"/>
      <c r="C293" s="71"/>
      <c r="D293" s="71"/>
      <c r="E293" s="71"/>
      <c r="F293" s="71"/>
      <c r="G293" s="71"/>
      <c r="H293" s="71"/>
      <c r="I293" s="71"/>
      <c r="J293" s="71"/>
      <c r="K293" s="71"/>
      <c r="L293" s="72"/>
      <c r="M293" s="73"/>
      <c r="N293" s="73"/>
    </row>
    <row r="294" spans="1:14" ht="15" customHeight="1" x14ac:dyDescent="0.15">
      <c r="A294" s="189" t="s">
        <v>472</v>
      </c>
      <c r="B294" s="71"/>
      <c r="C294" s="71"/>
      <c r="D294" s="71"/>
      <c r="E294" s="71"/>
      <c r="F294" s="71"/>
      <c r="G294" s="71"/>
      <c r="H294" s="71"/>
      <c r="I294" s="71"/>
      <c r="J294" s="71"/>
      <c r="K294" s="71"/>
      <c r="L294" s="72"/>
      <c r="M294" s="73"/>
      <c r="N294" s="73"/>
    </row>
    <row r="295" spans="1:14" ht="15" customHeight="1" x14ac:dyDescent="0.15">
      <c r="A295" s="37" t="s">
        <v>471</v>
      </c>
      <c r="I295" s="38"/>
      <c r="J295" s="38"/>
    </row>
    <row r="296" spans="1:14" ht="12" customHeight="1" x14ac:dyDescent="0.15">
      <c r="B296" s="58"/>
      <c r="C296" s="59"/>
      <c r="D296" s="59"/>
      <c r="E296" s="59"/>
      <c r="F296" s="59"/>
      <c r="G296" s="59"/>
      <c r="H296" s="59"/>
      <c r="I296" s="59"/>
      <c r="J296" s="59"/>
      <c r="K296" s="60"/>
      <c r="L296" s="35" t="s">
        <v>0</v>
      </c>
      <c r="M296" s="35" t="s">
        <v>1</v>
      </c>
      <c r="N296" s="35" t="s">
        <v>1</v>
      </c>
    </row>
    <row r="297" spans="1:14" ht="12" customHeight="1" x14ac:dyDescent="0.15">
      <c r="B297" s="49"/>
      <c r="I297" s="38"/>
      <c r="J297" s="38"/>
      <c r="K297" s="50"/>
      <c r="L297" s="192"/>
      <c r="M297" s="192"/>
      <c r="N297" s="102" t="s">
        <v>459</v>
      </c>
    </row>
    <row r="298" spans="1:14" ht="12" customHeight="1" x14ac:dyDescent="0.15">
      <c r="B298" s="53"/>
      <c r="C298" s="54"/>
      <c r="D298" s="54"/>
      <c r="E298" s="54"/>
      <c r="F298" s="54"/>
      <c r="G298" s="54"/>
      <c r="H298" s="54"/>
      <c r="I298" s="54"/>
      <c r="J298" s="54"/>
      <c r="K298" s="55"/>
      <c r="L298" s="56"/>
      <c r="M298" s="57">
        <f>L$17-SUM(L290:L291)</f>
        <v>69</v>
      </c>
      <c r="N298" s="57">
        <f>M298-L301</f>
        <v>56</v>
      </c>
    </row>
    <row r="299" spans="1:14" ht="15" customHeight="1" x14ac:dyDescent="0.15">
      <c r="B299" s="49" t="s">
        <v>458</v>
      </c>
      <c r="C299" s="59"/>
      <c r="D299" s="59"/>
      <c r="E299" s="59"/>
      <c r="F299" s="59"/>
      <c r="G299" s="59"/>
      <c r="H299" s="59"/>
      <c r="I299" s="59"/>
      <c r="J299" s="59"/>
      <c r="K299" s="60"/>
      <c r="L299" s="61">
        <v>6</v>
      </c>
      <c r="M299" s="62">
        <f>$L299/M$298*100</f>
        <v>8.695652173913043</v>
      </c>
      <c r="N299" s="62">
        <f>$L299/N$298*100</f>
        <v>10.714285714285714</v>
      </c>
    </row>
    <row r="300" spans="1:14" ht="15" customHeight="1" x14ac:dyDescent="0.15">
      <c r="B300" s="49" t="s">
        <v>457</v>
      </c>
      <c r="I300" s="38"/>
      <c r="J300" s="38"/>
      <c r="K300" s="50"/>
      <c r="L300" s="64">
        <v>50</v>
      </c>
      <c r="M300" s="65">
        <f>$L300/M$298*100</f>
        <v>72.463768115942031</v>
      </c>
      <c r="N300" s="65">
        <f>$L300/N$298*100</f>
        <v>89.285714285714292</v>
      </c>
    </row>
    <row r="301" spans="1:14" ht="15" customHeight="1" x14ac:dyDescent="0.15">
      <c r="B301" s="49" t="s">
        <v>73</v>
      </c>
      <c r="I301" s="38"/>
      <c r="J301" s="38"/>
      <c r="K301" s="50"/>
      <c r="L301" s="64">
        <v>13</v>
      </c>
      <c r="M301" s="65">
        <f>$L301/M$298*100</f>
        <v>18.840579710144929</v>
      </c>
      <c r="N301" s="67" t="s">
        <v>203</v>
      </c>
    </row>
    <row r="302" spans="1:14" ht="15" customHeight="1" x14ac:dyDescent="0.15">
      <c r="B302" s="43" t="s">
        <v>52</v>
      </c>
      <c r="C302" s="44"/>
      <c r="D302" s="44"/>
      <c r="E302" s="44"/>
      <c r="F302" s="44"/>
      <c r="G302" s="44"/>
      <c r="H302" s="44"/>
      <c r="I302" s="44"/>
      <c r="J302" s="44"/>
      <c r="K302" s="45"/>
      <c r="L302" s="68">
        <f>SUM(L299:L301)</f>
        <v>69</v>
      </c>
      <c r="M302" s="76">
        <f>IF(SUM(M299:M301)&gt;100,"－",SUM(M299:M301))</f>
        <v>100</v>
      </c>
      <c r="N302" s="76">
        <f>IF(SUM(N299:N301)&gt;100,"－",SUM(N299:N301))</f>
        <v>100</v>
      </c>
    </row>
    <row r="303" spans="1:14" ht="15" customHeight="1" x14ac:dyDescent="0.15">
      <c r="B303" s="71"/>
      <c r="C303" s="71"/>
      <c r="D303" s="71"/>
      <c r="E303" s="71"/>
      <c r="F303" s="71"/>
      <c r="G303" s="71"/>
      <c r="H303" s="71"/>
      <c r="I303" s="71"/>
      <c r="J303" s="71"/>
      <c r="K303" s="71"/>
      <c r="L303" s="72"/>
      <c r="M303" s="73"/>
      <c r="N303" s="73"/>
    </row>
    <row r="304" spans="1:14" ht="15" customHeight="1" x14ac:dyDescent="0.15">
      <c r="A304" s="37" t="s">
        <v>470</v>
      </c>
      <c r="I304" s="38"/>
      <c r="J304" s="38"/>
    </row>
    <row r="305" spans="1:14" ht="12" customHeight="1" x14ac:dyDescent="0.15">
      <c r="B305" s="58"/>
      <c r="C305" s="59"/>
      <c r="D305" s="59"/>
      <c r="E305" s="59"/>
      <c r="F305" s="59"/>
      <c r="G305" s="59"/>
      <c r="H305" s="59"/>
      <c r="I305" s="59"/>
      <c r="J305" s="59"/>
      <c r="K305" s="60"/>
      <c r="L305" s="35" t="s">
        <v>0</v>
      </c>
      <c r="M305" s="35" t="s">
        <v>1</v>
      </c>
      <c r="N305" s="35" t="s">
        <v>1</v>
      </c>
    </row>
    <row r="306" spans="1:14" ht="12" customHeight="1" x14ac:dyDescent="0.15">
      <c r="B306" s="49"/>
      <c r="I306" s="38"/>
      <c r="J306" s="38"/>
      <c r="K306" s="50"/>
      <c r="L306" s="192"/>
      <c r="M306" s="192"/>
      <c r="N306" s="102" t="s">
        <v>459</v>
      </c>
    </row>
    <row r="307" spans="1:14" ht="12" customHeight="1" x14ac:dyDescent="0.15">
      <c r="B307" s="53"/>
      <c r="C307" s="54"/>
      <c r="D307" s="54"/>
      <c r="E307" s="54"/>
      <c r="F307" s="54"/>
      <c r="G307" s="54"/>
      <c r="H307" s="54"/>
      <c r="I307" s="54"/>
      <c r="J307" s="54"/>
      <c r="K307" s="55"/>
      <c r="L307" s="56"/>
      <c r="M307" s="57">
        <f>L$17</f>
        <v>356</v>
      </c>
      <c r="N307" s="57">
        <f>M307-L316</f>
        <v>216</v>
      </c>
    </row>
    <row r="308" spans="1:14" ht="15" customHeight="1" x14ac:dyDescent="0.15">
      <c r="B308" s="49" t="s">
        <v>469</v>
      </c>
      <c r="I308" s="38"/>
      <c r="J308" s="38"/>
      <c r="K308" s="50"/>
      <c r="L308" s="61">
        <v>12</v>
      </c>
      <c r="M308" s="65">
        <f t="shared" ref="M308:N315" si="82">$L308/M$307*100</f>
        <v>3.3707865168539324</v>
      </c>
      <c r="N308" s="65">
        <f t="shared" si="82"/>
        <v>5.5555555555555554</v>
      </c>
    </row>
    <row r="309" spans="1:14" ht="15" customHeight="1" x14ac:dyDescent="0.15">
      <c r="B309" s="49" t="s">
        <v>468</v>
      </c>
      <c r="I309" s="38"/>
      <c r="J309" s="38"/>
      <c r="K309" s="50"/>
      <c r="L309" s="64">
        <v>18</v>
      </c>
      <c r="M309" s="65">
        <f t="shared" si="82"/>
        <v>5.0561797752808983</v>
      </c>
      <c r="N309" s="65">
        <f t="shared" si="82"/>
        <v>8.3333333333333321</v>
      </c>
    </row>
    <row r="310" spans="1:14" ht="15" customHeight="1" x14ac:dyDescent="0.15">
      <c r="B310" s="49" t="s">
        <v>467</v>
      </c>
      <c r="I310" s="38"/>
      <c r="J310" s="38"/>
      <c r="K310" s="50"/>
      <c r="L310" s="64">
        <v>2</v>
      </c>
      <c r="M310" s="65">
        <f t="shared" si="82"/>
        <v>0.5617977528089888</v>
      </c>
      <c r="N310" s="65">
        <f t="shared" si="82"/>
        <v>0.92592592592592582</v>
      </c>
    </row>
    <row r="311" spans="1:14" ht="15" customHeight="1" x14ac:dyDescent="0.15">
      <c r="B311" s="49" t="s">
        <v>466</v>
      </c>
      <c r="I311" s="38"/>
      <c r="J311" s="38"/>
      <c r="K311" s="50"/>
      <c r="L311" s="64">
        <v>2</v>
      </c>
      <c r="M311" s="65">
        <f t="shared" si="82"/>
        <v>0.5617977528089888</v>
      </c>
      <c r="N311" s="65">
        <f t="shared" si="82"/>
        <v>0.92592592592592582</v>
      </c>
    </row>
    <row r="312" spans="1:14" ht="15" customHeight="1" x14ac:dyDescent="0.15">
      <c r="B312" s="49" t="s">
        <v>465</v>
      </c>
      <c r="I312" s="38"/>
      <c r="J312" s="38"/>
      <c r="K312" s="50"/>
      <c r="L312" s="64">
        <v>4</v>
      </c>
      <c r="M312" s="65">
        <f t="shared" si="82"/>
        <v>1.1235955056179776</v>
      </c>
      <c r="N312" s="65">
        <f t="shared" si="82"/>
        <v>1.8518518518518516</v>
      </c>
    </row>
    <row r="313" spans="1:14" ht="15" customHeight="1" x14ac:dyDescent="0.15">
      <c r="B313" s="49" t="s">
        <v>464</v>
      </c>
      <c r="I313" s="38"/>
      <c r="J313" s="38"/>
      <c r="K313" s="50"/>
      <c r="L313" s="64">
        <v>31</v>
      </c>
      <c r="M313" s="65">
        <f t="shared" si="82"/>
        <v>8.7078651685393265</v>
      </c>
      <c r="N313" s="65">
        <f t="shared" si="82"/>
        <v>14.351851851851851</v>
      </c>
    </row>
    <row r="314" spans="1:14" ht="15" customHeight="1" x14ac:dyDescent="0.15">
      <c r="B314" s="49" t="s">
        <v>463</v>
      </c>
      <c r="I314" s="38"/>
      <c r="J314" s="38"/>
      <c r="K314" s="50"/>
      <c r="L314" s="64">
        <v>13</v>
      </c>
      <c r="M314" s="65">
        <f t="shared" si="82"/>
        <v>3.6516853932584268</v>
      </c>
      <c r="N314" s="65">
        <f t="shared" si="82"/>
        <v>6.0185185185185182</v>
      </c>
    </row>
    <row r="315" spans="1:14" ht="15" customHeight="1" x14ac:dyDescent="0.15">
      <c r="B315" s="49" t="s">
        <v>462</v>
      </c>
      <c r="I315" s="38"/>
      <c r="J315" s="38"/>
      <c r="K315" s="50"/>
      <c r="L315" s="64">
        <v>142</v>
      </c>
      <c r="M315" s="65">
        <f t="shared" si="82"/>
        <v>39.887640449438202</v>
      </c>
      <c r="N315" s="65">
        <f t="shared" si="82"/>
        <v>65.740740740740748</v>
      </c>
    </row>
    <row r="316" spans="1:14" ht="15" customHeight="1" x14ac:dyDescent="0.15">
      <c r="B316" s="49" t="s">
        <v>73</v>
      </c>
      <c r="I316" s="38"/>
      <c r="J316" s="38"/>
      <c r="K316" s="50"/>
      <c r="L316" s="64">
        <v>140</v>
      </c>
      <c r="M316" s="65">
        <f>$L316/M$307*100</f>
        <v>39.325842696629216</v>
      </c>
      <c r="N316" s="67" t="s">
        <v>203</v>
      </c>
    </row>
    <row r="317" spans="1:14" ht="15" customHeight="1" x14ac:dyDescent="0.15">
      <c r="B317" s="43" t="s">
        <v>52</v>
      </c>
      <c r="C317" s="44"/>
      <c r="D317" s="44"/>
      <c r="E317" s="44"/>
      <c r="F317" s="44"/>
      <c r="G317" s="44"/>
      <c r="H317" s="44"/>
      <c r="I317" s="44"/>
      <c r="J317" s="44"/>
      <c r="K317" s="45"/>
      <c r="L317" s="68">
        <f>SUM(L308:L316)</f>
        <v>364</v>
      </c>
      <c r="M317" s="76" t="str">
        <f>IF(SUM(M308:M316)&gt;100,"－",SUM(M308:M316))</f>
        <v>－</v>
      </c>
      <c r="N317" s="76" t="str">
        <f>IF(SUM(N308:N316)&gt;100,"－",SUM(N308:N316))</f>
        <v>－</v>
      </c>
    </row>
    <row r="318" spans="1:14" ht="15" customHeight="1" x14ac:dyDescent="0.15">
      <c r="B318" s="71"/>
      <c r="C318" s="71"/>
      <c r="D318" s="71"/>
      <c r="E318" s="71"/>
      <c r="F318" s="71"/>
      <c r="G318" s="71"/>
      <c r="H318" s="71"/>
      <c r="I318" s="71"/>
      <c r="J318" s="71"/>
      <c r="K318" s="71"/>
      <c r="L318" s="72"/>
      <c r="M318" s="73"/>
      <c r="N318" s="73"/>
    </row>
    <row r="319" spans="1:14" ht="15" customHeight="1" x14ac:dyDescent="0.15">
      <c r="A319" s="189" t="s">
        <v>461</v>
      </c>
      <c r="B319" s="71"/>
      <c r="C319" s="71"/>
      <c r="D319" s="71"/>
      <c r="E319" s="71"/>
      <c r="F319" s="71"/>
      <c r="G319" s="71"/>
      <c r="H319" s="71"/>
      <c r="I319" s="71"/>
      <c r="J319" s="71"/>
      <c r="K319" s="71"/>
      <c r="L319" s="72"/>
      <c r="M319" s="73"/>
      <c r="N319" s="73"/>
    </row>
    <row r="320" spans="1:14" ht="15" customHeight="1" x14ac:dyDescent="0.15">
      <c r="A320" s="37" t="s">
        <v>460</v>
      </c>
      <c r="I320" s="38"/>
      <c r="J320" s="38"/>
    </row>
    <row r="321" spans="1:27" ht="12" customHeight="1" x14ac:dyDescent="0.15">
      <c r="B321" s="58"/>
      <c r="C321" s="59"/>
      <c r="D321" s="59"/>
      <c r="E321" s="59"/>
      <c r="F321" s="59"/>
      <c r="G321" s="59"/>
      <c r="H321" s="59"/>
      <c r="I321" s="59"/>
      <c r="J321" s="59"/>
      <c r="K321" s="60"/>
      <c r="L321" s="35" t="s">
        <v>0</v>
      </c>
      <c r="M321" s="35" t="s">
        <v>1</v>
      </c>
      <c r="N321" s="35" t="s">
        <v>1</v>
      </c>
    </row>
    <row r="322" spans="1:27" ht="12" customHeight="1" x14ac:dyDescent="0.15">
      <c r="B322" s="49"/>
      <c r="I322" s="38"/>
      <c r="J322" s="38"/>
      <c r="K322" s="50"/>
      <c r="L322" s="192"/>
      <c r="M322" s="192"/>
      <c r="N322" s="102" t="s">
        <v>459</v>
      </c>
    </row>
    <row r="323" spans="1:27" ht="12" customHeight="1" x14ac:dyDescent="0.15">
      <c r="B323" s="53"/>
      <c r="C323" s="54"/>
      <c r="D323" s="54"/>
      <c r="E323" s="54"/>
      <c r="F323" s="54"/>
      <c r="G323" s="54"/>
      <c r="H323" s="54"/>
      <c r="I323" s="54"/>
      <c r="J323" s="54"/>
      <c r="K323" s="55"/>
      <c r="L323" s="56"/>
      <c r="M323" s="57">
        <f>L$17-SUM(L315:L316)</f>
        <v>74</v>
      </c>
      <c r="N323" s="57">
        <f>M323-L326</f>
        <v>61</v>
      </c>
    </row>
    <row r="324" spans="1:27" ht="15" customHeight="1" x14ac:dyDescent="0.15">
      <c r="B324" s="49" t="s">
        <v>458</v>
      </c>
      <c r="C324" s="59"/>
      <c r="D324" s="59"/>
      <c r="E324" s="59"/>
      <c r="F324" s="59"/>
      <c r="G324" s="59"/>
      <c r="H324" s="59"/>
      <c r="I324" s="59"/>
      <c r="J324" s="59"/>
      <c r="K324" s="60"/>
      <c r="L324" s="61">
        <v>27</v>
      </c>
      <c r="M324" s="62">
        <f>$L324/M$323*100</f>
        <v>36.486486486486484</v>
      </c>
      <c r="N324" s="62">
        <f>$L324/N$323*100</f>
        <v>44.26229508196721</v>
      </c>
    </row>
    <row r="325" spans="1:27" ht="15" customHeight="1" x14ac:dyDescent="0.15">
      <c r="B325" s="49" t="s">
        <v>457</v>
      </c>
      <c r="I325" s="38"/>
      <c r="J325" s="38"/>
      <c r="K325" s="50"/>
      <c r="L325" s="64">
        <v>34</v>
      </c>
      <c r="M325" s="65">
        <f>$L325/M$323*100</f>
        <v>45.945945945945951</v>
      </c>
      <c r="N325" s="65">
        <f>$L325/N$323*100</f>
        <v>55.737704918032783</v>
      </c>
    </row>
    <row r="326" spans="1:27" ht="15" customHeight="1" x14ac:dyDescent="0.15">
      <c r="B326" s="49" t="s">
        <v>73</v>
      </c>
      <c r="I326" s="38"/>
      <c r="J326" s="38"/>
      <c r="K326" s="50"/>
      <c r="L326" s="64">
        <v>13</v>
      </c>
      <c r="M326" s="65">
        <f>$L326/M$323*100</f>
        <v>17.567567567567568</v>
      </c>
      <c r="N326" s="67" t="s">
        <v>203</v>
      </c>
    </row>
    <row r="327" spans="1:27" ht="15" customHeight="1" x14ac:dyDescent="0.15">
      <c r="B327" s="43" t="s">
        <v>52</v>
      </c>
      <c r="C327" s="44"/>
      <c r="D327" s="44"/>
      <c r="E327" s="44"/>
      <c r="F327" s="44"/>
      <c r="G327" s="44"/>
      <c r="H327" s="44"/>
      <c r="I327" s="44"/>
      <c r="J327" s="44"/>
      <c r="K327" s="45"/>
      <c r="L327" s="68">
        <f>SUM(L324:L326)</f>
        <v>74</v>
      </c>
      <c r="M327" s="76">
        <f>IF(SUM(M324:M326)&gt;100,"－",SUM(M324:M326))</f>
        <v>100</v>
      </c>
      <c r="N327" s="76">
        <f>IF(SUM(N324:N326)&gt;100,"－",SUM(N324:N326))</f>
        <v>100</v>
      </c>
    </row>
    <row r="328" spans="1:27" ht="12.95" customHeight="1" x14ac:dyDescent="0.15">
      <c r="B328" s="71"/>
      <c r="C328" s="71"/>
      <c r="D328" s="71"/>
      <c r="E328" s="71"/>
      <c r="F328" s="71"/>
      <c r="G328" s="71"/>
      <c r="H328" s="71"/>
      <c r="I328" s="71"/>
      <c r="J328" s="71"/>
      <c r="K328" s="71"/>
      <c r="L328" s="72"/>
      <c r="M328" s="73"/>
      <c r="N328" s="73"/>
    </row>
    <row r="329" spans="1:27" ht="15" customHeight="1" x14ac:dyDescent="0.15">
      <c r="A329" s="36" t="s">
        <v>456</v>
      </c>
      <c r="I329" s="38"/>
    </row>
    <row r="330" spans="1:27" ht="15" customHeight="1" x14ac:dyDescent="0.15">
      <c r="A330" s="37" t="s">
        <v>455</v>
      </c>
      <c r="I330" s="38"/>
      <c r="J330" s="38"/>
    </row>
    <row r="331" spans="1:27" ht="22.5" customHeight="1" x14ac:dyDescent="0.15">
      <c r="B331" s="43" t="s">
        <v>57</v>
      </c>
      <c r="C331" s="44"/>
      <c r="D331" s="44"/>
      <c r="E331" s="44"/>
      <c r="F331" s="44"/>
      <c r="G331" s="44"/>
      <c r="H331" s="44"/>
      <c r="I331" s="44"/>
      <c r="J331" s="44"/>
      <c r="K331" s="44"/>
      <c r="L331" s="44"/>
      <c r="M331" s="79" t="s">
        <v>449</v>
      </c>
      <c r="N331" s="78" t="s">
        <v>448</v>
      </c>
      <c r="O331" s="78" t="s">
        <v>447</v>
      </c>
      <c r="P331" s="78" t="s">
        <v>446</v>
      </c>
      <c r="Q331" s="78" t="s">
        <v>445</v>
      </c>
      <c r="R331" s="78" t="s">
        <v>444</v>
      </c>
      <c r="S331" s="79" t="s">
        <v>443</v>
      </c>
      <c r="T331" s="79" t="s">
        <v>73</v>
      </c>
      <c r="U331" s="79" t="s">
        <v>57</v>
      </c>
      <c r="V331" s="79" t="s">
        <v>442</v>
      </c>
      <c r="W331" s="79" t="s">
        <v>441</v>
      </c>
      <c r="X331" s="80"/>
      <c r="Y331" s="80"/>
      <c r="Z331" s="80"/>
      <c r="AA331" s="80"/>
    </row>
    <row r="332" spans="1:27" ht="15" customHeight="1" x14ac:dyDescent="0.15">
      <c r="B332" s="35" t="s">
        <v>0</v>
      </c>
      <c r="C332" s="58" t="s">
        <v>439</v>
      </c>
      <c r="D332" s="59"/>
      <c r="E332" s="59"/>
      <c r="F332" s="59"/>
      <c r="G332" s="203" t="s">
        <v>438</v>
      </c>
      <c r="H332" s="59"/>
      <c r="I332" s="59"/>
      <c r="J332" s="59"/>
      <c r="K332" s="59"/>
      <c r="L332" s="60"/>
      <c r="M332" s="61">
        <v>9</v>
      </c>
      <c r="N332" s="61">
        <v>10</v>
      </c>
      <c r="O332" s="61">
        <v>16</v>
      </c>
      <c r="P332" s="61">
        <v>40</v>
      </c>
      <c r="Q332" s="61">
        <v>48</v>
      </c>
      <c r="R332" s="61">
        <v>34</v>
      </c>
      <c r="S332" s="61">
        <v>103</v>
      </c>
      <c r="T332" s="61">
        <v>96</v>
      </c>
      <c r="U332" s="61">
        <f t="shared" ref="U332:U346" si="83">SUM(M332:T332)</f>
        <v>356</v>
      </c>
      <c r="V332" s="81">
        <v>7.1730769230769234</v>
      </c>
      <c r="W332" s="81">
        <v>8</v>
      </c>
      <c r="X332" s="82"/>
      <c r="Y332" s="82"/>
      <c r="Z332" s="82"/>
      <c r="AA332" s="82"/>
    </row>
    <row r="333" spans="1:27" ht="15" customHeight="1" x14ac:dyDescent="0.15">
      <c r="B333" s="84"/>
      <c r="C333" s="49"/>
      <c r="G333" s="199" t="s">
        <v>450</v>
      </c>
      <c r="I333" s="38"/>
      <c r="J333" s="38"/>
      <c r="K333" s="38"/>
      <c r="L333" s="50"/>
      <c r="M333" s="64">
        <v>217</v>
      </c>
      <c r="N333" s="64">
        <v>18</v>
      </c>
      <c r="O333" s="64">
        <v>12</v>
      </c>
      <c r="P333" s="64">
        <v>8</v>
      </c>
      <c r="Q333" s="64">
        <v>1</v>
      </c>
      <c r="R333" s="64">
        <v>1</v>
      </c>
      <c r="S333" s="64">
        <v>0</v>
      </c>
      <c r="T333" s="64">
        <v>99</v>
      </c>
      <c r="U333" s="64">
        <f t="shared" si="83"/>
        <v>356</v>
      </c>
      <c r="V333" s="197">
        <v>0.37743190661478598</v>
      </c>
      <c r="W333" s="197">
        <v>0</v>
      </c>
      <c r="X333" s="82"/>
      <c r="Y333" s="82"/>
      <c r="Z333" s="82"/>
      <c r="AA333" s="82"/>
    </row>
    <row r="334" spans="1:27" ht="15" customHeight="1" x14ac:dyDescent="0.15">
      <c r="B334" s="84"/>
      <c r="C334" s="202" t="s">
        <v>436</v>
      </c>
      <c r="D334" s="200"/>
      <c r="E334" s="200"/>
      <c r="F334" s="200"/>
      <c r="G334" s="201" t="s">
        <v>435</v>
      </c>
      <c r="H334" s="200"/>
      <c r="I334" s="200"/>
      <c r="J334" s="200"/>
      <c r="K334" s="200"/>
      <c r="L334" s="206"/>
      <c r="M334" s="205">
        <v>164</v>
      </c>
      <c r="N334" s="205">
        <v>65</v>
      </c>
      <c r="O334" s="205">
        <v>20</v>
      </c>
      <c r="P334" s="205">
        <v>8</v>
      </c>
      <c r="Q334" s="205">
        <v>0</v>
      </c>
      <c r="R334" s="205">
        <v>0</v>
      </c>
      <c r="S334" s="205">
        <v>0</v>
      </c>
      <c r="T334" s="205">
        <v>99</v>
      </c>
      <c r="U334" s="205">
        <f t="shared" si="83"/>
        <v>356</v>
      </c>
      <c r="V334" s="204">
        <v>0.54474708171206221</v>
      </c>
      <c r="W334" s="204">
        <v>0</v>
      </c>
      <c r="X334" s="82"/>
      <c r="Y334" s="82"/>
      <c r="Z334" s="82"/>
      <c r="AA334" s="82"/>
    </row>
    <row r="335" spans="1:27" ht="15" customHeight="1" x14ac:dyDescent="0.15">
      <c r="B335" s="84"/>
      <c r="C335" s="49"/>
      <c r="G335" s="199" t="s">
        <v>434</v>
      </c>
      <c r="I335" s="38"/>
      <c r="J335" s="38"/>
      <c r="K335" s="38"/>
      <c r="L335" s="50"/>
      <c r="M335" s="64">
        <v>155</v>
      </c>
      <c r="N335" s="64">
        <v>60</v>
      </c>
      <c r="O335" s="64">
        <v>35</v>
      </c>
      <c r="P335" s="64">
        <v>5</v>
      </c>
      <c r="Q335" s="64">
        <v>3</v>
      </c>
      <c r="R335" s="64">
        <v>0</v>
      </c>
      <c r="S335" s="64">
        <v>0</v>
      </c>
      <c r="T335" s="64">
        <v>98</v>
      </c>
      <c r="U335" s="64">
        <f t="shared" si="83"/>
        <v>356</v>
      </c>
      <c r="V335" s="197">
        <v>0.68604651162790697</v>
      </c>
      <c r="W335" s="197">
        <v>0</v>
      </c>
      <c r="X335" s="82"/>
      <c r="Y335" s="82"/>
      <c r="Z335" s="82"/>
      <c r="AA335" s="82"/>
    </row>
    <row r="336" spans="1:27" ht="15" customHeight="1" x14ac:dyDescent="0.15">
      <c r="B336" s="92"/>
      <c r="C336" s="53"/>
      <c r="D336" s="54"/>
      <c r="E336" s="54"/>
      <c r="F336" s="54"/>
      <c r="G336" s="198" t="s">
        <v>433</v>
      </c>
      <c r="H336" s="54"/>
      <c r="I336" s="54"/>
      <c r="J336" s="54"/>
      <c r="K336" s="54"/>
      <c r="L336" s="55"/>
      <c r="M336" s="93">
        <v>159</v>
      </c>
      <c r="N336" s="93">
        <v>39</v>
      </c>
      <c r="O336" s="93">
        <v>26</v>
      </c>
      <c r="P336" s="93">
        <v>18</v>
      </c>
      <c r="Q336" s="93">
        <v>10</v>
      </c>
      <c r="R336" s="93">
        <v>2</v>
      </c>
      <c r="S336" s="93">
        <v>3</v>
      </c>
      <c r="T336" s="93">
        <v>99</v>
      </c>
      <c r="U336" s="93">
        <f t="shared" si="83"/>
        <v>356</v>
      </c>
      <c r="V336" s="94">
        <v>1.1575875486381324</v>
      </c>
      <c r="W336" s="94">
        <v>0</v>
      </c>
      <c r="X336" s="82"/>
      <c r="Y336" s="82"/>
      <c r="Z336" s="82"/>
      <c r="AA336" s="82"/>
    </row>
    <row r="337" spans="2:27" ht="15" customHeight="1" x14ac:dyDescent="0.15">
      <c r="B337" s="35" t="s">
        <v>1</v>
      </c>
      <c r="C337" s="58" t="s">
        <v>439</v>
      </c>
      <c r="D337" s="59"/>
      <c r="E337" s="59"/>
      <c r="F337" s="59"/>
      <c r="G337" s="203" t="s">
        <v>438</v>
      </c>
      <c r="H337" s="59"/>
      <c r="I337" s="59"/>
      <c r="J337" s="59"/>
      <c r="K337" s="59"/>
      <c r="L337" s="95">
        <f>L$17</f>
        <v>356</v>
      </c>
      <c r="M337" s="62">
        <f t="shared" ref="M337:T341" si="84">M332/$L337*100</f>
        <v>2.5280898876404492</v>
      </c>
      <c r="N337" s="62">
        <f t="shared" si="84"/>
        <v>2.8089887640449436</v>
      </c>
      <c r="O337" s="62">
        <f t="shared" si="84"/>
        <v>4.4943820224719104</v>
      </c>
      <c r="P337" s="62">
        <f t="shared" si="84"/>
        <v>11.235955056179774</v>
      </c>
      <c r="Q337" s="62">
        <f t="shared" si="84"/>
        <v>13.48314606741573</v>
      </c>
      <c r="R337" s="62">
        <f t="shared" si="84"/>
        <v>9.5505617977528079</v>
      </c>
      <c r="S337" s="62">
        <f t="shared" si="84"/>
        <v>28.932584269662918</v>
      </c>
      <c r="T337" s="62">
        <f t="shared" si="84"/>
        <v>26.966292134831459</v>
      </c>
      <c r="U337" s="62">
        <f t="shared" si="83"/>
        <v>100</v>
      </c>
      <c r="V337" s="196"/>
      <c r="W337" s="82"/>
      <c r="X337" s="82"/>
      <c r="Y337" s="82"/>
      <c r="Z337" s="82"/>
      <c r="AA337" s="82"/>
    </row>
    <row r="338" spans="2:27" ht="15" customHeight="1" x14ac:dyDescent="0.15">
      <c r="B338" s="84"/>
      <c r="C338" s="49"/>
      <c r="G338" s="199" t="s">
        <v>437</v>
      </c>
      <c r="I338" s="38"/>
      <c r="J338" s="38"/>
      <c r="K338" s="38"/>
      <c r="L338" s="109">
        <f>L$17</f>
        <v>356</v>
      </c>
      <c r="M338" s="65">
        <f t="shared" si="84"/>
        <v>60.955056179775283</v>
      </c>
      <c r="N338" s="65">
        <f t="shared" si="84"/>
        <v>5.0561797752808983</v>
      </c>
      <c r="O338" s="65">
        <f t="shared" si="84"/>
        <v>3.3707865168539324</v>
      </c>
      <c r="P338" s="65">
        <f t="shared" si="84"/>
        <v>2.2471910112359552</v>
      </c>
      <c r="Q338" s="65">
        <f t="shared" si="84"/>
        <v>0.2808988764044944</v>
      </c>
      <c r="R338" s="65">
        <f t="shared" si="84"/>
        <v>0.2808988764044944</v>
      </c>
      <c r="S338" s="65">
        <f t="shared" si="84"/>
        <v>0</v>
      </c>
      <c r="T338" s="65">
        <f t="shared" si="84"/>
        <v>27.808988764044944</v>
      </c>
      <c r="U338" s="65">
        <f t="shared" si="83"/>
        <v>99.999999999999986</v>
      </c>
      <c r="V338" s="96"/>
      <c r="W338" s="82"/>
      <c r="X338" s="82"/>
      <c r="Y338" s="82"/>
      <c r="Z338" s="82"/>
      <c r="AA338" s="82"/>
    </row>
    <row r="339" spans="2:27" ht="15" customHeight="1" x14ac:dyDescent="0.15">
      <c r="B339" s="84"/>
      <c r="C339" s="202" t="s">
        <v>436</v>
      </c>
      <c r="D339" s="200"/>
      <c r="E339" s="200"/>
      <c r="F339" s="200"/>
      <c r="G339" s="201" t="s">
        <v>435</v>
      </c>
      <c r="H339" s="200"/>
      <c r="I339" s="200"/>
      <c r="J339" s="200"/>
      <c r="K339" s="200"/>
      <c r="L339" s="103">
        <f>L$17</f>
        <v>356</v>
      </c>
      <c r="M339" s="104">
        <f t="shared" si="84"/>
        <v>46.067415730337082</v>
      </c>
      <c r="N339" s="104">
        <f t="shared" si="84"/>
        <v>18.258426966292134</v>
      </c>
      <c r="O339" s="104">
        <f t="shared" si="84"/>
        <v>5.6179775280898872</v>
      </c>
      <c r="P339" s="104">
        <f t="shared" si="84"/>
        <v>2.2471910112359552</v>
      </c>
      <c r="Q339" s="104">
        <f t="shared" si="84"/>
        <v>0</v>
      </c>
      <c r="R339" s="104">
        <f t="shared" si="84"/>
        <v>0</v>
      </c>
      <c r="S339" s="104">
        <f t="shared" si="84"/>
        <v>0</v>
      </c>
      <c r="T339" s="104">
        <f t="shared" si="84"/>
        <v>27.808988764044944</v>
      </c>
      <c r="U339" s="104">
        <f t="shared" si="83"/>
        <v>100</v>
      </c>
      <c r="V339" s="96"/>
      <c r="W339" s="82"/>
      <c r="X339" s="82"/>
      <c r="Y339" s="82"/>
      <c r="Z339" s="82"/>
      <c r="AA339" s="82"/>
    </row>
    <row r="340" spans="2:27" ht="15" customHeight="1" x14ac:dyDescent="0.15">
      <c r="B340" s="84"/>
      <c r="C340" s="49"/>
      <c r="G340" s="199" t="s">
        <v>434</v>
      </c>
      <c r="I340" s="38"/>
      <c r="J340" s="38"/>
      <c r="K340" s="38"/>
      <c r="L340" s="109">
        <f>L$17</f>
        <v>356</v>
      </c>
      <c r="M340" s="65">
        <f t="shared" si="84"/>
        <v>43.539325842696627</v>
      </c>
      <c r="N340" s="65">
        <f t="shared" si="84"/>
        <v>16.853932584269664</v>
      </c>
      <c r="O340" s="65">
        <f t="shared" si="84"/>
        <v>9.8314606741573041</v>
      </c>
      <c r="P340" s="65">
        <f t="shared" si="84"/>
        <v>1.4044943820224718</v>
      </c>
      <c r="Q340" s="65">
        <f t="shared" si="84"/>
        <v>0.84269662921348309</v>
      </c>
      <c r="R340" s="65">
        <f t="shared" si="84"/>
        <v>0</v>
      </c>
      <c r="S340" s="65">
        <f t="shared" si="84"/>
        <v>0</v>
      </c>
      <c r="T340" s="65">
        <f t="shared" si="84"/>
        <v>27.528089887640451</v>
      </c>
      <c r="U340" s="65">
        <f t="shared" si="83"/>
        <v>100</v>
      </c>
      <c r="V340" s="96"/>
      <c r="W340" s="82"/>
      <c r="X340" s="82"/>
      <c r="Y340" s="82"/>
      <c r="Z340" s="82"/>
      <c r="AA340" s="82"/>
    </row>
    <row r="341" spans="2:27" ht="15" customHeight="1" x14ac:dyDescent="0.15">
      <c r="B341" s="92"/>
      <c r="C341" s="53"/>
      <c r="D341" s="54"/>
      <c r="E341" s="54"/>
      <c r="F341" s="54"/>
      <c r="G341" s="198" t="s">
        <v>433</v>
      </c>
      <c r="H341" s="54"/>
      <c r="I341" s="54"/>
      <c r="J341" s="54"/>
      <c r="K341" s="54"/>
      <c r="L341" s="99">
        <f>L$17</f>
        <v>356</v>
      </c>
      <c r="M341" s="100">
        <f t="shared" si="84"/>
        <v>44.662921348314605</v>
      </c>
      <c r="N341" s="100">
        <f t="shared" si="84"/>
        <v>10.955056179775282</v>
      </c>
      <c r="O341" s="100">
        <f t="shared" si="84"/>
        <v>7.3033707865168536</v>
      </c>
      <c r="P341" s="100">
        <f t="shared" si="84"/>
        <v>5.0561797752808983</v>
      </c>
      <c r="Q341" s="100">
        <f t="shared" si="84"/>
        <v>2.8089887640449436</v>
      </c>
      <c r="R341" s="100">
        <f t="shared" si="84"/>
        <v>0.5617977528089888</v>
      </c>
      <c r="S341" s="100">
        <f t="shared" si="84"/>
        <v>0.84269662921348309</v>
      </c>
      <c r="T341" s="100">
        <f t="shared" si="84"/>
        <v>27.808988764044944</v>
      </c>
      <c r="U341" s="100">
        <f t="shared" si="83"/>
        <v>99.999999999999986</v>
      </c>
      <c r="V341" s="96"/>
      <c r="W341" s="82"/>
      <c r="X341" s="82"/>
      <c r="Y341" s="82"/>
      <c r="Z341" s="82"/>
      <c r="AA341" s="82"/>
    </row>
    <row r="342" spans="2:27" ht="15" customHeight="1" x14ac:dyDescent="0.15">
      <c r="B342" s="35" t="s">
        <v>1</v>
      </c>
      <c r="C342" s="58" t="s">
        <v>439</v>
      </c>
      <c r="D342" s="59"/>
      <c r="E342" s="59"/>
      <c r="F342" s="59"/>
      <c r="G342" s="203" t="s">
        <v>438</v>
      </c>
      <c r="H342" s="59"/>
      <c r="I342" s="59"/>
      <c r="J342" s="59"/>
      <c r="K342" s="59"/>
      <c r="L342" s="95">
        <f>L337-T332</f>
        <v>260</v>
      </c>
      <c r="M342" s="62">
        <f t="shared" ref="M342:S346" si="85">M332/$L342*100</f>
        <v>3.4615384615384617</v>
      </c>
      <c r="N342" s="62">
        <f t="shared" si="85"/>
        <v>3.8461538461538463</v>
      </c>
      <c r="O342" s="62">
        <f t="shared" si="85"/>
        <v>6.1538461538461542</v>
      </c>
      <c r="P342" s="62">
        <f t="shared" si="85"/>
        <v>15.384615384615385</v>
      </c>
      <c r="Q342" s="62">
        <f t="shared" si="85"/>
        <v>18.461538461538463</v>
      </c>
      <c r="R342" s="62">
        <f t="shared" si="85"/>
        <v>13.076923076923078</v>
      </c>
      <c r="S342" s="62">
        <f t="shared" si="85"/>
        <v>39.615384615384613</v>
      </c>
      <c r="T342" s="101" t="s">
        <v>203</v>
      </c>
      <c r="U342" s="62">
        <f t="shared" si="83"/>
        <v>100</v>
      </c>
      <c r="V342" s="96"/>
      <c r="W342" s="82"/>
      <c r="X342" s="82"/>
      <c r="Y342" s="82"/>
      <c r="Z342" s="82"/>
      <c r="AA342" s="82"/>
    </row>
    <row r="343" spans="2:27" ht="15" customHeight="1" x14ac:dyDescent="0.15">
      <c r="B343" s="102" t="s">
        <v>192</v>
      </c>
      <c r="C343" s="49"/>
      <c r="G343" s="199" t="s">
        <v>437</v>
      </c>
      <c r="I343" s="38"/>
      <c r="J343" s="38"/>
      <c r="K343" s="38"/>
      <c r="L343" s="109">
        <f>L338-T333</f>
        <v>257</v>
      </c>
      <c r="M343" s="65">
        <f t="shared" si="85"/>
        <v>84.435797665369648</v>
      </c>
      <c r="N343" s="65">
        <f t="shared" si="85"/>
        <v>7.0038910505836576</v>
      </c>
      <c r="O343" s="65">
        <f t="shared" si="85"/>
        <v>4.6692607003891053</v>
      </c>
      <c r="P343" s="65">
        <f t="shared" si="85"/>
        <v>3.1128404669260701</v>
      </c>
      <c r="Q343" s="65">
        <f t="shared" si="85"/>
        <v>0.38910505836575876</v>
      </c>
      <c r="R343" s="65">
        <f t="shared" si="85"/>
        <v>0.38910505836575876</v>
      </c>
      <c r="S343" s="65">
        <f t="shared" si="85"/>
        <v>0</v>
      </c>
      <c r="T343" s="67" t="s">
        <v>146</v>
      </c>
      <c r="U343" s="65">
        <f t="shared" si="83"/>
        <v>100</v>
      </c>
      <c r="V343" s="96"/>
      <c r="W343" s="82"/>
      <c r="X343" s="82"/>
      <c r="Y343" s="82"/>
      <c r="Z343" s="82"/>
      <c r="AA343" s="82"/>
    </row>
    <row r="344" spans="2:27" ht="15" customHeight="1" x14ac:dyDescent="0.15">
      <c r="B344" s="84"/>
      <c r="C344" s="202" t="s">
        <v>436</v>
      </c>
      <c r="D344" s="200"/>
      <c r="E344" s="200"/>
      <c r="F344" s="200"/>
      <c r="G344" s="201" t="s">
        <v>435</v>
      </c>
      <c r="H344" s="200"/>
      <c r="I344" s="200"/>
      <c r="J344" s="200"/>
      <c r="K344" s="200"/>
      <c r="L344" s="103">
        <f>L339-T334</f>
        <v>257</v>
      </c>
      <c r="M344" s="104">
        <f t="shared" si="85"/>
        <v>63.813229571984429</v>
      </c>
      <c r="N344" s="104">
        <f t="shared" si="85"/>
        <v>25.291828793774318</v>
      </c>
      <c r="O344" s="104">
        <f t="shared" si="85"/>
        <v>7.782101167315175</v>
      </c>
      <c r="P344" s="104">
        <f t="shared" si="85"/>
        <v>3.1128404669260701</v>
      </c>
      <c r="Q344" s="104">
        <f t="shared" si="85"/>
        <v>0</v>
      </c>
      <c r="R344" s="104">
        <f t="shared" si="85"/>
        <v>0</v>
      </c>
      <c r="S344" s="104">
        <f t="shared" si="85"/>
        <v>0</v>
      </c>
      <c r="T344" s="105" t="s">
        <v>146</v>
      </c>
      <c r="U344" s="104">
        <f t="shared" si="83"/>
        <v>100</v>
      </c>
      <c r="V344" s="96"/>
      <c r="W344" s="82"/>
      <c r="X344" s="82"/>
      <c r="Y344" s="82"/>
      <c r="Z344" s="82"/>
      <c r="AA344" s="82"/>
    </row>
    <row r="345" spans="2:27" ht="15" customHeight="1" x14ac:dyDescent="0.15">
      <c r="B345" s="84"/>
      <c r="C345" s="49"/>
      <c r="G345" s="199" t="s">
        <v>434</v>
      </c>
      <c r="I345" s="38"/>
      <c r="J345" s="38"/>
      <c r="K345" s="38"/>
      <c r="L345" s="109">
        <f>L340-T335</f>
        <v>258</v>
      </c>
      <c r="M345" s="65">
        <f t="shared" si="85"/>
        <v>60.077519379844958</v>
      </c>
      <c r="N345" s="65">
        <f t="shared" si="85"/>
        <v>23.255813953488371</v>
      </c>
      <c r="O345" s="65">
        <f t="shared" si="85"/>
        <v>13.565891472868216</v>
      </c>
      <c r="P345" s="65">
        <f t="shared" si="85"/>
        <v>1.9379844961240309</v>
      </c>
      <c r="Q345" s="65">
        <f t="shared" si="85"/>
        <v>1.1627906976744187</v>
      </c>
      <c r="R345" s="65">
        <f t="shared" si="85"/>
        <v>0</v>
      </c>
      <c r="S345" s="65">
        <f t="shared" si="85"/>
        <v>0</v>
      </c>
      <c r="T345" s="67" t="s">
        <v>146</v>
      </c>
      <c r="U345" s="65">
        <f t="shared" si="83"/>
        <v>100</v>
      </c>
      <c r="V345" s="96"/>
      <c r="W345" s="82"/>
      <c r="X345" s="82"/>
      <c r="Y345" s="82"/>
      <c r="Z345" s="82"/>
      <c r="AA345" s="82"/>
    </row>
    <row r="346" spans="2:27" ht="15" customHeight="1" x14ac:dyDescent="0.15">
      <c r="B346" s="92"/>
      <c r="C346" s="53"/>
      <c r="D346" s="54"/>
      <c r="E346" s="54"/>
      <c r="F346" s="54"/>
      <c r="G346" s="198" t="s">
        <v>433</v>
      </c>
      <c r="H346" s="54"/>
      <c r="I346" s="54"/>
      <c r="J346" s="54"/>
      <c r="K346" s="54"/>
      <c r="L346" s="99">
        <f>L341-T336</f>
        <v>257</v>
      </c>
      <c r="M346" s="100">
        <f t="shared" si="85"/>
        <v>61.867704280155642</v>
      </c>
      <c r="N346" s="100">
        <f t="shared" si="85"/>
        <v>15.175097276264591</v>
      </c>
      <c r="O346" s="100">
        <f t="shared" si="85"/>
        <v>10.116731517509727</v>
      </c>
      <c r="P346" s="100">
        <f t="shared" si="85"/>
        <v>7.0038910505836576</v>
      </c>
      <c r="Q346" s="100">
        <f t="shared" si="85"/>
        <v>3.8910505836575875</v>
      </c>
      <c r="R346" s="100">
        <f t="shared" si="85"/>
        <v>0.77821011673151752</v>
      </c>
      <c r="S346" s="100">
        <f t="shared" si="85"/>
        <v>1.1673151750972763</v>
      </c>
      <c r="T346" s="107" t="s">
        <v>146</v>
      </c>
      <c r="U346" s="100">
        <f t="shared" si="83"/>
        <v>100</v>
      </c>
      <c r="V346" s="96"/>
      <c r="W346" s="82"/>
      <c r="X346" s="82"/>
      <c r="Y346" s="82"/>
      <c r="Z346" s="82"/>
      <c r="AA346" s="82"/>
    </row>
    <row r="347" spans="2:27" ht="15" customHeight="1" x14ac:dyDescent="0.15">
      <c r="I347" s="38"/>
      <c r="J347" s="38"/>
      <c r="K347" s="38"/>
    </row>
    <row r="348" spans="2:27" ht="22.5" customHeight="1" x14ac:dyDescent="0.15">
      <c r="B348" s="43" t="s">
        <v>419</v>
      </c>
      <c r="C348" s="44"/>
      <c r="D348" s="44"/>
      <c r="E348" s="44"/>
      <c r="F348" s="44"/>
      <c r="G348" s="44"/>
      <c r="H348" s="44"/>
      <c r="I348" s="44"/>
      <c r="J348" s="44"/>
      <c r="K348" s="44"/>
      <c r="L348" s="44"/>
      <c r="M348" s="79" t="s">
        <v>449</v>
      </c>
      <c r="N348" s="78" t="s">
        <v>448</v>
      </c>
      <c r="O348" s="78" t="s">
        <v>447</v>
      </c>
      <c r="P348" s="78" t="s">
        <v>446</v>
      </c>
      <c r="Q348" s="78" t="s">
        <v>445</v>
      </c>
      <c r="R348" s="78" t="s">
        <v>444</v>
      </c>
      <c r="S348" s="79" t="s">
        <v>443</v>
      </c>
      <c r="T348" s="79" t="s">
        <v>73</v>
      </c>
      <c r="U348" s="79" t="s">
        <v>57</v>
      </c>
      <c r="V348" s="79" t="s">
        <v>442</v>
      </c>
      <c r="W348" s="79" t="s">
        <v>441</v>
      </c>
      <c r="X348" s="80"/>
      <c r="Y348" s="80"/>
      <c r="Z348" s="80"/>
      <c r="AA348" s="80"/>
    </row>
    <row r="349" spans="2:27" ht="15" customHeight="1" x14ac:dyDescent="0.15">
      <c r="B349" s="35" t="s">
        <v>0</v>
      </c>
      <c r="C349" s="58" t="s">
        <v>439</v>
      </c>
      <c r="D349" s="59"/>
      <c r="E349" s="59"/>
      <c r="F349" s="59"/>
      <c r="G349" s="203" t="s">
        <v>438</v>
      </c>
      <c r="H349" s="59"/>
      <c r="I349" s="59"/>
      <c r="J349" s="59"/>
      <c r="K349" s="59"/>
      <c r="L349" s="60"/>
      <c r="M349" s="61">
        <v>0</v>
      </c>
      <c r="N349" s="61">
        <v>0</v>
      </c>
      <c r="O349" s="61">
        <v>2</v>
      </c>
      <c r="P349" s="61">
        <v>0</v>
      </c>
      <c r="Q349" s="61">
        <v>2</v>
      </c>
      <c r="R349" s="61">
        <v>2</v>
      </c>
      <c r="S349" s="61">
        <v>9</v>
      </c>
      <c r="T349" s="61">
        <v>1</v>
      </c>
      <c r="U349" s="61">
        <f t="shared" ref="U349:U363" si="86">SUM(M349:T349)</f>
        <v>16</v>
      </c>
      <c r="V349" s="81">
        <v>8.3666666666666671</v>
      </c>
      <c r="W349" s="81">
        <v>10</v>
      </c>
      <c r="X349" s="82"/>
      <c r="Y349" s="82"/>
      <c r="Z349" s="82"/>
      <c r="AA349" s="82"/>
    </row>
    <row r="350" spans="2:27" ht="15" customHeight="1" x14ac:dyDescent="0.15">
      <c r="B350" s="84"/>
      <c r="C350" s="49"/>
      <c r="G350" s="199" t="s">
        <v>440</v>
      </c>
      <c r="I350" s="38"/>
      <c r="J350" s="38"/>
      <c r="K350" s="38"/>
      <c r="L350" s="50"/>
      <c r="M350" s="64">
        <v>13</v>
      </c>
      <c r="N350" s="64">
        <v>2</v>
      </c>
      <c r="O350" s="64">
        <v>0</v>
      </c>
      <c r="P350" s="64">
        <v>0</v>
      </c>
      <c r="Q350" s="64">
        <v>0</v>
      </c>
      <c r="R350" s="64">
        <v>0</v>
      </c>
      <c r="S350" s="64">
        <v>0</v>
      </c>
      <c r="T350" s="64">
        <v>1</v>
      </c>
      <c r="U350" s="64">
        <f t="shared" si="86"/>
        <v>16</v>
      </c>
      <c r="V350" s="197">
        <v>0.13333333333333333</v>
      </c>
      <c r="W350" s="197">
        <v>0</v>
      </c>
      <c r="X350" s="82"/>
      <c r="Y350" s="82"/>
      <c r="Z350" s="82"/>
      <c r="AA350" s="82"/>
    </row>
    <row r="351" spans="2:27" ht="15" customHeight="1" x14ac:dyDescent="0.15">
      <c r="B351" s="84"/>
      <c r="C351" s="202" t="s">
        <v>436</v>
      </c>
      <c r="D351" s="200"/>
      <c r="E351" s="200"/>
      <c r="F351" s="200"/>
      <c r="G351" s="201" t="s">
        <v>435</v>
      </c>
      <c r="H351" s="200"/>
      <c r="I351" s="200"/>
      <c r="J351" s="200"/>
      <c r="K351" s="200"/>
      <c r="L351" s="206"/>
      <c r="M351" s="205">
        <v>11</v>
      </c>
      <c r="N351" s="205">
        <v>3</v>
      </c>
      <c r="O351" s="205">
        <v>1</v>
      </c>
      <c r="P351" s="205">
        <v>0</v>
      </c>
      <c r="Q351" s="205">
        <v>0</v>
      </c>
      <c r="R351" s="205">
        <v>0</v>
      </c>
      <c r="S351" s="205">
        <v>0</v>
      </c>
      <c r="T351" s="205">
        <v>1</v>
      </c>
      <c r="U351" s="205">
        <f t="shared" si="86"/>
        <v>16</v>
      </c>
      <c r="V351" s="204">
        <v>0.4</v>
      </c>
      <c r="W351" s="204">
        <v>0</v>
      </c>
      <c r="X351" s="82"/>
      <c r="Y351" s="82"/>
      <c r="Z351" s="82"/>
      <c r="AA351" s="82"/>
    </row>
    <row r="352" spans="2:27" ht="15" customHeight="1" x14ac:dyDescent="0.15">
      <c r="B352" s="84"/>
      <c r="C352" s="49"/>
      <c r="G352" s="199" t="s">
        <v>434</v>
      </c>
      <c r="I352" s="38"/>
      <c r="J352" s="38"/>
      <c r="K352" s="38"/>
      <c r="L352" s="50"/>
      <c r="M352" s="64">
        <v>11</v>
      </c>
      <c r="N352" s="64">
        <v>3</v>
      </c>
      <c r="O352" s="64">
        <v>1</v>
      </c>
      <c r="P352" s="64">
        <v>0</v>
      </c>
      <c r="Q352" s="64">
        <v>0</v>
      </c>
      <c r="R352" s="64">
        <v>0</v>
      </c>
      <c r="S352" s="64">
        <v>0</v>
      </c>
      <c r="T352" s="64">
        <v>1</v>
      </c>
      <c r="U352" s="64">
        <f t="shared" si="86"/>
        <v>16</v>
      </c>
      <c r="V352" s="197">
        <v>0.4</v>
      </c>
      <c r="W352" s="197">
        <v>0</v>
      </c>
      <c r="X352" s="82"/>
      <c r="Y352" s="82"/>
      <c r="Z352" s="82"/>
      <c r="AA352" s="82"/>
    </row>
    <row r="353" spans="1:27" ht="15" customHeight="1" x14ac:dyDescent="0.15">
      <c r="B353" s="92"/>
      <c r="C353" s="53"/>
      <c r="D353" s="54"/>
      <c r="E353" s="54"/>
      <c r="F353" s="54"/>
      <c r="G353" s="198" t="s">
        <v>433</v>
      </c>
      <c r="H353" s="54"/>
      <c r="I353" s="54"/>
      <c r="J353" s="54"/>
      <c r="K353" s="54"/>
      <c r="L353" s="55"/>
      <c r="M353" s="93">
        <v>12</v>
      </c>
      <c r="N353" s="93">
        <v>1</v>
      </c>
      <c r="O353" s="93">
        <v>1</v>
      </c>
      <c r="P353" s="93">
        <v>0</v>
      </c>
      <c r="Q353" s="93">
        <v>1</v>
      </c>
      <c r="R353" s="93">
        <v>0</v>
      </c>
      <c r="S353" s="93">
        <v>0</v>
      </c>
      <c r="T353" s="93">
        <v>1</v>
      </c>
      <c r="U353" s="93">
        <f t="shared" si="86"/>
        <v>16</v>
      </c>
      <c r="V353" s="94">
        <v>0.7</v>
      </c>
      <c r="W353" s="94">
        <v>0</v>
      </c>
      <c r="X353" s="82"/>
      <c r="Y353" s="82"/>
      <c r="Z353" s="82"/>
      <c r="AA353" s="82"/>
    </row>
    <row r="354" spans="1:27" ht="15" customHeight="1" x14ac:dyDescent="0.15">
      <c r="B354" s="35" t="s">
        <v>1</v>
      </c>
      <c r="C354" s="58" t="s">
        <v>439</v>
      </c>
      <c r="D354" s="59"/>
      <c r="E354" s="59"/>
      <c r="F354" s="59"/>
      <c r="G354" s="203" t="s">
        <v>438</v>
      </c>
      <c r="H354" s="59"/>
      <c r="I354" s="59"/>
      <c r="J354" s="59"/>
      <c r="K354" s="59"/>
      <c r="L354" s="95">
        <f>$O$17</f>
        <v>16</v>
      </c>
      <c r="M354" s="62">
        <f t="shared" ref="M354:T358" si="87">M349/$L354*100</f>
        <v>0</v>
      </c>
      <c r="N354" s="62">
        <f t="shared" si="87"/>
        <v>0</v>
      </c>
      <c r="O354" s="62">
        <f t="shared" si="87"/>
        <v>12.5</v>
      </c>
      <c r="P354" s="62">
        <f t="shared" si="87"/>
        <v>0</v>
      </c>
      <c r="Q354" s="62">
        <f t="shared" si="87"/>
        <v>12.5</v>
      </c>
      <c r="R354" s="62">
        <f t="shared" si="87"/>
        <v>12.5</v>
      </c>
      <c r="S354" s="62">
        <f t="shared" si="87"/>
        <v>56.25</v>
      </c>
      <c r="T354" s="62">
        <f t="shared" si="87"/>
        <v>6.25</v>
      </c>
      <c r="U354" s="62">
        <f t="shared" si="86"/>
        <v>100</v>
      </c>
      <c r="V354" s="196"/>
      <c r="W354" s="82"/>
      <c r="X354" s="82"/>
      <c r="Y354" s="82"/>
      <c r="Z354" s="82"/>
      <c r="AA354" s="82"/>
    </row>
    <row r="355" spans="1:27" ht="15" customHeight="1" x14ac:dyDescent="0.15">
      <c r="B355" s="84"/>
      <c r="C355" s="49"/>
      <c r="G355" s="199" t="s">
        <v>437</v>
      </c>
      <c r="I355" s="38"/>
      <c r="J355" s="38"/>
      <c r="K355" s="38"/>
      <c r="L355" s="109">
        <f>$O$17</f>
        <v>16</v>
      </c>
      <c r="M355" s="65">
        <f t="shared" si="87"/>
        <v>81.25</v>
      </c>
      <c r="N355" s="65">
        <f t="shared" si="87"/>
        <v>12.5</v>
      </c>
      <c r="O355" s="65">
        <f t="shared" si="87"/>
        <v>0</v>
      </c>
      <c r="P355" s="65">
        <f t="shared" si="87"/>
        <v>0</v>
      </c>
      <c r="Q355" s="65">
        <f t="shared" si="87"/>
        <v>0</v>
      </c>
      <c r="R355" s="65">
        <f t="shared" si="87"/>
        <v>0</v>
      </c>
      <c r="S355" s="65">
        <f t="shared" si="87"/>
        <v>0</v>
      </c>
      <c r="T355" s="65">
        <f t="shared" si="87"/>
        <v>6.25</v>
      </c>
      <c r="U355" s="65">
        <f t="shared" si="86"/>
        <v>100</v>
      </c>
      <c r="V355" s="96"/>
      <c r="W355" s="82"/>
      <c r="X355" s="82"/>
      <c r="Y355" s="82"/>
      <c r="Z355" s="82"/>
      <c r="AA355" s="82"/>
    </row>
    <row r="356" spans="1:27" ht="15" customHeight="1" x14ac:dyDescent="0.15">
      <c r="B356" s="84"/>
      <c r="C356" s="202" t="s">
        <v>436</v>
      </c>
      <c r="D356" s="200"/>
      <c r="E356" s="200"/>
      <c r="F356" s="200"/>
      <c r="G356" s="201" t="s">
        <v>435</v>
      </c>
      <c r="H356" s="200"/>
      <c r="I356" s="200"/>
      <c r="J356" s="200"/>
      <c r="K356" s="200"/>
      <c r="L356" s="103">
        <f>$O$17</f>
        <v>16</v>
      </c>
      <c r="M356" s="104">
        <f t="shared" si="87"/>
        <v>68.75</v>
      </c>
      <c r="N356" s="104">
        <f t="shared" si="87"/>
        <v>18.75</v>
      </c>
      <c r="O356" s="104">
        <f t="shared" si="87"/>
        <v>6.25</v>
      </c>
      <c r="P356" s="104">
        <f t="shared" si="87"/>
        <v>0</v>
      </c>
      <c r="Q356" s="104">
        <f t="shared" si="87"/>
        <v>0</v>
      </c>
      <c r="R356" s="104">
        <f t="shared" si="87"/>
        <v>0</v>
      </c>
      <c r="S356" s="104">
        <f t="shared" si="87"/>
        <v>0</v>
      </c>
      <c r="T356" s="104">
        <f t="shared" si="87"/>
        <v>6.25</v>
      </c>
      <c r="U356" s="104">
        <f t="shared" si="86"/>
        <v>100</v>
      </c>
      <c r="V356" s="96"/>
      <c r="W356" s="82"/>
      <c r="X356" s="82"/>
      <c r="Y356" s="82"/>
      <c r="Z356" s="82"/>
      <c r="AA356" s="82"/>
    </row>
    <row r="357" spans="1:27" ht="15" customHeight="1" x14ac:dyDescent="0.15">
      <c r="B357" s="84"/>
      <c r="C357" s="49"/>
      <c r="G357" s="199" t="s">
        <v>434</v>
      </c>
      <c r="I357" s="38"/>
      <c r="J357" s="38"/>
      <c r="K357" s="38"/>
      <c r="L357" s="109">
        <f>$O$17</f>
        <v>16</v>
      </c>
      <c r="M357" s="65">
        <f t="shared" si="87"/>
        <v>68.75</v>
      </c>
      <c r="N357" s="65">
        <f t="shared" si="87"/>
        <v>18.75</v>
      </c>
      <c r="O357" s="65">
        <f t="shared" si="87"/>
        <v>6.25</v>
      </c>
      <c r="P357" s="65">
        <f t="shared" si="87"/>
        <v>0</v>
      </c>
      <c r="Q357" s="65">
        <f t="shared" si="87"/>
        <v>0</v>
      </c>
      <c r="R357" s="65">
        <f t="shared" si="87"/>
        <v>0</v>
      </c>
      <c r="S357" s="65">
        <f t="shared" si="87"/>
        <v>0</v>
      </c>
      <c r="T357" s="65">
        <f t="shared" si="87"/>
        <v>6.25</v>
      </c>
      <c r="U357" s="65">
        <f t="shared" si="86"/>
        <v>100</v>
      </c>
      <c r="V357" s="96"/>
      <c r="W357" s="82"/>
      <c r="X357" s="82"/>
      <c r="Y357" s="82"/>
      <c r="Z357" s="82"/>
      <c r="AA357" s="82"/>
    </row>
    <row r="358" spans="1:27" ht="15" customHeight="1" x14ac:dyDescent="0.15">
      <c r="B358" s="92"/>
      <c r="C358" s="53"/>
      <c r="D358" s="54"/>
      <c r="E358" s="54"/>
      <c r="F358" s="54"/>
      <c r="G358" s="198" t="s">
        <v>433</v>
      </c>
      <c r="H358" s="54"/>
      <c r="I358" s="54"/>
      <c r="J358" s="54"/>
      <c r="K358" s="54"/>
      <c r="L358" s="99">
        <f>$O$17</f>
        <v>16</v>
      </c>
      <c r="M358" s="100">
        <f t="shared" si="87"/>
        <v>75</v>
      </c>
      <c r="N358" s="100">
        <f t="shared" si="87"/>
        <v>6.25</v>
      </c>
      <c r="O358" s="100">
        <f t="shared" si="87"/>
        <v>6.25</v>
      </c>
      <c r="P358" s="100">
        <f t="shared" si="87"/>
        <v>0</v>
      </c>
      <c r="Q358" s="100">
        <f t="shared" si="87"/>
        <v>6.25</v>
      </c>
      <c r="R358" s="100">
        <f t="shared" si="87"/>
        <v>0</v>
      </c>
      <c r="S358" s="100">
        <f t="shared" si="87"/>
        <v>0</v>
      </c>
      <c r="T358" s="100">
        <f t="shared" si="87"/>
        <v>6.25</v>
      </c>
      <c r="U358" s="100">
        <f t="shared" si="86"/>
        <v>100</v>
      </c>
      <c r="V358" s="96"/>
      <c r="W358" s="82"/>
      <c r="X358" s="82"/>
      <c r="Y358" s="82"/>
      <c r="Z358" s="82"/>
      <c r="AA358" s="82"/>
    </row>
    <row r="359" spans="1:27" ht="15" customHeight="1" x14ac:dyDescent="0.15">
      <c r="B359" s="35" t="s">
        <v>1</v>
      </c>
      <c r="C359" s="58" t="s">
        <v>439</v>
      </c>
      <c r="D359" s="59"/>
      <c r="E359" s="59"/>
      <c r="F359" s="59"/>
      <c r="G359" s="203" t="s">
        <v>438</v>
      </c>
      <c r="H359" s="59"/>
      <c r="I359" s="59"/>
      <c r="J359" s="59"/>
      <c r="K359" s="59"/>
      <c r="L359" s="95">
        <f>L354-T349</f>
        <v>15</v>
      </c>
      <c r="M359" s="62">
        <f t="shared" ref="M359:S363" si="88">M349/$L359*100</f>
        <v>0</v>
      </c>
      <c r="N359" s="62">
        <f t="shared" si="88"/>
        <v>0</v>
      </c>
      <c r="O359" s="62">
        <f t="shared" si="88"/>
        <v>13.333333333333334</v>
      </c>
      <c r="P359" s="62">
        <f t="shared" si="88"/>
        <v>0</v>
      </c>
      <c r="Q359" s="62">
        <f t="shared" si="88"/>
        <v>13.333333333333334</v>
      </c>
      <c r="R359" s="62">
        <f t="shared" si="88"/>
        <v>13.333333333333334</v>
      </c>
      <c r="S359" s="62">
        <f t="shared" si="88"/>
        <v>60</v>
      </c>
      <c r="T359" s="101" t="s">
        <v>203</v>
      </c>
      <c r="U359" s="62">
        <f t="shared" si="86"/>
        <v>100</v>
      </c>
      <c r="V359" s="96"/>
      <c r="W359" s="82"/>
      <c r="X359" s="82"/>
      <c r="Y359" s="82"/>
      <c r="Z359" s="82"/>
      <c r="AA359" s="82"/>
    </row>
    <row r="360" spans="1:27" ht="15" customHeight="1" x14ac:dyDescent="0.15">
      <c r="B360" s="102" t="s">
        <v>192</v>
      </c>
      <c r="C360" s="49"/>
      <c r="G360" s="199" t="s">
        <v>437</v>
      </c>
      <c r="I360" s="38"/>
      <c r="J360" s="38"/>
      <c r="K360" s="38"/>
      <c r="L360" s="109">
        <f>L355-T350</f>
        <v>15</v>
      </c>
      <c r="M360" s="65">
        <f t="shared" si="88"/>
        <v>86.666666666666671</v>
      </c>
      <c r="N360" s="65">
        <f t="shared" si="88"/>
        <v>13.333333333333334</v>
      </c>
      <c r="O360" s="65">
        <f t="shared" si="88"/>
        <v>0</v>
      </c>
      <c r="P360" s="65">
        <f t="shared" si="88"/>
        <v>0</v>
      </c>
      <c r="Q360" s="65">
        <f t="shared" si="88"/>
        <v>0</v>
      </c>
      <c r="R360" s="65">
        <f t="shared" si="88"/>
        <v>0</v>
      </c>
      <c r="S360" s="65">
        <f t="shared" si="88"/>
        <v>0</v>
      </c>
      <c r="T360" s="67" t="s">
        <v>146</v>
      </c>
      <c r="U360" s="65">
        <f t="shared" si="86"/>
        <v>100</v>
      </c>
      <c r="V360" s="96"/>
      <c r="W360" s="82"/>
      <c r="X360" s="82"/>
      <c r="Y360" s="82"/>
      <c r="Z360" s="82"/>
      <c r="AA360" s="82"/>
    </row>
    <row r="361" spans="1:27" ht="15" customHeight="1" x14ac:dyDescent="0.15">
      <c r="B361" s="84"/>
      <c r="C361" s="202" t="s">
        <v>436</v>
      </c>
      <c r="D361" s="200"/>
      <c r="E361" s="200"/>
      <c r="F361" s="200"/>
      <c r="G361" s="201" t="s">
        <v>435</v>
      </c>
      <c r="H361" s="200"/>
      <c r="I361" s="200"/>
      <c r="J361" s="200"/>
      <c r="K361" s="200"/>
      <c r="L361" s="103">
        <f>L356-T351</f>
        <v>15</v>
      </c>
      <c r="M361" s="104">
        <f t="shared" si="88"/>
        <v>73.333333333333329</v>
      </c>
      <c r="N361" s="104">
        <f t="shared" si="88"/>
        <v>20</v>
      </c>
      <c r="O361" s="104">
        <f t="shared" si="88"/>
        <v>6.666666666666667</v>
      </c>
      <c r="P361" s="104">
        <f t="shared" si="88"/>
        <v>0</v>
      </c>
      <c r="Q361" s="104">
        <f t="shared" si="88"/>
        <v>0</v>
      </c>
      <c r="R361" s="104">
        <f t="shared" si="88"/>
        <v>0</v>
      </c>
      <c r="S361" s="104">
        <f t="shared" si="88"/>
        <v>0</v>
      </c>
      <c r="T361" s="105" t="s">
        <v>146</v>
      </c>
      <c r="U361" s="104">
        <f t="shared" si="86"/>
        <v>100</v>
      </c>
      <c r="V361" s="96"/>
      <c r="W361" s="82"/>
      <c r="X361" s="82"/>
      <c r="Y361" s="82"/>
      <c r="Z361" s="82"/>
      <c r="AA361" s="82"/>
    </row>
    <row r="362" spans="1:27" ht="15" customHeight="1" x14ac:dyDescent="0.15">
      <c r="B362" s="84"/>
      <c r="C362" s="49"/>
      <c r="G362" s="199" t="s">
        <v>434</v>
      </c>
      <c r="I362" s="38"/>
      <c r="J362" s="38"/>
      <c r="K362" s="38"/>
      <c r="L362" s="109">
        <f>L357-T352</f>
        <v>15</v>
      </c>
      <c r="M362" s="65">
        <f t="shared" si="88"/>
        <v>73.333333333333329</v>
      </c>
      <c r="N362" s="65">
        <f t="shared" si="88"/>
        <v>20</v>
      </c>
      <c r="O362" s="65">
        <f t="shared" si="88"/>
        <v>6.666666666666667</v>
      </c>
      <c r="P362" s="65">
        <f t="shared" si="88"/>
        <v>0</v>
      </c>
      <c r="Q362" s="65">
        <f t="shared" si="88"/>
        <v>0</v>
      </c>
      <c r="R362" s="65">
        <f t="shared" si="88"/>
        <v>0</v>
      </c>
      <c r="S362" s="65">
        <f t="shared" si="88"/>
        <v>0</v>
      </c>
      <c r="T362" s="67" t="s">
        <v>146</v>
      </c>
      <c r="U362" s="65">
        <f t="shared" si="86"/>
        <v>100</v>
      </c>
      <c r="V362" s="96"/>
      <c r="W362" s="82"/>
      <c r="X362" s="82"/>
      <c r="Y362" s="82"/>
      <c r="Z362" s="82"/>
      <c r="AA362" s="82"/>
    </row>
    <row r="363" spans="1:27" ht="15" customHeight="1" x14ac:dyDescent="0.15">
      <c r="B363" s="92"/>
      <c r="C363" s="53"/>
      <c r="D363" s="54"/>
      <c r="E363" s="54"/>
      <c r="F363" s="54"/>
      <c r="G363" s="198" t="s">
        <v>433</v>
      </c>
      <c r="H363" s="54"/>
      <c r="I363" s="54"/>
      <c r="J363" s="54"/>
      <c r="K363" s="54"/>
      <c r="L363" s="99">
        <f>L358-T353</f>
        <v>15</v>
      </c>
      <c r="M363" s="100">
        <f t="shared" si="88"/>
        <v>80</v>
      </c>
      <c r="N363" s="100">
        <f t="shared" si="88"/>
        <v>6.666666666666667</v>
      </c>
      <c r="O363" s="100">
        <f t="shared" si="88"/>
        <v>6.666666666666667</v>
      </c>
      <c r="P363" s="100">
        <f t="shared" si="88"/>
        <v>0</v>
      </c>
      <c r="Q363" s="100">
        <f t="shared" si="88"/>
        <v>6.666666666666667</v>
      </c>
      <c r="R363" s="100">
        <f t="shared" si="88"/>
        <v>0</v>
      </c>
      <c r="S363" s="100">
        <f t="shared" si="88"/>
        <v>0</v>
      </c>
      <c r="T363" s="107" t="s">
        <v>146</v>
      </c>
      <c r="U363" s="100">
        <f t="shared" si="86"/>
        <v>100.00000000000001</v>
      </c>
      <c r="V363" s="96"/>
      <c r="W363" s="82"/>
      <c r="X363" s="82"/>
      <c r="Y363" s="82"/>
      <c r="Z363" s="82"/>
      <c r="AA363" s="82"/>
    </row>
    <row r="364" spans="1:27" ht="15" customHeight="1" x14ac:dyDescent="0.15">
      <c r="I364" s="38"/>
    </row>
    <row r="365" spans="1:27" ht="15" customHeight="1" x14ac:dyDescent="0.15">
      <c r="A365" s="37" t="s">
        <v>454</v>
      </c>
      <c r="I365" s="38"/>
      <c r="J365" s="38"/>
    </row>
    <row r="366" spans="1:27" ht="22.5" customHeight="1" x14ac:dyDescent="0.15">
      <c r="B366" s="43" t="s">
        <v>57</v>
      </c>
      <c r="C366" s="44"/>
      <c r="D366" s="44"/>
      <c r="E366" s="44"/>
      <c r="F366" s="44"/>
      <c r="G366" s="44"/>
      <c r="H366" s="44"/>
      <c r="I366" s="44"/>
      <c r="J366" s="44"/>
      <c r="K366" s="44"/>
      <c r="L366" s="44"/>
      <c r="M366" s="79" t="s">
        <v>449</v>
      </c>
      <c r="N366" s="78" t="s">
        <v>448</v>
      </c>
      <c r="O366" s="78" t="s">
        <v>447</v>
      </c>
      <c r="P366" s="78" t="s">
        <v>446</v>
      </c>
      <c r="Q366" s="78" t="s">
        <v>445</v>
      </c>
      <c r="R366" s="78" t="s">
        <v>444</v>
      </c>
      <c r="S366" s="79" t="s">
        <v>443</v>
      </c>
      <c r="T366" s="79" t="s">
        <v>73</v>
      </c>
      <c r="U366" s="79" t="s">
        <v>57</v>
      </c>
      <c r="V366" s="79" t="s">
        <v>442</v>
      </c>
      <c r="W366" s="79" t="s">
        <v>441</v>
      </c>
      <c r="X366" s="80"/>
      <c r="Y366" s="80"/>
      <c r="Z366" s="80"/>
      <c r="AA366" s="80"/>
    </row>
    <row r="367" spans="1:27" ht="15" customHeight="1" x14ac:dyDescent="0.15">
      <c r="B367" s="35" t="s">
        <v>0</v>
      </c>
      <c r="C367" s="58" t="s">
        <v>439</v>
      </c>
      <c r="D367" s="59"/>
      <c r="E367" s="59"/>
      <c r="F367" s="59"/>
      <c r="G367" s="203" t="s">
        <v>438</v>
      </c>
      <c r="H367" s="59"/>
      <c r="I367" s="59"/>
      <c r="J367" s="59"/>
      <c r="K367" s="59"/>
      <c r="L367" s="60"/>
      <c r="M367" s="61">
        <v>0</v>
      </c>
      <c r="N367" s="61">
        <v>0</v>
      </c>
      <c r="O367" s="61">
        <v>0</v>
      </c>
      <c r="P367" s="61">
        <v>7</v>
      </c>
      <c r="Q367" s="61">
        <v>19</v>
      </c>
      <c r="R367" s="61">
        <v>110</v>
      </c>
      <c r="S367" s="61">
        <v>123</v>
      </c>
      <c r="T367" s="61">
        <v>97</v>
      </c>
      <c r="U367" s="61">
        <f t="shared" ref="U367:U381" si="89">SUM(M367:T367)</f>
        <v>356</v>
      </c>
      <c r="V367" s="81">
        <v>9.1189189189189204</v>
      </c>
      <c r="W367" s="81">
        <v>9.5</v>
      </c>
      <c r="X367" s="82"/>
      <c r="Y367" s="82"/>
      <c r="Z367" s="82"/>
      <c r="AA367" s="82"/>
    </row>
    <row r="368" spans="1:27" ht="15" customHeight="1" x14ac:dyDescent="0.15">
      <c r="B368" s="84"/>
      <c r="C368" s="49"/>
      <c r="G368" s="199" t="s">
        <v>450</v>
      </c>
      <c r="I368" s="38"/>
      <c r="J368" s="38"/>
      <c r="K368" s="38"/>
      <c r="L368" s="50"/>
      <c r="M368" s="64">
        <v>239</v>
      </c>
      <c r="N368" s="64">
        <v>13</v>
      </c>
      <c r="O368" s="64">
        <v>3</v>
      </c>
      <c r="P368" s="64">
        <v>3</v>
      </c>
      <c r="Q368" s="64">
        <v>0</v>
      </c>
      <c r="R368" s="64">
        <v>0</v>
      </c>
      <c r="S368" s="64">
        <v>0</v>
      </c>
      <c r="T368" s="64">
        <v>98</v>
      </c>
      <c r="U368" s="64">
        <f t="shared" si="89"/>
        <v>356</v>
      </c>
      <c r="V368" s="197">
        <v>0.12403100775193798</v>
      </c>
      <c r="W368" s="197">
        <v>0</v>
      </c>
      <c r="X368" s="82"/>
      <c r="Y368" s="82"/>
      <c r="Z368" s="82"/>
      <c r="AA368" s="82"/>
    </row>
    <row r="369" spans="2:27" ht="15" customHeight="1" x14ac:dyDescent="0.15">
      <c r="B369" s="84"/>
      <c r="C369" s="202" t="s">
        <v>436</v>
      </c>
      <c r="D369" s="200"/>
      <c r="E369" s="200"/>
      <c r="F369" s="200"/>
      <c r="G369" s="201" t="s">
        <v>435</v>
      </c>
      <c r="H369" s="200"/>
      <c r="I369" s="200"/>
      <c r="J369" s="200"/>
      <c r="K369" s="200"/>
      <c r="L369" s="206"/>
      <c r="M369" s="205">
        <v>146</v>
      </c>
      <c r="N369" s="205">
        <v>84</v>
      </c>
      <c r="O369" s="205">
        <v>23</v>
      </c>
      <c r="P369" s="205">
        <v>5</v>
      </c>
      <c r="Q369" s="205">
        <v>0</v>
      </c>
      <c r="R369" s="205">
        <v>0</v>
      </c>
      <c r="S369" s="205">
        <v>0</v>
      </c>
      <c r="T369" s="205">
        <v>98</v>
      </c>
      <c r="U369" s="205">
        <f t="shared" si="89"/>
        <v>356</v>
      </c>
      <c r="V369" s="204">
        <v>0.57248062015503876</v>
      </c>
      <c r="W369" s="204">
        <v>0</v>
      </c>
      <c r="X369" s="82"/>
      <c r="Y369" s="82"/>
      <c r="Z369" s="82"/>
      <c r="AA369" s="82"/>
    </row>
    <row r="370" spans="2:27" ht="15" customHeight="1" x14ac:dyDescent="0.15">
      <c r="B370" s="84"/>
      <c r="C370" s="49"/>
      <c r="G370" s="199" t="s">
        <v>434</v>
      </c>
      <c r="I370" s="38"/>
      <c r="J370" s="38"/>
      <c r="K370" s="38"/>
      <c r="L370" s="50"/>
      <c r="M370" s="64">
        <v>254</v>
      </c>
      <c r="N370" s="64">
        <v>3</v>
      </c>
      <c r="O370" s="64">
        <v>1</v>
      </c>
      <c r="P370" s="64">
        <v>0</v>
      </c>
      <c r="Q370" s="64">
        <v>0</v>
      </c>
      <c r="R370" s="64">
        <v>0</v>
      </c>
      <c r="S370" s="64">
        <v>0</v>
      </c>
      <c r="T370" s="64">
        <v>98</v>
      </c>
      <c r="U370" s="64">
        <f t="shared" si="89"/>
        <v>356</v>
      </c>
      <c r="V370" s="197">
        <v>1.937984496124031E-2</v>
      </c>
      <c r="W370" s="197">
        <v>0</v>
      </c>
      <c r="X370" s="82"/>
      <c r="Y370" s="82"/>
      <c r="Z370" s="82"/>
      <c r="AA370" s="82"/>
    </row>
    <row r="371" spans="2:27" ht="15" customHeight="1" x14ac:dyDescent="0.15">
      <c r="B371" s="92"/>
      <c r="C371" s="53"/>
      <c r="D371" s="54"/>
      <c r="E371" s="54"/>
      <c r="F371" s="54"/>
      <c r="G371" s="198" t="s">
        <v>433</v>
      </c>
      <c r="H371" s="54"/>
      <c r="I371" s="54"/>
      <c r="J371" s="54"/>
      <c r="K371" s="54"/>
      <c r="L371" s="55"/>
      <c r="M371" s="93">
        <v>221</v>
      </c>
      <c r="N371" s="93">
        <v>33</v>
      </c>
      <c r="O371" s="93">
        <v>4</v>
      </c>
      <c r="P371" s="93">
        <v>0</v>
      </c>
      <c r="Q371" s="93">
        <v>0</v>
      </c>
      <c r="R371" s="93">
        <v>0</v>
      </c>
      <c r="S371" s="93">
        <v>0</v>
      </c>
      <c r="T371" s="93">
        <v>98</v>
      </c>
      <c r="U371" s="93">
        <f t="shared" si="89"/>
        <v>356</v>
      </c>
      <c r="V371" s="94">
        <v>0.16085271317829458</v>
      </c>
      <c r="W371" s="94">
        <v>0</v>
      </c>
      <c r="X371" s="82"/>
      <c r="Y371" s="82"/>
      <c r="Z371" s="82"/>
      <c r="AA371" s="82"/>
    </row>
    <row r="372" spans="2:27" ht="15" customHeight="1" x14ac:dyDescent="0.15">
      <c r="B372" s="35" t="s">
        <v>1</v>
      </c>
      <c r="C372" s="58" t="s">
        <v>439</v>
      </c>
      <c r="D372" s="59"/>
      <c r="E372" s="59"/>
      <c r="F372" s="59"/>
      <c r="G372" s="203" t="s">
        <v>438</v>
      </c>
      <c r="H372" s="59"/>
      <c r="I372" s="59"/>
      <c r="J372" s="59"/>
      <c r="K372" s="59"/>
      <c r="L372" s="95">
        <f>L$17</f>
        <v>356</v>
      </c>
      <c r="M372" s="62">
        <f t="shared" ref="M372:T376" si="90">M367/$L372*100</f>
        <v>0</v>
      </c>
      <c r="N372" s="62">
        <f t="shared" si="90"/>
        <v>0</v>
      </c>
      <c r="O372" s="62">
        <f t="shared" si="90"/>
        <v>0</v>
      </c>
      <c r="P372" s="62">
        <f t="shared" si="90"/>
        <v>1.9662921348314606</v>
      </c>
      <c r="Q372" s="62">
        <f t="shared" si="90"/>
        <v>5.3370786516853927</v>
      </c>
      <c r="R372" s="62">
        <f t="shared" si="90"/>
        <v>30.898876404494381</v>
      </c>
      <c r="S372" s="62">
        <f t="shared" si="90"/>
        <v>34.550561797752813</v>
      </c>
      <c r="T372" s="62">
        <f t="shared" si="90"/>
        <v>27.247191011235955</v>
      </c>
      <c r="U372" s="62">
        <f t="shared" si="89"/>
        <v>100</v>
      </c>
      <c r="V372" s="196"/>
      <c r="W372" s="82"/>
      <c r="X372" s="82"/>
      <c r="Y372" s="82"/>
      <c r="Z372" s="82"/>
      <c r="AA372" s="82"/>
    </row>
    <row r="373" spans="2:27" ht="15" customHeight="1" x14ac:dyDescent="0.15">
      <c r="B373" s="84"/>
      <c r="C373" s="49"/>
      <c r="G373" s="199" t="s">
        <v>437</v>
      </c>
      <c r="I373" s="38"/>
      <c r="J373" s="38"/>
      <c r="K373" s="38"/>
      <c r="L373" s="109">
        <f>L$17</f>
        <v>356</v>
      </c>
      <c r="M373" s="65">
        <f t="shared" si="90"/>
        <v>67.134831460674164</v>
      </c>
      <c r="N373" s="65">
        <f t="shared" si="90"/>
        <v>3.6516853932584268</v>
      </c>
      <c r="O373" s="65">
        <f t="shared" si="90"/>
        <v>0.84269662921348309</v>
      </c>
      <c r="P373" s="65">
        <f t="shared" si="90"/>
        <v>0.84269662921348309</v>
      </c>
      <c r="Q373" s="65">
        <f t="shared" si="90"/>
        <v>0</v>
      </c>
      <c r="R373" s="65">
        <f t="shared" si="90"/>
        <v>0</v>
      </c>
      <c r="S373" s="65">
        <f t="shared" si="90"/>
        <v>0</v>
      </c>
      <c r="T373" s="65">
        <f t="shared" si="90"/>
        <v>27.528089887640451</v>
      </c>
      <c r="U373" s="65">
        <f t="shared" si="89"/>
        <v>100</v>
      </c>
      <c r="V373" s="96"/>
      <c r="W373" s="82"/>
      <c r="X373" s="82"/>
      <c r="Y373" s="82"/>
      <c r="Z373" s="82"/>
      <c r="AA373" s="82"/>
    </row>
    <row r="374" spans="2:27" ht="15" customHeight="1" x14ac:dyDescent="0.15">
      <c r="B374" s="84"/>
      <c r="C374" s="202" t="s">
        <v>436</v>
      </c>
      <c r="D374" s="200"/>
      <c r="E374" s="200"/>
      <c r="F374" s="200"/>
      <c r="G374" s="201" t="s">
        <v>435</v>
      </c>
      <c r="H374" s="200"/>
      <c r="I374" s="200"/>
      <c r="J374" s="200"/>
      <c r="K374" s="200"/>
      <c r="L374" s="103">
        <f>L$17</f>
        <v>356</v>
      </c>
      <c r="M374" s="104">
        <f t="shared" si="90"/>
        <v>41.011235955056179</v>
      </c>
      <c r="N374" s="104">
        <f t="shared" si="90"/>
        <v>23.595505617977526</v>
      </c>
      <c r="O374" s="104">
        <f t="shared" si="90"/>
        <v>6.4606741573033712</v>
      </c>
      <c r="P374" s="104">
        <f t="shared" si="90"/>
        <v>1.4044943820224718</v>
      </c>
      <c r="Q374" s="104">
        <f t="shared" si="90"/>
        <v>0</v>
      </c>
      <c r="R374" s="104">
        <f t="shared" si="90"/>
        <v>0</v>
      </c>
      <c r="S374" s="104">
        <f t="shared" si="90"/>
        <v>0</v>
      </c>
      <c r="T374" s="104">
        <f t="shared" si="90"/>
        <v>27.528089887640451</v>
      </c>
      <c r="U374" s="104">
        <f t="shared" si="89"/>
        <v>100</v>
      </c>
      <c r="V374" s="96"/>
      <c r="W374" s="82"/>
      <c r="X374" s="82"/>
      <c r="Y374" s="82"/>
      <c r="Z374" s="82"/>
      <c r="AA374" s="82"/>
    </row>
    <row r="375" spans="2:27" ht="15" customHeight="1" x14ac:dyDescent="0.15">
      <c r="B375" s="84"/>
      <c r="C375" s="49"/>
      <c r="G375" s="199" t="s">
        <v>434</v>
      </c>
      <c r="I375" s="38"/>
      <c r="J375" s="38"/>
      <c r="K375" s="38"/>
      <c r="L375" s="109">
        <f>L$17</f>
        <v>356</v>
      </c>
      <c r="M375" s="65">
        <f t="shared" si="90"/>
        <v>71.348314606741567</v>
      </c>
      <c r="N375" s="65">
        <f t="shared" si="90"/>
        <v>0.84269662921348309</v>
      </c>
      <c r="O375" s="65">
        <f t="shared" si="90"/>
        <v>0.2808988764044944</v>
      </c>
      <c r="P375" s="65">
        <f t="shared" si="90"/>
        <v>0</v>
      </c>
      <c r="Q375" s="65">
        <f t="shared" si="90"/>
        <v>0</v>
      </c>
      <c r="R375" s="65">
        <f t="shared" si="90"/>
        <v>0</v>
      </c>
      <c r="S375" s="65">
        <f t="shared" si="90"/>
        <v>0</v>
      </c>
      <c r="T375" s="65">
        <f t="shared" si="90"/>
        <v>27.528089887640451</v>
      </c>
      <c r="U375" s="65">
        <f t="shared" si="89"/>
        <v>99.999999999999986</v>
      </c>
      <c r="V375" s="96"/>
      <c r="W375" s="82"/>
      <c r="X375" s="82"/>
      <c r="Y375" s="82"/>
      <c r="Z375" s="82"/>
      <c r="AA375" s="82"/>
    </row>
    <row r="376" spans="2:27" ht="15" customHeight="1" x14ac:dyDescent="0.15">
      <c r="B376" s="92"/>
      <c r="C376" s="53"/>
      <c r="D376" s="54"/>
      <c r="E376" s="54"/>
      <c r="F376" s="54"/>
      <c r="G376" s="198" t="s">
        <v>433</v>
      </c>
      <c r="H376" s="54"/>
      <c r="I376" s="54"/>
      <c r="J376" s="54"/>
      <c r="K376" s="54"/>
      <c r="L376" s="99">
        <f>L$17</f>
        <v>356</v>
      </c>
      <c r="M376" s="100">
        <f t="shared" si="90"/>
        <v>62.078651685393261</v>
      </c>
      <c r="N376" s="100">
        <f t="shared" si="90"/>
        <v>9.2696629213483153</v>
      </c>
      <c r="O376" s="100">
        <f t="shared" si="90"/>
        <v>1.1235955056179776</v>
      </c>
      <c r="P376" s="100">
        <f t="shared" si="90"/>
        <v>0</v>
      </c>
      <c r="Q376" s="100">
        <f t="shared" si="90"/>
        <v>0</v>
      </c>
      <c r="R376" s="100">
        <f t="shared" si="90"/>
        <v>0</v>
      </c>
      <c r="S376" s="100">
        <f t="shared" si="90"/>
        <v>0</v>
      </c>
      <c r="T376" s="100">
        <f t="shared" si="90"/>
        <v>27.528089887640451</v>
      </c>
      <c r="U376" s="100">
        <f t="shared" si="89"/>
        <v>100</v>
      </c>
      <c r="V376" s="96"/>
      <c r="W376" s="82"/>
      <c r="X376" s="82"/>
      <c r="Y376" s="82"/>
      <c r="Z376" s="82"/>
      <c r="AA376" s="82"/>
    </row>
    <row r="377" spans="2:27" ht="15" customHeight="1" x14ac:dyDescent="0.15">
      <c r="B377" s="35" t="s">
        <v>1</v>
      </c>
      <c r="C377" s="58" t="s">
        <v>439</v>
      </c>
      <c r="D377" s="59"/>
      <c r="E377" s="59"/>
      <c r="F377" s="59"/>
      <c r="G377" s="203" t="s">
        <v>438</v>
      </c>
      <c r="H377" s="59"/>
      <c r="I377" s="59"/>
      <c r="J377" s="59"/>
      <c r="K377" s="59"/>
      <c r="L377" s="95">
        <f>L372-T367</f>
        <v>259</v>
      </c>
      <c r="M377" s="62">
        <f t="shared" ref="M377:S381" si="91">M367/$L377*100</f>
        <v>0</v>
      </c>
      <c r="N377" s="62">
        <f t="shared" si="91"/>
        <v>0</v>
      </c>
      <c r="O377" s="62">
        <f t="shared" si="91"/>
        <v>0</v>
      </c>
      <c r="P377" s="62">
        <f t="shared" si="91"/>
        <v>2.7027027027027026</v>
      </c>
      <c r="Q377" s="62">
        <f t="shared" si="91"/>
        <v>7.3359073359073363</v>
      </c>
      <c r="R377" s="62">
        <f t="shared" si="91"/>
        <v>42.471042471042466</v>
      </c>
      <c r="S377" s="62">
        <f t="shared" si="91"/>
        <v>47.490347490347489</v>
      </c>
      <c r="T377" s="101" t="s">
        <v>203</v>
      </c>
      <c r="U377" s="62">
        <f t="shared" si="89"/>
        <v>100</v>
      </c>
      <c r="V377" s="96"/>
      <c r="W377" s="82"/>
      <c r="X377" s="82"/>
      <c r="Y377" s="82"/>
      <c r="Z377" s="82"/>
      <c r="AA377" s="82"/>
    </row>
    <row r="378" spans="2:27" ht="15" customHeight="1" x14ac:dyDescent="0.15">
      <c r="B378" s="102" t="s">
        <v>192</v>
      </c>
      <c r="C378" s="49"/>
      <c r="G378" s="199" t="s">
        <v>437</v>
      </c>
      <c r="I378" s="38"/>
      <c r="J378" s="38"/>
      <c r="K378" s="38"/>
      <c r="L378" s="109">
        <f>L373-T368</f>
        <v>258</v>
      </c>
      <c r="M378" s="65">
        <f t="shared" si="91"/>
        <v>92.63565891472868</v>
      </c>
      <c r="N378" s="65">
        <f t="shared" si="91"/>
        <v>5.0387596899224807</v>
      </c>
      <c r="O378" s="65">
        <f t="shared" si="91"/>
        <v>1.1627906976744187</v>
      </c>
      <c r="P378" s="65">
        <f t="shared" si="91"/>
        <v>1.1627906976744187</v>
      </c>
      <c r="Q378" s="65">
        <f t="shared" si="91"/>
        <v>0</v>
      </c>
      <c r="R378" s="65">
        <f t="shared" si="91"/>
        <v>0</v>
      </c>
      <c r="S378" s="65">
        <f t="shared" si="91"/>
        <v>0</v>
      </c>
      <c r="T378" s="67" t="s">
        <v>146</v>
      </c>
      <c r="U378" s="65">
        <f t="shared" si="89"/>
        <v>100.00000000000001</v>
      </c>
      <c r="V378" s="96"/>
      <c r="W378" s="82"/>
      <c r="X378" s="82"/>
      <c r="Y378" s="82"/>
      <c r="Z378" s="82"/>
      <c r="AA378" s="82"/>
    </row>
    <row r="379" spans="2:27" ht="15" customHeight="1" x14ac:dyDescent="0.15">
      <c r="B379" s="84"/>
      <c r="C379" s="202" t="s">
        <v>436</v>
      </c>
      <c r="D379" s="200"/>
      <c r="E379" s="200"/>
      <c r="F379" s="200"/>
      <c r="G379" s="201" t="s">
        <v>435</v>
      </c>
      <c r="H379" s="200"/>
      <c r="I379" s="200"/>
      <c r="J379" s="200"/>
      <c r="K379" s="200"/>
      <c r="L379" s="103">
        <f>L374-T369</f>
        <v>258</v>
      </c>
      <c r="M379" s="104">
        <f t="shared" si="91"/>
        <v>56.589147286821706</v>
      </c>
      <c r="N379" s="104">
        <f t="shared" si="91"/>
        <v>32.558139534883722</v>
      </c>
      <c r="O379" s="104">
        <f t="shared" si="91"/>
        <v>8.9147286821705425</v>
      </c>
      <c r="P379" s="104">
        <f t="shared" si="91"/>
        <v>1.9379844961240309</v>
      </c>
      <c r="Q379" s="104">
        <f t="shared" si="91"/>
        <v>0</v>
      </c>
      <c r="R379" s="104">
        <f t="shared" si="91"/>
        <v>0</v>
      </c>
      <c r="S379" s="104">
        <f t="shared" si="91"/>
        <v>0</v>
      </c>
      <c r="T379" s="105" t="s">
        <v>146</v>
      </c>
      <c r="U379" s="104">
        <f t="shared" si="89"/>
        <v>100</v>
      </c>
      <c r="V379" s="96"/>
      <c r="W379" s="82"/>
      <c r="X379" s="82"/>
      <c r="Y379" s="82"/>
      <c r="Z379" s="82"/>
      <c r="AA379" s="82"/>
    </row>
    <row r="380" spans="2:27" ht="15" customHeight="1" x14ac:dyDescent="0.15">
      <c r="B380" s="84"/>
      <c r="C380" s="49"/>
      <c r="G380" s="199" t="s">
        <v>434</v>
      </c>
      <c r="I380" s="38"/>
      <c r="J380" s="38"/>
      <c r="K380" s="38"/>
      <c r="L380" s="109">
        <f>L375-T370</f>
        <v>258</v>
      </c>
      <c r="M380" s="65">
        <f t="shared" si="91"/>
        <v>98.449612403100772</v>
      </c>
      <c r="N380" s="65">
        <f t="shared" si="91"/>
        <v>1.1627906976744187</v>
      </c>
      <c r="O380" s="65">
        <f t="shared" si="91"/>
        <v>0.38759689922480622</v>
      </c>
      <c r="P380" s="65">
        <f t="shared" si="91"/>
        <v>0</v>
      </c>
      <c r="Q380" s="65">
        <f t="shared" si="91"/>
        <v>0</v>
      </c>
      <c r="R380" s="65">
        <f t="shared" si="91"/>
        <v>0</v>
      </c>
      <c r="S380" s="65">
        <f t="shared" si="91"/>
        <v>0</v>
      </c>
      <c r="T380" s="67" t="s">
        <v>146</v>
      </c>
      <c r="U380" s="65">
        <f t="shared" si="89"/>
        <v>100</v>
      </c>
      <c r="V380" s="96"/>
      <c r="W380" s="82"/>
      <c r="X380" s="82"/>
      <c r="Y380" s="82"/>
      <c r="Z380" s="82"/>
      <c r="AA380" s="82"/>
    </row>
    <row r="381" spans="2:27" ht="15" customHeight="1" x14ac:dyDescent="0.15">
      <c r="B381" s="92"/>
      <c r="C381" s="53"/>
      <c r="D381" s="54"/>
      <c r="E381" s="54"/>
      <c r="F381" s="54"/>
      <c r="G381" s="198" t="s">
        <v>433</v>
      </c>
      <c r="H381" s="54"/>
      <c r="I381" s="54"/>
      <c r="J381" s="54"/>
      <c r="K381" s="54"/>
      <c r="L381" s="99">
        <f>L376-T371</f>
        <v>258</v>
      </c>
      <c r="M381" s="100">
        <f t="shared" si="91"/>
        <v>85.658914728682163</v>
      </c>
      <c r="N381" s="100">
        <f t="shared" si="91"/>
        <v>12.790697674418606</v>
      </c>
      <c r="O381" s="100">
        <f t="shared" si="91"/>
        <v>1.5503875968992249</v>
      </c>
      <c r="P381" s="100">
        <f t="shared" si="91"/>
        <v>0</v>
      </c>
      <c r="Q381" s="100">
        <f t="shared" si="91"/>
        <v>0</v>
      </c>
      <c r="R381" s="100">
        <f t="shared" si="91"/>
        <v>0</v>
      </c>
      <c r="S381" s="100">
        <f t="shared" si="91"/>
        <v>0</v>
      </c>
      <c r="T381" s="107" t="s">
        <v>146</v>
      </c>
      <c r="U381" s="100">
        <f t="shared" si="89"/>
        <v>100</v>
      </c>
      <c r="V381" s="96"/>
      <c r="W381" s="82"/>
      <c r="X381" s="82"/>
      <c r="Y381" s="82"/>
      <c r="Z381" s="82"/>
      <c r="AA381" s="82"/>
    </row>
    <row r="382" spans="2:27" ht="15" customHeight="1" x14ac:dyDescent="0.15">
      <c r="I382" s="38"/>
      <c r="J382" s="38"/>
      <c r="K382" s="38"/>
    </row>
    <row r="383" spans="2:27" ht="22.5" customHeight="1" x14ac:dyDescent="0.15">
      <c r="B383" s="43" t="s">
        <v>419</v>
      </c>
      <c r="C383" s="44"/>
      <c r="D383" s="44"/>
      <c r="E383" s="44"/>
      <c r="F383" s="44"/>
      <c r="G383" s="44"/>
      <c r="H383" s="44"/>
      <c r="I383" s="44"/>
      <c r="J383" s="44"/>
      <c r="K383" s="44"/>
      <c r="L383" s="44"/>
      <c r="M383" s="79" t="s">
        <v>449</v>
      </c>
      <c r="N383" s="78" t="s">
        <v>448</v>
      </c>
      <c r="O383" s="78" t="s">
        <v>447</v>
      </c>
      <c r="P383" s="78" t="s">
        <v>446</v>
      </c>
      <c r="Q383" s="78" t="s">
        <v>445</v>
      </c>
      <c r="R383" s="78" t="s">
        <v>444</v>
      </c>
      <c r="S383" s="79" t="s">
        <v>443</v>
      </c>
      <c r="T383" s="79" t="s">
        <v>73</v>
      </c>
      <c r="U383" s="79" t="s">
        <v>57</v>
      </c>
      <c r="V383" s="79" t="s">
        <v>442</v>
      </c>
      <c r="W383" s="79" t="s">
        <v>441</v>
      </c>
      <c r="X383" s="80"/>
      <c r="Y383" s="80"/>
      <c r="Z383" s="80"/>
      <c r="AA383" s="80"/>
    </row>
    <row r="384" spans="2:27" ht="15" customHeight="1" x14ac:dyDescent="0.15">
      <c r="B384" s="35" t="s">
        <v>0</v>
      </c>
      <c r="C384" s="58" t="s">
        <v>439</v>
      </c>
      <c r="D384" s="59"/>
      <c r="E384" s="59"/>
      <c r="F384" s="59"/>
      <c r="G384" s="203" t="s">
        <v>438</v>
      </c>
      <c r="H384" s="59"/>
      <c r="I384" s="59"/>
      <c r="J384" s="59"/>
      <c r="K384" s="59"/>
      <c r="L384" s="60"/>
      <c r="M384" s="61">
        <v>0</v>
      </c>
      <c r="N384" s="61">
        <v>0</v>
      </c>
      <c r="O384" s="61">
        <v>0</v>
      </c>
      <c r="P384" s="61">
        <v>1</v>
      </c>
      <c r="Q384" s="61">
        <v>0</v>
      </c>
      <c r="R384" s="61">
        <v>3</v>
      </c>
      <c r="S384" s="61">
        <v>11</v>
      </c>
      <c r="T384" s="61">
        <v>1</v>
      </c>
      <c r="U384" s="61">
        <f t="shared" ref="U384:U398" si="92">SUM(M384:T384)</f>
        <v>16</v>
      </c>
      <c r="V384" s="81">
        <v>9.3333333333333339</v>
      </c>
      <c r="W384" s="81">
        <v>10</v>
      </c>
      <c r="X384" s="82"/>
      <c r="Y384" s="82"/>
      <c r="Z384" s="82"/>
      <c r="AA384" s="82"/>
    </row>
    <row r="385" spans="1:27" ht="15" customHeight="1" x14ac:dyDescent="0.15">
      <c r="B385" s="84"/>
      <c r="C385" s="49"/>
      <c r="G385" s="199" t="s">
        <v>440</v>
      </c>
      <c r="I385" s="38"/>
      <c r="J385" s="38"/>
      <c r="K385" s="38"/>
      <c r="L385" s="50"/>
      <c r="M385" s="64">
        <v>14</v>
      </c>
      <c r="N385" s="64">
        <v>1</v>
      </c>
      <c r="O385" s="64">
        <v>0</v>
      </c>
      <c r="P385" s="64">
        <v>0</v>
      </c>
      <c r="Q385" s="64">
        <v>0</v>
      </c>
      <c r="R385" s="64">
        <v>0</v>
      </c>
      <c r="S385" s="64">
        <v>0</v>
      </c>
      <c r="T385" s="64">
        <v>1</v>
      </c>
      <c r="U385" s="64">
        <f t="shared" si="92"/>
        <v>16</v>
      </c>
      <c r="V385" s="197">
        <v>6.6666666666666666E-2</v>
      </c>
      <c r="W385" s="197">
        <v>0</v>
      </c>
      <c r="X385" s="82"/>
      <c r="Y385" s="82"/>
      <c r="Z385" s="82"/>
      <c r="AA385" s="82"/>
    </row>
    <row r="386" spans="1:27" ht="15" customHeight="1" x14ac:dyDescent="0.15">
      <c r="B386" s="84"/>
      <c r="C386" s="202" t="s">
        <v>436</v>
      </c>
      <c r="D386" s="200"/>
      <c r="E386" s="200"/>
      <c r="F386" s="200"/>
      <c r="G386" s="201" t="s">
        <v>435</v>
      </c>
      <c r="H386" s="200"/>
      <c r="I386" s="200"/>
      <c r="J386" s="200"/>
      <c r="K386" s="200"/>
      <c r="L386" s="206"/>
      <c r="M386" s="205">
        <v>11</v>
      </c>
      <c r="N386" s="205">
        <v>3</v>
      </c>
      <c r="O386" s="205">
        <v>0</v>
      </c>
      <c r="P386" s="205">
        <v>1</v>
      </c>
      <c r="Q386" s="205">
        <v>0</v>
      </c>
      <c r="R386" s="205">
        <v>0</v>
      </c>
      <c r="S386" s="205">
        <v>0</v>
      </c>
      <c r="T386" s="205">
        <v>1</v>
      </c>
      <c r="U386" s="205">
        <f t="shared" si="92"/>
        <v>16</v>
      </c>
      <c r="V386" s="204">
        <v>0.46666666666666667</v>
      </c>
      <c r="W386" s="204">
        <v>0</v>
      </c>
      <c r="X386" s="82"/>
      <c r="Y386" s="82"/>
      <c r="Z386" s="82"/>
      <c r="AA386" s="82"/>
    </row>
    <row r="387" spans="1:27" ht="15" customHeight="1" x14ac:dyDescent="0.15">
      <c r="B387" s="84"/>
      <c r="C387" s="49"/>
      <c r="G387" s="199" t="s">
        <v>434</v>
      </c>
      <c r="I387" s="38"/>
      <c r="J387" s="38"/>
      <c r="K387" s="38"/>
      <c r="L387" s="50"/>
      <c r="M387" s="64">
        <v>15</v>
      </c>
      <c r="N387" s="64">
        <v>0</v>
      </c>
      <c r="O387" s="64">
        <v>0</v>
      </c>
      <c r="P387" s="64">
        <v>0</v>
      </c>
      <c r="Q387" s="64">
        <v>0</v>
      </c>
      <c r="R387" s="64">
        <v>0</v>
      </c>
      <c r="S387" s="64">
        <v>0</v>
      </c>
      <c r="T387" s="64">
        <v>1</v>
      </c>
      <c r="U387" s="64">
        <f t="shared" si="92"/>
        <v>16</v>
      </c>
      <c r="V387" s="197">
        <v>0</v>
      </c>
      <c r="W387" s="197">
        <v>0</v>
      </c>
      <c r="X387" s="82"/>
      <c r="Y387" s="82"/>
      <c r="Z387" s="82"/>
      <c r="AA387" s="82"/>
    </row>
    <row r="388" spans="1:27" ht="15" customHeight="1" x14ac:dyDescent="0.15">
      <c r="B388" s="92"/>
      <c r="C388" s="53"/>
      <c r="D388" s="54"/>
      <c r="E388" s="54"/>
      <c r="F388" s="54"/>
      <c r="G388" s="198" t="s">
        <v>433</v>
      </c>
      <c r="H388" s="54"/>
      <c r="I388" s="54"/>
      <c r="J388" s="54"/>
      <c r="K388" s="54"/>
      <c r="L388" s="55"/>
      <c r="M388" s="93">
        <v>13</v>
      </c>
      <c r="N388" s="93">
        <v>2</v>
      </c>
      <c r="O388" s="93">
        <v>0</v>
      </c>
      <c r="P388" s="93">
        <v>0</v>
      </c>
      <c r="Q388" s="93">
        <v>0</v>
      </c>
      <c r="R388" s="93">
        <v>0</v>
      </c>
      <c r="S388" s="93">
        <v>0</v>
      </c>
      <c r="T388" s="93">
        <v>1</v>
      </c>
      <c r="U388" s="93">
        <f t="shared" si="92"/>
        <v>16</v>
      </c>
      <c r="V388" s="94">
        <v>0.13333333333333333</v>
      </c>
      <c r="W388" s="94">
        <v>0</v>
      </c>
      <c r="X388" s="82"/>
      <c r="Y388" s="82"/>
      <c r="Z388" s="82"/>
      <c r="AA388" s="82"/>
    </row>
    <row r="389" spans="1:27" ht="15" customHeight="1" x14ac:dyDescent="0.15">
      <c r="B389" s="35" t="s">
        <v>1</v>
      </c>
      <c r="C389" s="58" t="s">
        <v>439</v>
      </c>
      <c r="D389" s="59"/>
      <c r="E389" s="59"/>
      <c r="F389" s="59"/>
      <c r="G389" s="203" t="s">
        <v>438</v>
      </c>
      <c r="H389" s="59"/>
      <c r="I389" s="59"/>
      <c r="J389" s="59"/>
      <c r="K389" s="59"/>
      <c r="L389" s="95">
        <f>$O$17</f>
        <v>16</v>
      </c>
      <c r="M389" s="62">
        <f t="shared" ref="M389:T393" si="93">M384/$L389*100</f>
        <v>0</v>
      </c>
      <c r="N389" s="62">
        <f t="shared" si="93"/>
        <v>0</v>
      </c>
      <c r="O389" s="62">
        <f t="shared" si="93"/>
        <v>0</v>
      </c>
      <c r="P389" s="62">
        <f t="shared" si="93"/>
        <v>6.25</v>
      </c>
      <c r="Q389" s="62">
        <f t="shared" si="93"/>
        <v>0</v>
      </c>
      <c r="R389" s="62">
        <f t="shared" si="93"/>
        <v>18.75</v>
      </c>
      <c r="S389" s="62">
        <f t="shared" si="93"/>
        <v>68.75</v>
      </c>
      <c r="T389" s="62">
        <f t="shared" si="93"/>
        <v>6.25</v>
      </c>
      <c r="U389" s="62">
        <f t="shared" si="92"/>
        <v>100</v>
      </c>
      <c r="V389" s="196"/>
      <c r="W389" s="82"/>
      <c r="X389" s="82"/>
      <c r="Y389" s="82"/>
      <c r="Z389" s="82"/>
      <c r="AA389" s="82"/>
    </row>
    <row r="390" spans="1:27" ht="15" customHeight="1" x14ac:dyDescent="0.15">
      <c r="B390" s="84"/>
      <c r="C390" s="49"/>
      <c r="G390" s="199" t="s">
        <v>437</v>
      </c>
      <c r="I390" s="38"/>
      <c r="J390" s="38"/>
      <c r="K390" s="38"/>
      <c r="L390" s="109">
        <f>$O$17</f>
        <v>16</v>
      </c>
      <c r="M390" s="65">
        <f t="shared" si="93"/>
        <v>87.5</v>
      </c>
      <c r="N390" s="65">
        <f t="shared" si="93"/>
        <v>6.25</v>
      </c>
      <c r="O390" s="65">
        <f t="shared" si="93"/>
        <v>0</v>
      </c>
      <c r="P390" s="65">
        <f t="shared" si="93"/>
        <v>0</v>
      </c>
      <c r="Q390" s="65">
        <f t="shared" si="93"/>
        <v>0</v>
      </c>
      <c r="R390" s="65">
        <f t="shared" si="93"/>
        <v>0</v>
      </c>
      <c r="S390" s="65">
        <f t="shared" si="93"/>
        <v>0</v>
      </c>
      <c r="T390" s="65">
        <f t="shared" si="93"/>
        <v>6.25</v>
      </c>
      <c r="U390" s="65">
        <f t="shared" si="92"/>
        <v>100</v>
      </c>
      <c r="V390" s="96"/>
      <c r="W390" s="82"/>
      <c r="X390" s="82"/>
      <c r="Y390" s="82"/>
      <c r="Z390" s="82"/>
      <c r="AA390" s="82"/>
    </row>
    <row r="391" spans="1:27" ht="15" customHeight="1" x14ac:dyDescent="0.15">
      <c r="B391" s="84"/>
      <c r="C391" s="202" t="s">
        <v>436</v>
      </c>
      <c r="D391" s="200"/>
      <c r="E391" s="200"/>
      <c r="F391" s="200"/>
      <c r="G391" s="201" t="s">
        <v>435</v>
      </c>
      <c r="H391" s="200"/>
      <c r="I391" s="200"/>
      <c r="J391" s="200"/>
      <c r="K391" s="200"/>
      <c r="L391" s="103">
        <f>$O$17</f>
        <v>16</v>
      </c>
      <c r="M391" s="104">
        <f t="shared" si="93"/>
        <v>68.75</v>
      </c>
      <c r="N391" s="104">
        <f t="shared" si="93"/>
        <v>18.75</v>
      </c>
      <c r="O391" s="104">
        <f t="shared" si="93"/>
        <v>0</v>
      </c>
      <c r="P391" s="104">
        <f t="shared" si="93"/>
        <v>6.25</v>
      </c>
      <c r="Q391" s="104">
        <f t="shared" si="93"/>
        <v>0</v>
      </c>
      <c r="R391" s="104">
        <f t="shared" si="93"/>
        <v>0</v>
      </c>
      <c r="S391" s="104">
        <f t="shared" si="93"/>
        <v>0</v>
      </c>
      <c r="T391" s="104">
        <f t="shared" si="93"/>
        <v>6.25</v>
      </c>
      <c r="U391" s="104">
        <f t="shared" si="92"/>
        <v>100</v>
      </c>
      <c r="V391" s="96"/>
      <c r="W391" s="82"/>
      <c r="X391" s="82"/>
      <c r="Y391" s="82"/>
      <c r="Z391" s="82"/>
      <c r="AA391" s="82"/>
    </row>
    <row r="392" spans="1:27" ht="15" customHeight="1" x14ac:dyDescent="0.15">
      <c r="B392" s="84"/>
      <c r="C392" s="49"/>
      <c r="G392" s="199" t="s">
        <v>434</v>
      </c>
      <c r="I392" s="38"/>
      <c r="J392" s="38"/>
      <c r="K392" s="38"/>
      <c r="L392" s="109">
        <f>$O$17</f>
        <v>16</v>
      </c>
      <c r="M392" s="65">
        <f t="shared" si="93"/>
        <v>93.75</v>
      </c>
      <c r="N392" s="65">
        <f t="shared" si="93"/>
        <v>0</v>
      </c>
      <c r="O392" s="65">
        <f t="shared" si="93"/>
        <v>0</v>
      </c>
      <c r="P392" s="65">
        <f t="shared" si="93"/>
        <v>0</v>
      </c>
      <c r="Q392" s="65">
        <f t="shared" si="93"/>
        <v>0</v>
      </c>
      <c r="R392" s="65">
        <f t="shared" si="93"/>
        <v>0</v>
      </c>
      <c r="S392" s="65">
        <f t="shared" si="93"/>
        <v>0</v>
      </c>
      <c r="T392" s="65">
        <f t="shared" si="93"/>
        <v>6.25</v>
      </c>
      <c r="U392" s="65">
        <f t="shared" si="92"/>
        <v>100</v>
      </c>
      <c r="V392" s="96"/>
      <c r="W392" s="82"/>
      <c r="X392" s="82"/>
      <c r="Y392" s="82"/>
      <c r="Z392" s="82"/>
      <c r="AA392" s="82"/>
    </row>
    <row r="393" spans="1:27" ht="15" customHeight="1" x14ac:dyDescent="0.15">
      <c r="B393" s="92"/>
      <c r="C393" s="53"/>
      <c r="D393" s="54"/>
      <c r="E393" s="54"/>
      <c r="F393" s="54"/>
      <c r="G393" s="198" t="s">
        <v>433</v>
      </c>
      <c r="H393" s="54"/>
      <c r="I393" s="54"/>
      <c r="J393" s="54"/>
      <c r="K393" s="54"/>
      <c r="L393" s="99">
        <f>$O$17</f>
        <v>16</v>
      </c>
      <c r="M393" s="100">
        <f t="shared" si="93"/>
        <v>81.25</v>
      </c>
      <c r="N393" s="100">
        <f t="shared" si="93"/>
        <v>12.5</v>
      </c>
      <c r="O393" s="100">
        <f t="shared" si="93"/>
        <v>0</v>
      </c>
      <c r="P393" s="100">
        <f t="shared" si="93"/>
        <v>0</v>
      </c>
      <c r="Q393" s="100">
        <f t="shared" si="93"/>
        <v>0</v>
      </c>
      <c r="R393" s="100">
        <f t="shared" si="93"/>
        <v>0</v>
      </c>
      <c r="S393" s="100">
        <f t="shared" si="93"/>
        <v>0</v>
      </c>
      <c r="T393" s="100">
        <f t="shared" si="93"/>
        <v>6.25</v>
      </c>
      <c r="U393" s="100">
        <f t="shared" si="92"/>
        <v>100</v>
      </c>
      <c r="V393" s="96"/>
      <c r="W393" s="82"/>
      <c r="X393" s="82"/>
      <c r="Y393" s="82"/>
      <c r="Z393" s="82"/>
      <c r="AA393" s="82"/>
    </row>
    <row r="394" spans="1:27" ht="15" customHeight="1" x14ac:dyDescent="0.15">
      <c r="B394" s="35" t="s">
        <v>1</v>
      </c>
      <c r="C394" s="58" t="s">
        <v>439</v>
      </c>
      <c r="D394" s="59"/>
      <c r="E394" s="59"/>
      <c r="F394" s="59"/>
      <c r="G394" s="203" t="s">
        <v>438</v>
      </c>
      <c r="H394" s="59"/>
      <c r="I394" s="59"/>
      <c r="J394" s="59"/>
      <c r="K394" s="59"/>
      <c r="L394" s="95">
        <f>L389-T384</f>
        <v>15</v>
      </c>
      <c r="M394" s="62">
        <f t="shared" ref="M394:S398" si="94">M384/$L394*100</f>
        <v>0</v>
      </c>
      <c r="N394" s="62">
        <f t="shared" si="94"/>
        <v>0</v>
      </c>
      <c r="O394" s="62">
        <f t="shared" si="94"/>
        <v>0</v>
      </c>
      <c r="P394" s="62">
        <f t="shared" si="94"/>
        <v>6.666666666666667</v>
      </c>
      <c r="Q394" s="62">
        <f t="shared" si="94"/>
        <v>0</v>
      </c>
      <c r="R394" s="62">
        <f t="shared" si="94"/>
        <v>20</v>
      </c>
      <c r="S394" s="62">
        <f t="shared" si="94"/>
        <v>73.333333333333329</v>
      </c>
      <c r="T394" s="101" t="s">
        <v>203</v>
      </c>
      <c r="U394" s="62">
        <f t="shared" si="92"/>
        <v>100</v>
      </c>
      <c r="V394" s="96"/>
      <c r="W394" s="82"/>
      <c r="X394" s="82"/>
      <c r="Y394" s="82"/>
      <c r="Z394" s="82"/>
      <c r="AA394" s="82"/>
    </row>
    <row r="395" spans="1:27" ht="15" customHeight="1" x14ac:dyDescent="0.15">
      <c r="B395" s="102" t="s">
        <v>192</v>
      </c>
      <c r="C395" s="49"/>
      <c r="G395" s="199" t="s">
        <v>437</v>
      </c>
      <c r="I395" s="38"/>
      <c r="J395" s="38"/>
      <c r="K395" s="38"/>
      <c r="L395" s="109">
        <f>L390-T385</f>
        <v>15</v>
      </c>
      <c r="M395" s="65">
        <f t="shared" si="94"/>
        <v>93.333333333333329</v>
      </c>
      <c r="N395" s="65">
        <f t="shared" si="94"/>
        <v>6.666666666666667</v>
      </c>
      <c r="O395" s="65">
        <f t="shared" si="94"/>
        <v>0</v>
      </c>
      <c r="P395" s="65">
        <f t="shared" si="94"/>
        <v>0</v>
      </c>
      <c r="Q395" s="65">
        <f t="shared" si="94"/>
        <v>0</v>
      </c>
      <c r="R395" s="65">
        <f t="shared" si="94"/>
        <v>0</v>
      </c>
      <c r="S395" s="65">
        <f t="shared" si="94"/>
        <v>0</v>
      </c>
      <c r="T395" s="67" t="s">
        <v>146</v>
      </c>
      <c r="U395" s="65">
        <f t="shared" si="92"/>
        <v>100</v>
      </c>
      <c r="V395" s="96"/>
      <c r="W395" s="82"/>
      <c r="X395" s="82"/>
      <c r="Y395" s="82"/>
      <c r="Z395" s="82"/>
      <c r="AA395" s="82"/>
    </row>
    <row r="396" spans="1:27" ht="15" customHeight="1" x14ac:dyDescent="0.15">
      <c r="B396" s="84"/>
      <c r="C396" s="202" t="s">
        <v>436</v>
      </c>
      <c r="D396" s="200"/>
      <c r="E396" s="200"/>
      <c r="F396" s="200"/>
      <c r="G396" s="201" t="s">
        <v>435</v>
      </c>
      <c r="H396" s="200"/>
      <c r="I396" s="200"/>
      <c r="J396" s="200"/>
      <c r="K396" s="200"/>
      <c r="L396" s="103">
        <f>L391-T386</f>
        <v>15</v>
      </c>
      <c r="M396" s="104">
        <f t="shared" si="94"/>
        <v>73.333333333333329</v>
      </c>
      <c r="N396" s="104">
        <f t="shared" si="94"/>
        <v>20</v>
      </c>
      <c r="O396" s="104">
        <f t="shared" si="94"/>
        <v>0</v>
      </c>
      <c r="P396" s="104">
        <f t="shared" si="94"/>
        <v>6.666666666666667</v>
      </c>
      <c r="Q396" s="104">
        <f t="shared" si="94"/>
        <v>0</v>
      </c>
      <c r="R396" s="104">
        <f t="shared" si="94"/>
        <v>0</v>
      </c>
      <c r="S396" s="104">
        <f t="shared" si="94"/>
        <v>0</v>
      </c>
      <c r="T396" s="105" t="s">
        <v>146</v>
      </c>
      <c r="U396" s="104">
        <f t="shared" si="92"/>
        <v>100</v>
      </c>
      <c r="V396" s="96"/>
      <c r="W396" s="82"/>
      <c r="X396" s="82"/>
      <c r="Y396" s="82"/>
      <c r="Z396" s="82"/>
      <c r="AA396" s="82"/>
    </row>
    <row r="397" spans="1:27" ht="15" customHeight="1" x14ac:dyDescent="0.15">
      <c r="B397" s="84"/>
      <c r="C397" s="49"/>
      <c r="G397" s="199" t="s">
        <v>434</v>
      </c>
      <c r="I397" s="38"/>
      <c r="J397" s="38"/>
      <c r="K397" s="38"/>
      <c r="L397" s="109">
        <f>L392-T387</f>
        <v>15</v>
      </c>
      <c r="M397" s="65">
        <f t="shared" si="94"/>
        <v>100</v>
      </c>
      <c r="N397" s="65">
        <f t="shared" si="94"/>
        <v>0</v>
      </c>
      <c r="O397" s="65">
        <f t="shared" si="94"/>
        <v>0</v>
      </c>
      <c r="P397" s="65">
        <f t="shared" si="94"/>
        <v>0</v>
      </c>
      <c r="Q397" s="65">
        <f t="shared" si="94"/>
        <v>0</v>
      </c>
      <c r="R397" s="65">
        <f t="shared" si="94"/>
        <v>0</v>
      </c>
      <c r="S397" s="65">
        <f t="shared" si="94"/>
        <v>0</v>
      </c>
      <c r="T397" s="67" t="s">
        <v>146</v>
      </c>
      <c r="U397" s="65">
        <f t="shared" si="92"/>
        <v>100</v>
      </c>
      <c r="V397" s="96"/>
      <c r="W397" s="82"/>
      <c r="X397" s="82"/>
      <c r="Y397" s="82"/>
      <c r="Z397" s="82"/>
      <c r="AA397" s="82"/>
    </row>
    <row r="398" spans="1:27" ht="15" customHeight="1" x14ac:dyDescent="0.15">
      <c r="B398" s="92"/>
      <c r="C398" s="53"/>
      <c r="D398" s="54"/>
      <c r="E398" s="54"/>
      <c r="F398" s="54"/>
      <c r="G398" s="198" t="s">
        <v>433</v>
      </c>
      <c r="H398" s="54"/>
      <c r="I398" s="54"/>
      <c r="J398" s="54"/>
      <c r="K398" s="54"/>
      <c r="L398" s="99">
        <f>L393-T388</f>
        <v>15</v>
      </c>
      <c r="M398" s="100">
        <f t="shared" si="94"/>
        <v>86.666666666666671</v>
      </c>
      <c r="N398" s="100">
        <f t="shared" si="94"/>
        <v>13.333333333333334</v>
      </c>
      <c r="O398" s="100">
        <f t="shared" si="94"/>
        <v>0</v>
      </c>
      <c r="P398" s="100">
        <f t="shared" si="94"/>
        <v>0</v>
      </c>
      <c r="Q398" s="100">
        <f t="shared" si="94"/>
        <v>0</v>
      </c>
      <c r="R398" s="100">
        <f t="shared" si="94"/>
        <v>0</v>
      </c>
      <c r="S398" s="100">
        <f t="shared" si="94"/>
        <v>0</v>
      </c>
      <c r="T398" s="107" t="s">
        <v>146</v>
      </c>
      <c r="U398" s="100">
        <f t="shared" si="92"/>
        <v>100</v>
      </c>
      <c r="V398" s="96"/>
      <c r="W398" s="82"/>
      <c r="X398" s="82"/>
      <c r="Y398" s="82"/>
      <c r="Z398" s="82"/>
      <c r="AA398" s="82"/>
    </row>
    <row r="399" spans="1:27" ht="15" customHeight="1" x14ac:dyDescent="0.15">
      <c r="I399" s="38"/>
      <c r="J399" s="38"/>
      <c r="K399" s="38"/>
    </row>
    <row r="400" spans="1:27" ht="15" customHeight="1" x14ac:dyDescent="0.15">
      <c r="A400" s="37" t="s">
        <v>453</v>
      </c>
      <c r="I400" s="38"/>
      <c r="J400" s="38"/>
      <c r="K400" s="38"/>
      <c r="L400" s="38"/>
    </row>
    <row r="401" spans="2:27" ht="22.5" customHeight="1" x14ac:dyDescent="0.15">
      <c r="B401" s="43" t="s">
        <v>57</v>
      </c>
      <c r="C401" s="44"/>
      <c r="D401" s="44"/>
      <c r="E401" s="44"/>
      <c r="F401" s="44"/>
      <c r="G401" s="44"/>
      <c r="H401" s="44"/>
      <c r="I401" s="44"/>
      <c r="J401" s="44"/>
      <c r="K401" s="44"/>
      <c r="L401" s="44"/>
      <c r="M401" s="79" t="s">
        <v>449</v>
      </c>
      <c r="N401" s="78" t="s">
        <v>448</v>
      </c>
      <c r="O401" s="78" t="s">
        <v>447</v>
      </c>
      <c r="P401" s="78" t="s">
        <v>446</v>
      </c>
      <c r="Q401" s="78" t="s">
        <v>445</v>
      </c>
      <c r="R401" s="78" t="s">
        <v>444</v>
      </c>
      <c r="S401" s="79" t="s">
        <v>443</v>
      </c>
      <c r="T401" s="79" t="s">
        <v>73</v>
      </c>
      <c r="U401" s="79" t="s">
        <v>57</v>
      </c>
      <c r="V401" s="79" t="s">
        <v>442</v>
      </c>
      <c r="W401" s="79" t="s">
        <v>441</v>
      </c>
      <c r="X401" s="80"/>
      <c r="Y401" s="80"/>
      <c r="Z401" s="80"/>
      <c r="AA401" s="80"/>
    </row>
    <row r="402" spans="2:27" ht="15" customHeight="1" x14ac:dyDescent="0.15">
      <c r="B402" s="35" t="s">
        <v>0</v>
      </c>
      <c r="C402" s="58" t="s">
        <v>439</v>
      </c>
      <c r="D402" s="59"/>
      <c r="E402" s="59"/>
      <c r="F402" s="59"/>
      <c r="G402" s="203" t="s">
        <v>438</v>
      </c>
      <c r="H402" s="59"/>
      <c r="I402" s="59"/>
      <c r="J402" s="59"/>
      <c r="K402" s="59"/>
      <c r="L402" s="60"/>
      <c r="M402" s="61">
        <v>1</v>
      </c>
      <c r="N402" s="61">
        <v>3</v>
      </c>
      <c r="O402" s="61">
        <v>4</v>
      </c>
      <c r="P402" s="61">
        <v>16</v>
      </c>
      <c r="Q402" s="61">
        <v>42</v>
      </c>
      <c r="R402" s="61">
        <v>45</v>
      </c>
      <c r="S402" s="61">
        <v>148</v>
      </c>
      <c r="T402" s="61">
        <v>97</v>
      </c>
      <c r="U402" s="61">
        <f t="shared" ref="U402:U416" si="95">SUM(M402:T402)</f>
        <v>356</v>
      </c>
      <c r="V402" s="81">
        <v>8.6428571428571423</v>
      </c>
      <c r="W402" s="81">
        <v>10</v>
      </c>
      <c r="X402" s="82"/>
      <c r="Y402" s="82"/>
      <c r="Z402" s="82"/>
      <c r="AA402" s="82"/>
    </row>
    <row r="403" spans="2:27" ht="15" customHeight="1" x14ac:dyDescent="0.15">
      <c r="B403" s="84"/>
      <c r="C403" s="49"/>
      <c r="G403" s="199" t="s">
        <v>450</v>
      </c>
      <c r="I403" s="38"/>
      <c r="J403" s="38"/>
      <c r="K403" s="38"/>
      <c r="L403" s="50"/>
      <c r="M403" s="64">
        <v>230</v>
      </c>
      <c r="N403" s="64">
        <v>9</v>
      </c>
      <c r="O403" s="64">
        <v>13</v>
      </c>
      <c r="P403" s="64">
        <v>4</v>
      </c>
      <c r="Q403" s="64">
        <v>0</v>
      </c>
      <c r="R403" s="64">
        <v>1</v>
      </c>
      <c r="S403" s="64">
        <v>0</v>
      </c>
      <c r="T403" s="64">
        <v>99</v>
      </c>
      <c r="U403" s="64">
        <f t="shared" si="95"/>
        <v>356</v>
      </c>
      <c r="V403" s="197">
        <v>0.24902723735408561</v>
      </c>
      <c r="W403" s="197">
        <v>0</v>
      </c>
      <c r="X403" s="82"/>
      <c r="Y403" s="82"/>
      <c r="Z403" s="82"/>
      <c r="AA403" s="82"/>
    </row>
    <row r="404" spans="2:27" ht="15" customHeight="1" x14ac:dyDescent="0.15">
      <c r="B404" s="84"/>
      <c r="C404" s="202" t="s">
        <v>436</v>
      </c>
      <c r="D404" s="200"/>
      <c r="E404" s="200"/>
      <c r="F404" s="200"/>
      <c r="G404" s="201" t="s">
        <v>435</v>
      </c>
      <c r="H404" s="200"/>
      <c r="I404" s="200"/>
      <c r="J404" s="200"/>
      <c r="K404" s="200"/>
      <c r="L404" s="206"/>
      <c r="M404" s="205">
        <v>165</v>
      </c>
      <c r="N404" s="205">
        <v>49</v>
      </c>
      <c r="O404" s="205">
        <v>41</v>
      </c>
      <c r="P404" s="205">
        <v>2</v>
      </c>
      <c r="Q404" s="205">
        <v>0</v>
      </c>
      <c r="R404" s="205">
        <v>0</v>
      </c>
      <c r="S404" s="205">
        <v>0</v>
      </c>
      <c r="T404" s="205">
        <v>99</v>
      </c>
      <c r="U404" s="205">
        <f t="shared" si="95"/>
        <v>356</v>
      </c>
      <c r="V404" s="204">
        <v>0.5778210116731517</v>
      </c>
      <c r="W404" s="204">
        <v>0</v>
      </c>
      <c r="X404" s="82"/>
      <c r="Y404" s="82"/>
      <c r="Z404" s="82"/>
      <c r="AA404" s="82"/>
    </row>
    <row r="405" spans="2:27" ht="15" customHeight="1" x14ac:dyDescent="0.15">
      <c r="B405" s="84"/>
      <c r="C405" s="49"/>
      <c r="G405" s="199" t="s">
        <v>434</v>
      </c>
      <c r="I405" s="38"/>
      <c r="J405" s="38"/>
      <c r="K405" s="38"/>
      <c r="L405" s="50"/>
      <c r="M405" s="64">
        <v>237</v>
      </c>
      <c r="N405" s="64">
        <v>14</v>
      </c>
      <c r="O405" s="64">
        <v>6</v>
      </c>
      <c r="P405" s="64">
        <v>0</v>
      </c>
      <c r="Q405" s="64">
        <v>0</v>
      </c>
      <c r="R405" s="64">
        <v>0</v>
      </c>
      <c r="S405" s="64">
        <v>0</v>
      </c>
      <c r="T405" s="64">
        <v>99</v>
      </c>
      <c r="U405" s="64">
        <f t="shared" si="95"/>
        <v>356</v>
      </c>
      <c r="V405" s="197">
        <v>0.10505836575875487</v>
      </c>
      <c r="W405" s="197">
        <v>0</v>
      </c>
      <c r="X405" s="82"/>
      <c r="Y405" s="82"/>
      <c r="Z405" s="82"/>
      <c r="AA405" s="82"/>
    </row>
    <row r="406" spans="2:27" ht="15" customHeight="1" x14ac:dyDescent="0.15">
      <c r="B406" s="92"/>
      <c r="C406" s="53"/>
      <c r="D406" s="54"/>
      <c r="E406" s="54"/>
      <c r="F406" s="54"/>
      <c r="G406" s="198" t="s">
        <v>433</v>
      </c>
      <c r="H406" s="54"/>
      <c r="I406" s="54"/>
      <c r="J406" s="54"/>
      <c r="K406" s="54"/>
      <c r="L406" s="55"/>
      <c r="M406" s="93">
        <v>202</v>
      </c>
      <c r="N406" s="93">
        <v>36</v>
      </c>
      <c r="O406" s="93">
        <v>12</v>
      </c>
      <c r="P406" s="93">
        <v>6</v>
      </c>
      <c r="Q406" s="93">
        <v>0</v>
      </c>
      <c r="R406" s="93">
        <v>1</v>
      </c>
      <c r="S406" s="93">
        <v>0</v>
      </c>
      <c r="T406" s="93">
        <v>99</v>
      </c>
      <c r="U406" s="93">
        <f t="shared" si="95"/>
        <v>356</v>
      </c>
      <c r="V406" s="94">
        <v>0.38715953307392997</v>
      </c>
      <c r="W406" s="94">
        <v>0</v>
      </c>
      <c r="X406" s="82"/>
      <c r="Y406" s="82"/>
      <c r="Z406" s="82"/>
      <c r="AA406" s="82"/>
    </row>
    <row r="407" spans="2:27" ht="15" customHeight="1" x14ac:dyDescent="0.15">
      <c r="B407" s="35" t="s">
        <v>1</v>
      </c>
      <c r="C407" s="58" t="s">
        <v>439</v>
      </c>
      <c r="D407" s="59"/>
      <c r="E407" s="59"/>
      <c r="F407" s="59"/>
      <c r="G407" s="203" t="s">
        <v>438</v>
      </c>
      <c r="H407" s="59"/>
      <c r="I407" s="59"/>
      <c r="J407" s="59"/>
      <c r="K407" s="59"/>
      <c r="L407" s="95">
        <f>L$17</f>
        <v>356</v>
      </c>
      <c r="M407" s="62">
        <f t="shared" ref="M407:T411" si="96">M402/$L407*100</f>
        <v>0.2808988764044944</v>
      </c>
      <c r="N407" s="62">
        <f t="shared" si="96"/>
        <v>0.84269662921348309</v>
      </c>
      <c r="O407" s="62">
        <f t="shared" si="96"/>
        <v>1.1235955056179776</v>
      </c>
      <c r="P407" s="62">
        <f t="shared" si="96"/>
        <v>4.4943820224719104</v>
      </c>
      <c r="Q407" s="62">
        <f t="shared" si="96"/>
        <v>11.797752808988763</v>
      </c>
      <c r="R407" s="62">
        <f t="shared" si="96"/>
        <v>12.640449438202248</v>
      </c>
      <c r="S407" s="62">
        <f t="shared" si="96"/>
        <v>41.573033707865171</v>
      </c>
      <c r="T407" s="62">
        <f t="shared" si="96"/>
        <v>27.247191011235955</v>
      </c>
      <c r="U407" s="62">
        <f t="shared" si="95"/>
        <v>100</v>
      </c>
      <c r="V407" s="196"/>
      <c r="W407" s="82"/>
      <c r="X407" s="82"/>
      <c r="Y407" s="82"/>
      <c r="Z407" s="82"/>
      <c r="AA407" s="82"/>
    </row>
    <row r="408" spans="2:27" ht="15" customHeight="1" x14ac:dyDescent="0.15">
      <c r="B408" s="84"/>
      <c r="C408" s="49"/>
      <c r="G408" s="199" t="s">
        <v>437</v>
      </c>
      <c r="I408" s="38"/>
      <c r="J408" s="38"/>
      <c r="K408" s="38"/>
      <c r="L408" s="109">
        <f>L$17</f>
        <v>356</v>
      </c>
      <c r="M408" s="65">
        <f t="shared" si="96"/>
        <v>64.606741573033716</v>
      </c>
      <c r="N408" s="65">
        <f t="shared" si="96"/>
        <v>2.5280898876404492</v>
      </c>
      <c r="O408" s="65">
        <f t="shared" si="96"/>
        <v>3.6516853932584268</v>
      </c>
      <c r="P408" s="65">
        <f t="shared" si="96"/>
        <v>1.1235955056179776</v>
      </c>
      <c r="Q408" s="65">
        <f t="shared" si="96"/>
        <v>0</v>
      </c>
      <c r="R408" s="65">
        <f t="shared" si="96"/>
        <v>0.2808988764044944</v>
      </c>
      <c r="S408" s="65">
        <f t="shared" si="96"/>
        <v>0</v>
      </c>
      <c r="T408" s="65">
        <f t="shared" si="96"/>
        <v>27.808988764044944</v>
      </c>
      <c r="U408" s="65">
        <f t="shared" si="95"/>
        <v>100</v>
      </c>
      <c r="V408" s="96"/>
      <c r="W408" s="82"/>
      <c r="X408" s="82"/>
      <c r="Y408" s="82"/>
      <c r="Z408" s="82"/>
      <c r="AA408" s="82"/>
    </row>
    <row r="409" spans="2:27" ht="15" customHeight="1" x14ac:dyDescent="0.15">
      <c r="B409" s="84"/>
      <c r="C409" s="202" t="s">
        <v>436</v>
      </c>
      <c r="D409" s="200"/>
      <c r="E409" s="200"/>
      <c r="F409" s="200"/>
      <c r="G409" s="201" t="s">
        <v>435</v>
      </c>
      <c r="H409" s="200"/>
      <c r="I409" s="200"/>
      <c r="J409" s="200"/>
      <c r="K409" s="200"/>
      <c r="L409" s="103">
        <f>L$17</f>
        <v>356</v>
      </c>
      <c r="M409" s="104">
        <f t="shared" si="96"/>
        <v>46.348314606741575</v>
      </c>
      <c r="N409" s="104">
        <f t="shared" si="96"/>
        <v>13.764044943820226</v>
      </c>
      <c r="O409" s="104">
        <f t="shared" si="96"/>
        <v>11.51685393258427</v>
      </c>
      <c r="P409" s="104">
        <f t="shared" si="96"/>
        <v>0.5617977528089888</v>
      </c>
      <c r="Q409" s="104">
        <f t="shared" si="96"/>
        <v>0</v>
      </c>
      <c r="R409" s="104">
        <f t="shared" si="96"/>
        <v>0</v>
      </c>
      <c r="S409" s="104">
        <f t="shared" si="96"/>
        <v>0</v>
      </c>
      <c r="T409" s="104">
        <f t="shared" si="96"/>
        <v>27.808988764044944</v>
      </c>
      <c r="U409" s="104">
        <f t="shared" si="95"/>
        <v>100</v>
      </c>
      <c r="V409" s="96"/>
      <c r="W409" s="82"/>
      <c r="X409" s="82"/>
      <c r="Y409" s="82"/>
      <c r="Z409" s="82"/>
      <c r="AA409" s="82"/>
    </row>
    <row r="410" spans="2:27" ht="15" customHeight="1" x14ac:dyDescent="0.15">
      <c r="B410" s="84"/>
      <c r="C410" s="49"/>
      <c r="G410" s="199" t="s">
        <v>434</v>
      </c>
      <c r="I410" s="38"/>
      <c r="J410" s="38"/>
      <c r="K410" s="38"/>
      <c r="L410" s="109">
        <f>L$17</f>
        <v>356</v>
      </c>
      <c r="M410" s="65">
        <f t="shared" si="96"/>
        <v>66.573033707865164</v>
      </c>
      <c r="N410" s="65">
        <f t="shared" si="96"/>
        <v>3.9325842696629212</v>
      </c>
      <c r="O410" s="65">
        <f t="shared" si="96"/>
        <v>1.6853932584269662</v>
      </c>
      <c r="P410" s="65">
        <f t="shared" si="96"/>
        <v>0</v>
      </c>
      <c r="Q410" s="65">
        <f t="shared" si="96"/>
        <v>0</v>
      </c>
      <c r="R410" s="65">
        <f t="shared" si="96"/>
        <v>0</v>
      </c>
      <c r="S410" s="65">
        <f t="shared" si="96"/>
        <v>0</v>
      </c>
      <c r="T410" s="65">
        <f t="shared" si="96"/>
        <v>27.808988764044944</v>
      </c>
      <c r="U410" s="65">
        <f t="shared" si="95"/>
        <v>100</v>
      </c>
      <c r="V410" s="96"/>
      <c r="W410" s="82"/>
      <c r="X410" s="82"/>
      <c r="Y410" s="82"/>
      <c r="Z410" s="82"/>
      <c r="AA410" s="82"/>
    </row>
    <row r="411" spans="2:27" ht="15" customHeight="1" x14ac:dyDescent="0.15">
      <c r="B411" s="92"/>
      <c r="C411" s="53"/>
      <c r="D411" s="54"/>
      <c r="E411" s="54"/>
      <c r="F411" s="54"/>
      <c r="G411" s="198" t="s">
        <v>433</v>
      </c>
      <c r="H411" s="54"/>
      <c r="I411" s="54"/>
      <c r="J411" s="54"/>
      <c r="K411" s="54"/>
      <c r="L411" s="99">
        <f>L$17</f>
        <v>356</v>
      </c>
      <c r="M411" s="100">
        <f t="shared" si="96"/>
        <v>56.741573033707873</v>
      </c>
      <c r="N411" s="100">
        <f t="shared" si="96"/>
        <v>10.112359550561797</v>
      </c>
      <c r="O411" s="100">
        <f t="shared" si="96"/>
        <v>3.3707865168539324</v>
      </c>
      <c r="P411" s="100">
        <f t="shared" si="96"/>
        <v>1.6853932584269662</v>
      </c>
      <c r="Q411" s="100">
        <f t="shared" si="96"/>
        <v>0</v>
      </c>
      <c r="R411" s="100">
        <f t="shared" si="96"/>
        <v>0.2808988764044944</v>
      </c>
      <c r="S411" s="100">
        <f t="shared" si="96"/>
        <v>0</v>
      </c>
      <c r="T411" s="100">
        <f t="shared" si="96"/>
        <v>27.808988764044944</v>
      </c>
      <c r="U411" s="100">
        <f t="shared" si="95"/>
        <v>100</v>
      </c>
      <c r="V411" s="96"/>
      <c r="W411" s="82"/>
      <c r="X411" s="82"/>
      <c r="Y411" s="82"/>
      <c r="Z411" s="82"/>
      <c r="AA411" s="82"/>
    </row>
    <row r="412" spans="2:27" ht="15" customHeight="1" x14ac:dyDescent="0.15">
      <c r="B412" s="35" t="s">
        <v>1</v>
      </c>
      <c r="C412" s="58" t="s">
        <v>439</v>
      </c>
      <c r="D412" s="59"/>
      <c r="E412" s="59"/>
      <c r="F412" s="59"/>
      <c r="G412" s="203" t="s">
        <v>438</v>
      </c>
      <c r="H412" s="59"/>
      <c r="I412" s="59"/>
      <c r="J412" s="59"/>
      <c r="K412" s="59"/>
      <c r="L412" s="95">
        <f>L407-T402</f>
        <v>259</v>
      </c>
      <c r="M412" s="62">
        <f t="shared" ref="M412:S416" si="97">M402/$L412*100</f>
        <v>0.38610038610038611</v>
      </c>
      <c r="N412" s="62">
        <f t="shared" si="97"/>
        <v>1.1583011583011582</v>
      </c>
      <c r="O412" s="62">
        <f t="shared" si="97"/>
        <v>1.5444015444015444</v>
      </c>
      <c r="P412" s="62">
        <f t="shared" si="97"/>
        <v>6.1776061776061777</v>
      </c>
      <c r="Q412" s="62">
        <f t="shared" si="97"/>
        <v>16.216216216216218</v>
      </c>
      <c r="R412" s="62">
        <f t="shared" si="97"/>
        <v>17.374517374517374</v>
      </c>
      <c r="S412" s="62">
        <f t="shared" si="97"/>
        <v>57.142857142857139</v>
      </c>
      <c r="T412" s="101" t="s">
        <v>203</v>
      </c>
      <c r="U412" s="62">
        <f t="shared" si="95"/>
        <v>100</v>
      </c>
      <c r="V412" s="96"/>
      <c r="W412" s="82"/>
      <c r="X412" s="82"/>
      <c r="Y412" s="82"/>
      <c r="Z412" s="82"/>
      <c r="AA412" s="82"/>
    </row>
    <row r="413" spans="2:27" ht="15" customHeight="1" x14ac:dyDescent="0.15">
      <c r="B413" s="102" t="s">
        <v>192</v>
      </c>
      <c r="C413" s="49"/>
      <c r="G413" s="199" t="s">
        <v>437</v>
      </c>
      <c r="I413" s="38"/>
      <c r="J413" s="38"/>
      <c r="K413" s="38"/>
      <c r="L413" s="109">
        <f>L408-T403</f>
        <v>257</v>
      </c>
      <c r="M413" s="65">
        <f t="shared" si="97"/>
        <v>89.494163424124523</v>
      </c>
      <c r="N413" s="65">
        <f t="shared" si="97"/>
        <v>3.5019455252918288</v>
      </c>
      <c r="O413" s="65">
        <f t="shared" si="97"/>
        <v>5.0583657587548636</v>
      </c>
      <c r="P413" s="65">
        <f t="shared" si="97"/>
        <v>1.556420233463035</v>
      </c>
      <c r="Q413" s="65">
        <f t="shared" si="97"/>
        <v>0</v>
      </c>
      <c r="R413" s="65">
        <f t="shared" si="97"/>
        <v>0.38910505836575876</v>
      </c>
      <c r="S413" s="65">
        <f t="shared" si="97"/>
        <v>0</v>
      </c>
      <c r="T413" s="67" t="s">
        <v>146</v>
      </c>
      <c r="U413" s="65">
        <f t="shared" si="95"/>
        <v>100</v>
      </c>
      <c r="V413" s="96"/>
      <c r="W413" s="82"/>
      <c r="X413" s="82"/>
      <c r="Y413" s="82"/>
      <c r="Z413" s="82"/>
      <c r="AA413" s="82"/>
    </row>
    <row r="414" spans="2:27" ht="15" customHeight="1" x14ac:dyDescent="0.15">
      <c r="B414" s="84"/>
      <c r="C414" s="202" t="s">
        <v>436</v>
      </c>
      <c r="D414" s="200"/>
      <c r="E414" s="200"/>
      <c r="F414" s="200"/>
      <c r="G414" s="201" t="s">
        <v>435</v>
      </c>
      <c r="H414" s="200"/>
      <c r="I414" s="200"/>
      <c r="J414" s="200"/>
      <c r="K414" s="200"/>
      <c r="L414" s="103">
        <f>L409-T404</f>
        <v>257</v>
      </c>
      <c r="M414" s="104">
        <f t="shared" si="97"/>
        <v>64.202334630350194</v>
      </c>
      <c r="N414" s="104">
        <f t="shared" si="97"/>
        <v>19.066147859922179</v>
      </c>
      <c r="O414" s="104">
        <f t="shared" si="97"/>
        <v>15.953307392996107</v>
      </c>
      <c r="P414" s="104">
        <f t="shared" si="97"/>
        <v>0.77821011673151752</v>
      </c>
      <c r="Q414" s="104">
        <f t="shared" si="97"/>
        <v>0</v>
      </c>
      <c r="R414" s="104">
        <f t="shared" si="97"/>
        <v>0</v>
      </c>
      <c r="S414" s="104">
        <f t="shared" si="97"/>
        <v>0</v>
      </c>
      <c r="T414" s="105" t="s">
        <v>146</v>
      </c>
      <c r="U414" s="104">
        <f t="shared" si="95"/>
        <v>100</v>
      </c>
      <c r="V414" s="96"/>
      <c r="W414" s="82"/>
      <c r="X414" s="82"/>
      <c r="Y414" s="82"/>
      <c r="Z414" s="82"/>
      <c r="AA414" s="82"/>
    </row>
    <row r="415" spans="2:27" ht="15" customHeight="1" x14ac:dyDescent="0.15">
      <c r="B415" s="84"/>
      <c r="C415" s="49"/>
      <c r="G415" s="199" t="s">
        <v>434</v>
      </c>
      <c r="I415" s="38"/>
      <c r="J415" s="38"/>
      <c r="K415" s="38"/>
      <c r="L415" s="109">
        <f>L410-T405</f>
        <v>257</v>
      </c>
      <c r="M415" s="65">
        <f t="shared" si="97"/>
        <v>92.217898832684824</v>
      </c>
      <c r="N415" s="65">
        <f t="shared" si="97"/>
        <v>5.4474708171206228</v>
      </c>
      <c r="O415" s="65">
        <f t="shared" si="97"/>
        <v>2.3346303501945527</v>
      </c>
      <c r="P415" s="65">
        <f t="shared" si="97"/>
        <v>0</v>
      </c>
      <c r="Q415" s="65">
        <f t="shared" si="97"/>
        <v>0</v>
      </c>
      <c r="R415" s="65">
        <f t="shared" si="97"/>
        <v>0</v>
      </c>
      <c r="S415" s="65">
        <f t="shared" si="97"/>
        <v>0</v>
      </c>
      <c r="T415" s="67" t="s">
        <v>146</v>
      </c>
      <c r="U415" s="65">
        <f t="shared" si="95"/>
        <v>100</v>
      </c>
      <c r="V415" s="96"/>
      <c r="W415" s="82"/>
      <c r="X415" s="82"/>
      <c r="Y415" s="82"/>
      <c r="Z415" s="82"/>
      <c r="AA415" s="82"/>
    </row>
    <row r="416" spans="2:27" ht="15" customHeight="1" x14ac:dyDescent="0.15">
      <c r="B416" s="92"/>
      <c r="C416" s="53"/>
      <c r="D416" s="54"/>
      <c r="E416" s="54"/>
      <c r="F416" s="54"/>
      <c r="G416" s="198" t="s">
        <v>433</v>
      </c>
      <c r="H416" s="54"/>
      <c r="I416" s="54"/>
      <c r="J416" s="54"/>
      <c r="K416" s="54"/>
      <c r="L416" s="99">
        <f>L411-T406</f>
        <v>257</v>
      </c>
      <c r="M416" s="100">
        <f t="shared" si="97"/>
        <v>78.599221789883273</v>
      </c>
      <c r="N416" s="100">
        <f t="shared" si="97"/>
        <v>14.007782101167315</v>
      </c>
      <c r="O416" s="100">
        <f t="shared" si="97"/>
        <v>4.6692607003891053</v>
      </c>
      <c r="P416" s="100">
        <f t="shared" si="97"/>
        <v>2.3346303501945527</v>
      </c>
      <c r="Q416" s="100">
        <f t="shared" si="97"/>
        <v>0</v>
      </c>
      <c r="R416" s="100">
        <f t="shared" si="97"/>
        <v>0.38910505836575876</v>
      </c>
      <c r="S416" s="100">
        <f t="shared" si="97"/>
        <v>0</v>
      </c>
      <c r="T416" s="107" t="s">
        <v>146</v>
      </c>
      <c r="U416" s="100">
        <f t="shared" si="95"/>
        <v>100.00000000000001</v>
      </c>
      <c r="V416" s="96"/>
      <c r="W416" s="82"/>
      <c r="X416" s="82"/>
      <c r="Y416" s="82"/>
      <c r="Z416" s="82"/>
      <c r="AA416" s="82"/>
    </row>
    <row r="417" spans="2:27" ht="15" customHeight="1" x14ac:dyDescent="0.15">
      <c r="I417" s="38"/>
      <c r="J417" s="38"/>
      <c r="K417" s="38"/>
    </row>
    <row r="418" spans="2:27" ht="22.5" customHeight="1" x14ac:dyDescent="0.15">
      <c r="B418" s="43" t="s">
        <v>419</v>
      </c>
      <c r="C418" s="44"/>
      <c r="D418" s="44"/>
      <c r="E418" s="44"/>
      <c r="F418" s="44"/>
      <c r="G418" s="44"/>
      <c r="H418" s="44"/>
      <c r="I418" s="44"/>
      <c r="J418" s="44"/>
      <c r="K418" s="44"/>
      <c r="L418" s="44"/>
      <c r="M418" s="79" t="s">
        <v>449</v>
      </c>
      <c r="N418" s="78" t="s">
        <v>448</v>
      </c>
      <c r="O418" s="78" t="s">
        <v>447</v>
      </c>
      <c r="P418" s="78" t="s">
        <v>446</v>
      </c>
      <c r="Q418" s="78" t="s">
        <v>445</v>
      </c>
      <c r="R418" s="78" t="s">
        <v>444</v>
      </c>
      <c r="S418" s="79" t="s">
        <v>443</v>
      </c>
      <c r="T418" s="79" t="s">
        <v>73</v>
      </c>
      <c r="U418" s="79" t="s">
        <v>57</v>
      </c>
      <c r="V418" s="79" t="s">
        <v>442</v>
      </c>
      <c r="W418" s="79" t="s">
        <v>441</v>
      </c>
      <c r="X418" s="80"/>
      <c r="Y418" s="80"/>
      <c r="Z418" s="80"/>
      <c r="AA418" s="80"/>
    </row>
    <row r="419" spans="2:27" ht="15" customHeight="1" x14ac:dyDescent="0.15">
      <c r="B419" s="35" t="s">
        <v>0</v>
      </c>
      <c r="C419" s="58" t="s">
        <v>439</v>
      </c>
      <c r="D419" s="59"/>
      <c r="E419" s="59"/>
      <c r="F419" s="59"/>
      <c r="G419" s="203" t="s">
        <v>438</v>
      </c>
      <c r="H419" s="59"/>
      <c r="I419" s="59"/>
      <c r="J419" s="59"/>
      <c r="K419" s="59"/>
      <c r="L419" s="60"/>
      <c r="M419" s="61">
        <v>0</v>
      </c>
      <c r="N419" s="61">
        <v>0</v>
      </c>
      <c r="O419" s="61">
        <v>0</v>
      </c>
      <c r="P419" s="61">
        <v>1</v>
      </c>
      <c r="Q419" s="61">
        <v>2</v>
      </c>
      <c r="R419" s="61">
        <v>2</v>
      </c>
      <c r="S419" s="61">
        <v>10</v>
      </c>
      <c r="T419" s="61">
        <v>1</v>
      </c>
      <c r="U419" s="61">
        <f t="shared" ref="U419:U433" si="98">SUM(M419:T419)</f>
        <v>16</v>
      </c>
      <c r="V419" s="81">
        <v>9</v>
      </c>
      <c r="W419" s="81">
        <v>10</v>
      </c>
      <c r="X419" s="82"/>
      <c r="Y419" s="82"/>
      <c r="Z419" s="82"/>
      <c r="AA419" s="82"/>
    </row>
    <row r="420" spans="2:27" ht="15" customHeight="1" x14ac:dyDescent="0.15">
      <c r="B420" s="84"/>
      <c r="C420" s="49"/>
      <c r="G420" s="199" t="s">
        <v>440</v>
      </c>
      <c r="I420" s="38"/>
      <c r="J420" s="38"/>
      <c r="K420" s="38"/>
      <c r="L420" s="50"/>
      <c r="M420" s="64">
        <v>14</v>
      </c>
      <c r="N420" s="64">
        <v>1</v>
      </c>
      <c r="O420" s="64">
        <v>0</v>
      </c>
      <c r="P420" s="64">
        <v>0</v>
      </c>
      <c r="Q420" s="64">
        <v>0</v>
      </c>
      <c r="R420" s="64">
        <v>0</v>
      </c>
      <c r="S420" s="64">
        <v>0</v>
      </c>
      <c r="T420" s="64">
        <v>1</v>
      </c>
      <c r="U420" s="64">
        <f t="shared" si="98"/>
        <v>16</v>
      </c>
      <c r="V420" s="197">
        <v>6.6666666666666666E-2</v>
      </c>
      <c r="W420" s="197">
        <v>0</v>
      </c>
      <c r="X420" s="82"/>
      <c r="Y420" s="82"/>
      <c r="Z420" s="82"/>
      <c r="AA420" s="82"/>
    </row>
    <row r="421" spans="2:27" ht="15" customHeight="1" x14ac:dyDescent="0.15">
      <c r="B421" s="84"/>
      <c r="C421" s="202" t="s">
        <v>436</v>
      </c>
      <c r="D421" s="200"/>
      <c r="E421" s="200"/>
      <c r="F421" s="200"/>
      <c r="G421" s="201" t="s">
        <v>435</v>
      </c>
      <c r="H421" s="200"/>
      <c r="I421" s="200"/>
      <c r="J421" s="200"/>
      <c r="K421" s="200"/>
      <c r="L421" s="206"/>
      <c r="M421" s="205">
        <v>10</v>
      </c>
      <c r="N421" s="205">
        <v>2</v>
      </c>
      <c r="O421" s="205">
        <v>3</v>
      </c>
      <c r="P421" s="205">
        <v>0</v>
      </c>
      <c r="Q421" s="205">
        <v>0</v>
      </c>
      <c r="R421" s="205">
        <v>0</v>
      </c>
      <c r="S421" s="205">
        <v>0</v>
      </c>
      <c r="T421" s="205">
        <v>1</v>
      </c>
      <c r="U421" s="205">
        <f t="shared" si="98"/>
        <v>16</v>
      </c>
      <c r="V421" s="204">
        <v>0.66666666666666663</v>
      </c>
      <c r="W421" s="204">
        <v>0</v>
      </c>
      <c r="X421" s="82"/>
      <c r="Y421" s="82"/>
      <c r="Z421" s="82"/>
      <c r="AA421" s="82"/>
    </row>
    <row r="422" spans="2:27" ht="15" customHeight="1" x14ac:dyDescent="0.15">
      <c r="B422" s="84"/>
      <c r="C422" s="49"/>
      <c r="G422" s="199" t="s">
        <v>434</v>
      </c>
      <c r="I422" s="38"/>
      <c r="J422" s="38"/>
      <c r="K422" s="38"/>
      <c r="L422" s="50"/>
      <c r="M422" s="64">
        <v>13</v>
      </c>
      <c r="N422" s="64">
        <v>2</v>
      </c>
      <c r="O422" s="64">
        <v>0</v>
      </c>
      <c r="P422" s="64">
        <v>0</v>
      </c>
      <c r="Q422" s="64">
        <v>0</v>
      </c>
      <c r="R422" s="64">
        <v>0</v>
      </c>
      <c r="S422" s="64">
        <v>0</v>
      </c>
      <c r="T422" s="64">
        <v>1</v>
      </c>
      <c r="U422" s="64">
        <f t="shared" si="98"/>
        <v>16</v>
      </c>
      <c r="V422" s="197">
        <v>0.13333333333333333</v>
      </c>
      <c r="W422" s="197">
        <v>0</v>
      </c>
      <c r="X422" s="82"/>
      <c r="Y422" s="82"/>
      <c r="Z422" s="82"/>
      <c r="AA422" s="82"/>
    </row>
    <row r="423" spans="2:27" ht="15" customHeight="1" x14ac:dyDescent="0.15">
      <c r="B423" s="92"/>
      <c r="C423" s="53"/>
      <c r="D423" s="54"/>
      <c r="E423" s="54"/>
      <c r="F423" s="54"/>
      <c r="G423" s="198" t="s">
        <v>433</v>
      </c>
      <c r="H423" s="54"/>
      <c r="I423" s="54"/>
      <c r="J423" s="54"/>
      <c r="K423" s="54"/>
      <c r="L423" s="55"/>
      <c r="M423" s="93">
        <v>13</v>
      </c>
      <c r="N423" s="93">
        <v>2</v>
      </c>
      <c r="O423" s="93">
        <v>0</v>
      </c>
      <c r="P423" s="93">
        <v>0</v>
      </c>
      <c r="Q423" s="93">
        <v>0</v>
      </c>
      <c r="R423" s="93">
        <v>0</v>
      </c>
      <c r="S423" s="93">
        <v>0</v>
      </c>
      <c r="T423" s="93">
        <v>1</v>
      </c>
      <c r="U423" s="93">
        <f t="shared" si="98"/>
        <v>16</v>
      </c>
      <c r="V423" s="94">
        <v>0.13333333333333333</v>
      </c>
      <c r="W423" s="94">
        <v>0</v>
      </c>
      <c r="X423" s="82"/>
      <c r="Y423" s="82"/>
      <c r="Z423" s="82"/>
      <c r="AA423" s="82"/>
    </row>
    <row r="424" spans="2:27" ht="15" customHeight="1" x14ac:dyDescent="0.15">
      <c r="B424" s="35" t="s">
        <v>1</v>
      </c>
      <c r="C424" s="58" t="s">
        <v>439</v>
      </c>
      <c r="D424" s="59"/>
      <c r="E424" s="59"/>
      <c r="F424" s="59"/>
      <c r="G424" s="203" t="s">
        <v>438</v>
      </c>
      <c r="H424" s="59"/>
      <c r="I424" s="59"/>
      <c r="J424" s="59"/>
      <c r="K424" s="59"/>
      <c r="L424" s="95">
        <f>$O$17</f>
        <v>16</v>
      </c>
      <c r="M424" s="62">
        <f t="shared" ref="M424:T428" si="99">M419/$L424*100</f>
        <v>0</v>
      </c>
      <c r="N424" s="62">
        <f t="shared" si="99"/>
        <v>0</v>
      </c>
      <c r="O424" s="62">
        <f t="shared" si="99"/>
        <v>0</v>
      </c>
      <c r="P424" s="62">
        <f t="shared" si="99"/>
        <v>6.25</v>
      </c>
      <c r="Q424" s="62">
        <f t="shared" si="99"/>
        <v>12.5</v>
      </c>
      <c r="R424" s="62">
        <f t="shared" si="99"/>
        <v>12.5</v>
      </c>
      <c r="S424" s="62">
        <f t="shared" si="99"/>
        <v>62.5</v>
      </c>
      <c r="T424" s="62">
        <f t="shared" si="99"/>
        <v>6.25</v>
      </c>
      <c r="U424" s="62">
        <f t="shared" si="98"/>
        <v>100</v>
      </c>
      <c r="V424" s="196"/>
      <c r="W424" s="82"/>
      <c r="X424" s="82"/>
      <c r="Y424" s="82"/>
      <c r="Z424" s="82"/>
      <c r="AA424" s="82"/>
    </row>
    <row r="425" spans="2:27" ht="15" customHeight="1" x14ac:dyDescent="0.15">
      <c r="B425" s="84"/>
      <c r="C425" s="49"/>
      <c r="G425" s="199" t="s">
        <v>437</v>
      </c>
      <c r="I425" s="38"/>
      <c r="J425" s="38"/>
      <c r="K425" s="38"/>
      <c r="L425" s="109">
        <f>$O$17</f>
        <v>16</v>
      </c>
      <c r="M425" s="65">
        <f t="shared" si="99"/>
        <v>87.5</v>
      </c>
      <c r="N425" s="65">
        <f t="shared" si="99"/>
        <v>6.25</v>
      </c>
      <c r="O425" s="65">
        <f t="shared" si="99"/>
        <v>0</v>
      </c>
      <c r="P425" s="65">
        <f t="shared" si="99"/>
        <v>0</v>
      </c>
      <c r="Q425" s="65">
        <f t="shared" si="99"/>
        <v>0</v>
      </c>
      <c r="R425" s="65">
        <f t="shared" si="99"/>
        <v>0</v>
      </c>
      <c r="S425" s="65">
        <f t="shared" si="99"/>
        <v>0</v>
      </c>
      <c r="T425" s="65">
        <f t="shared" si="99"/>
        <v>6.25</v>
      </c>
      <c r="U425" s="65">
        <f t="shared" si="98"/>
        <v>100</v>
      </c>
      <c r="V425" s="96"/>
      <c r="W425" s="82"/>
      <c r="X425" s="82"/>
      <c r="Y425" s="82"/>
      <c r="Z425" s="82"/>
      <c r="AA425" s="82"/>
    </row>
    <row r="426" spans="2:27" ht="15" customHeight="1" x14ac:dyDescent="0.15">
      <c r="B426" s="84"/>
      <c r="C426" s="202" t="s">
        <v>436</v>
      </c>
      <c r="D426" s="200"/>
      <c r="E426" s="200"/>
      <c r="F426" s="200"/>
      <c r="G426" s="201" t="s">
        <v>435</v>
      </c>
      <c r="H426" s="200"/>
      <c r="I426" s="200"/>
      <c r="J426" s="200"/>
      <c r="K426" s="200"/>
      <c r="L426" s="103">
        <f>$O$17</f>
        <v>16</v>
      </c>
      <c r="M426" s="104">
        <f t="shared" si="99"/>
        <v>62.5</v>
      </c>
      <c r="N426" s="104">
        <f t="shared" si="99"/>
        <v>12.5</v>
      </c>
      <c r="O426" s="104">
        <f t="shared" si="99"/>
        <v>18.75</v>
      </c>
      <c r="P426" s="104">
        <f t="shared" si="99"/>
        <v>0</v>
      </c>
      <c r="Q426" s="104">
        <f t="shared" si="99"/>
        <v>0</v>
      </c>
      <c r="R426" s="104">
        <f t="shared" si="99"/>
        <v>0</v>
      </c>
      <c r="S426" s="104">
        <f t="shared" si="99"/>
        <v>0</v>
      </c>
      <c r="T426" s="104">
        <f t="shared" si="99"/>
        <v>6.25</v>
      </c>
      <c r="U426" s="104">
        <f t="shared" si="98"/>
        <v>100</v>
      </c>
      <c r="V426" s="96"/>
      <c r="W426" s="82"/>
      <c r="X426" s="82"/>
      <c r="Y426" s="82"/>
      <c r="Z426" s="82"/>
      <c r="AA426" s="82"/>
    </row>
    <row r="427" spans="2:27" ht="15" customHeight="1" x14ac:dyDescent="0.15">
      <c r="B427" s="84"/>
      <c r="C427" s="49"/>
      <c r="G427" s="199" t="s">
        <v>434</v>
      </c>
      <c r="I427" s="38"/>
      <c r="J427" s="38"/>
      <c r="K427" s="38"/>
      <c r="L427" s="109">
        <f>$O$17</f>
        <v>16</v>
      </c>
      <c r="M427" s="65">
        <f t="shared" si="99"/>
        <v>81.25</v>
      </c>
      <c r="N427" s="65">
        <f t="shared" si="99"/>
        <v>12.5</v>
      </c>
      <c r="O427" s="65">
        <f t="shared" si="99"/>
        <v>0</v>
      </c>
      <c r="P427" s="65">
        <f t="shared" si="99"/>
        <v>0</v>
      </c>
      <c r="Q427" s="65">
        <f t="shared" si="99"/>
        <v>0</v>
      </c>
      <c r="R427" s="65">
        <f t="shared" si="99"/>
        <v>0</v>
      </c>
      <c r="S427" s="65">
        <f t="shared" si="99"/>
        <v>0</v>
      </c>
      <c r="T427" s="65">
        <f t="shared" si="99"/>
        <v>6.25</v>
      </c>
      <c r="U427" s="65">
        <f t="shared" si="98"/>
        <v>100</v>
      </c>
      <c r="V427" s="96"/>
      <c r="W427" s="82"/>
      <c r="X427" s="82"/>
      <c r="Y427" s="82"/>
      <c r="Z427" s="82"/>
      <c r="AA427" s="82"/>
    </row>
    <row r="428" spans="2:27" ht="15" customHeight="1" x14ac:dyDescent="0.15">
      <c r="B428" s="92"/>
      <c r="C428" s="53"/>
      <c r="D428" s="54"/>
      <c r="E428" s="54"/>
      <c r="F428" s="54"/>
      <c r="G428" s="198" t="s">
        <v>433</v>
      </c>
      <c r="H428" s="54"/>
      <c r="I428" s="54"/>
      <c r="J428" s="54"/>
      <c r="K428" s="54"/>
      <c r="L428" s="99">
        <f>$O$17</f>
        <v>16</v>
      </c>
      <c r="M428" s="100">
        <f t="shared" si="99"/>
        <v>81.25</v>
      </c>
      <c r="N428" s="100">
        <f t="shared" si="99"/>
        <v>12.5</v>
      </c>
      <c r="O428" s="100">
        <f t="shared" si="99"/>
        <v>0</v>
      </c>
      <c r="P428" s="100">
        <f t="shared" si="99"/>
        <v>0</v>
      </c>
      <c r="Q428" s="100">
        <f t="shared" si="99"/>
        <v>0</v>
      </c>
      <c r="R428" s="100">
        <f t="shared" si="99"/>
        <v>0</v>
      </c>
      <c r="S428" s="100">
        <f t="shared" si="99"/>
        <v>0</v>
      </c>
      <c r="T428" s="100">
        <f t="shared" si="99"/>
        <v>6.25</v>
      </c>
      <c r="U428" s="100">
        <f t="shared" si="98"/>
        <v>100</v>
      </c>
      <c r="V428" s="96"/>
      <c r="W428" s="82"/>
      <c r="X428" s="82"/>
      <c r="Y428" s="82"/>
      <c r="Z428" s="82"/>
      <c r="AA428" s="82"/>
    </row>
    <row r="429" spans="2:27" ht="15" customHeight="1" x14ac:dyDescent="0.15">
      <c r="B429" s="35" t="s">
        <v>1</v>
      </c>
      <c r="C429" s="58" t="s">
        <v>439</v>
      </c>
      <c r="D429" s="59"/>
      <c r="E429" s="59"/>
      <c r="F429" s="59"/>
      <c r="G429" s="203" t="s">
        <v>438</v>
      </c>
      <c r="H429" s="59"/>
      <c r="I429" s="59"/>
      <c r="J429" s="59"/>
      <c r="K429" s="59"/>
      <c r="L429" s="95">
        <f>L424-T419</f>
        <v>15</v>
      </c>
      <c r="M429" s="62">
        <f t="shared" ref="M429:S433" si="100">M419/$L429*100</f>
        <v>0</v>
      </c>
      <c r="N429" s="62">
        <f t="shared" si="100"/>
        <v>0</v>
      </c>
      <c r="O429" s="62">
        <f t="shared" si="100"/>
        <v>0</v>
      </c>
      <c r="P429" s="62">
        <f t="shared" si="100"/>
        <v>6.666666666666667</v>
      </c>
      <c r="Q429" s="62">
        <f t="shared" si="100"/>
        <v>13.333333333333334</v>
      </c>
      <c r="R429" s="62">
        <f t="shared" si="100"/>
        <v>13.333333333333334</v>
      </c>
      <c r="S429" s="62">
        <f t="shared" si="100"/>
        <v>66.666666666666657</v>
      </c>
      <c r="T429" s="101" t="s">
        <v>203</v>
      </c>
      <c r="U429" s="62">
        <f t="shared" si="98"/>
        <v>100</v>
      </c>
      <c r="V429" s="96"/>
      <c r="W429" s="82"/>
      <c r="X429" s="82"/>
      <c r="Y429" s="82"/>
      <c r="Z429" s="82"/>
      <c r="AA429" s="82"/>
    </row>
    <row r="430" spans="2:27" ht="15" customHeight="1" x14ac:dyDescent="0.15">
      <c r="B430" s="102" t="s">
        <v>192</v>
      </c>
      <c r="C430" s="49"/>
      <c r="G430" s="199" t="s">
        <v>437</v>
      </c>
      <c r="I430" s="38"/>
      <c r="J430" s="38"/>
      <c r="K430" s="38"/>
      <c r="L430" s="109">
        <f>L425-T420</f>
        <v>15</v>
      </c>
      <c r="M430" s="65">
        <f t="shared" si="100"/>
        <v>93.333333333333329</v>
      </c>
      <c r="N430" s="65">
        <f t="shared" si="100"/>
        <v>6.666666666666667</v>
      </c>
      <c r="O430" s="65">
        <f t="shared" si="100"/>
        <v>0</v>
      </c>
      <c r="P430" s="65">
        <f t="shared" si="100"/>
        <v>0</v>
      </c>
      <c r="Q430" s="65">
        <f t="shared" si="100"/>
        <v>0</v>
      </c>
      <c r="R430" s="65">
        <f t="shared" si="100"/>
        <v>0</v>
      </c>
      <c r="S430" s="65">
        <f t="shared" si="100"/>
        <v>0</v>
      </c>
      <c r="T430" s="67" t="s">
        <v>146</v>
      </c>
      <c r="U430" s="65">
        <f t="shared" si="98"/>
        <v>100</v>
      </c>
      <c r="V430" s="96"/>
      <c r="W430" s="82"/>
      <c r="X430" s="82"/>
      <c r="Y430" s="82"/>
      <c r="Z430" s="82"/>
      <c r="AA430" s="82"/>
    </row>
    <row r="431" spans="2:27" ht="15" customHeight="1" x14ac:dyDescent="0.15">
      <c r="B431" s="84"/>
      <c r="C431" s="202" t="s">
        <v>436</v>
      </c>
      <c r="D431" s="200"/>
      <c r="E431" s="200"/>
      <c r="F431" s="200"/>
      <c r="G431" s="201" t="s">
        <v>435</v>
      </c>
      <c r="H431" s="200"/>
      <c r="I431" s="200"/>
      <c r="J431" s="200"/>
      <c r="K431" s="200"/>
      <c r="L431" s="103">
        <f>L426-T421</f>
        <v>15</v>
      </c>
      <c r="M431" s="104">
        <f t="shared" si="100"/>
        <v>66.666666666666657</v>
      </c>
      <c r="N431" s="104">
        <f t="shared" si="100"/>
        <v>13.333333333333334</v>
      </c>
      <c r="O431" s="104">
        <f t="shared" si="100"/>
        <v>20</v>
      </c>
      <c r="P431" s="104">
        <f t="shared" si="100"/>
        <v>0</v>
      </c>
      <c r="Q431" s="104">
        <f t="shared" si="100"/>
        <v>0</v>
      </c>
      <c r="R431" s="104">
        <f t="shared" si="100"/>
        <v>0</v>
      </c>
      <c r="S431" s="104">
        <f t="shared" si="100"/>
        <v>0</v>
      </c>
      <c r="T431" s="105" t="s">
        <v>146</v>
      </c>
      <c r="U431" s="104">
        <f t="shared" si="98"/>
        <v>99.999999999999986</v>
      </c>
      <c r="V431" s="96"/>
      <c r="W431" s="82"/>
      <c r="X431" s="82"/>
      <c r="Y431" s="82"/>
      <c r="Z431" s="82"/>
      <c r="AA431" s="82"/>
    </row>
    <row r="432" spans="2:27" ht="15" customHeight="1" x14ac:dyDescent="0.15">
      <c r="B432" s="84"/>
      <c r="C432" s="49"/>
      <c r="G432" s="199" t="s">
        <v>434</v>
      </c>
      <c r="I432" s="38"/>
      <c r="J432" s="38"/>
      <c r="K432" s="38"/>
      <c r="L432" s="109">
        <f>L427-T422</f>
        <v>15</v>
      </c>
      <c r="M432" s="65">
        <f t="shared" si="100"/>
        <v>86.666666666666671</v>
      </c>
      <c r="N432" s="65">
        <f t="shared" si="100"/>
        <v>13.333333333333334</v>
      </c>
      <c r="O432" s="65">
        <f t="shared" si="100"/>
        <v>0</v>
      </c>
      <c r="P432" s="65">
        <f t="shared" si="100"/>
        <v>0</v>
      </c>
      <c r="Q432" s="65">
        <f t="shared" si="100"/>
        <v>0</v>
      </c>
      <c r="R432" s="65">
        <f t="shared" si="100"/>
        <v>0</v>
      </c>
      <c r="S432" s="65">
        <f t="shared" si="100"/>
        <v>0</v>
      </c>
      <c r="T432" s="67" t="s">
        <v>146</v>
      </c>
      <c r="U432" s="65">
        <f t="shared" si="98"/>
        <v>100</v>
      </c>
      <c r="V432" s="96"/>
      <c r="W432" s="82"/>
      <c r="X432" s="82"/>
      <c r="Y432" s="82"/>
      <c r="Z432" s="82"/>
      <c r="AA432" s="82"/>
    </row>
    <row r="433" spans="1:27" ht="15" customHeight="1" x14ac:dyDescent="0.15">
      <c r="B433" s="92"/>
      <c r="C433" s="53"/>
      <c r="D433" s="54"/>
      <c r="E433" s="54"/>
      <c r="F433" s="54"/>
      <c r="G433" s="198" t="s">
        <v>433</v>
      </c>
      <c r="H433" s="54"/>
      <c r="I433" s="54"/>
      <c r="J433" s="54"/>
      <c r="K433" s="54"/>
      <c r="L433" s="99">
        <f>L428-T423</f>
        <v>15</v>
      </c>
      <c r="M433" s="100">
        <f t="shared" si="100"/>
        <v>86.666666666666671</v>
      </c>
      <c r="N433" s="100">
        <f t="shared" si="100"/>
        <v>13.333333333333334</v>
      </c>
      <c r="O433" s="100">
        <f t="shared" si="100"/>
        <v>0</v>
      </c>
      <c r="P433" s="100">
        <f t="shared" si="100"/>
        <v>0</v>
      </c>
      <c r="Q433" s="100">
        <f t="shared" si="100"/>
        <v>0</v>
      </c>
      <c r="R433" s="100">
        <f t="shared" si="100"/>
        <v>0</v>
      </c>
      <c r="S433" s="100">
        <f t="shared" si="100"/>
        <v>0</v>
      </c>
      <c r="T433" s="107" t="s">
        <v>146</v>
      </c>
      <c r="U433" s="100">
        <f t="shared" si="98"/>
        <v>100</v>
      </c>
      <c r="V433" s="96"/>
      <c r="W433" s="82"/>
      <c r="X433" s="82"/>
      <c r="Y433" s="82"/>
      <c r="Z433" s="82"/>
      <c r="AA433" s="82"/>
    </row>
    <row r="434" spans="1:27" ht="15" customHeight="1" x14ac:dyDescent="0.15">
      <c r="I434" s="38"/>
      <c r="J434" s="38"/>
      <c r="K434" s="38"/>
    </row>
    <row r="435" spans="1:27" ht="15" customHeight="1" x14ac:dyDescent="0.15">
      <c r="A435" s="37" t="s">
        <v>452</v>
      </c>
      <c r="I435" s="38"/>
      <c r="J435" s="38"/>
      <c r="K435" s="38"/>
      <c r="L435" s="38"/>
    </row>
    <row r="436" spans="1:27" ht="22.5" customHeight="1" x14ac:dyDescent="0.15">
      <c r="B436" s="43" t="s">
        <v>57</v>
      </c>
      <c r="C436" s="44"/>
      <c r="D436" s="44"/>
      <c r="E436" s="44"/>
      <c r="F436" s="44"/>
      <c r="G436" s="44"/>
      <c r="H436" s="44"/>
      <c r="I436" s="44"/>
      <c r="J436" s="44"/>
      <c r="K436" s="44"/>
      <c r="L436" s="44"/>
      <c r="M436" s="79" t="s">
        <v>449</v>
      </c>
      <c r="N436" s="78" t="s">
        <v>448</v>
      </c>
      <c r="O436" s="78" t="s">
        <v>447</v>
      </c>
      <c r="P436" s="78" t="s">
        <v>446</v>
      </c>
      <c r="Q436" s="78" t="s">
        <v>445</v>
      </c>
      <c r="R436" s="78" t="s">
        <v>444</v>
      </c>
      <c r="S436" s="79" t="s">
        <v>443</v>
      </c>
      <c r="T436" s="79" t="s">
        <v>73</v>
      </c>
      <c r="U436" s="79" t="s">
        <v>57</v>
      </c>
      <c r="V436" s="79" t="s">
        <v>442</v>
      </c>
      <c r="W436" s="79" t="s">
        <v>441</v>
      </c>
      <c r="X436" s="80"/>
      <c r="Y436" s="80"/>
      <c r="Z436" s="80"/>
      <c r="AA436" s="80"/>
    </row>
    <row r="437" spans="1:27" ht="15" customHeight="1" x14ac:dyDescent="0.15">
      <c r="B437" s="35" t="s">
        <v>0</v>
      </c>
      <c r="C437" s="58" t="s">
        <v>439</v>
      </c>
      <c r="D437" s="59"/>
      <c r="E437" s="59"/>
      <c r="F437" s="59"/>
      <c r="G437" s="203" t="s">
        <v>438</v>
      </c>
      <c r="H437" s="59"/>
      <c r="I437" s="59"/>
      <c r="J437" s="59"/>
      <c r="K437" s="59"/>
      <c r="L437" s="60"/>
      <c r="M437" s="61">
        <v>43</v>
      </c>
      <c r="N437" s="61">
        <v>8</v>
      </c>
      <c r="O437" s="61">
        <v>24</v>
      </c>
      <c r="P437" s="61">
        <v>29</v>
      </c>
      <c r="Q437" s="61">
        <v>15</v>
      </c>
      <c r="R437" s="61">
        <v>17</v>
      </c>
      <c r="S437" s="61">
        <v>83</v>
      </c>
      <c r="T437" s="61">
        <v>137</v>
      </c>
      <c r="U437" s="61">
        <f t="shared" ref="U437:U451" si="101">SUM(M437:T437)</f>
        <v>356</v>
      </c>
      <c r="V437" s="81">
        <v>5.7945205479452051</v>
      </c>
      <c r="W437" s="81">
        <v>6</v>
      </c>
      <c r="X437" s="82"/>
      <c r="Y437" s="82"/>
      <c r="Z437" s="82"/>
      <c r="AA437" s="82"/>
    </row>
    <row r="438" spans="1:27" ht="15" customHeight="1" x14ac:dyDescent="0.15">
      <c r="B438" s="84"/>
      <c r="C438" s="49"/>
      <c r="G438" s="199" t="s">
        <v>450</v>
      </c>
      <c r="I438" s="38"/>
      <c r="J438" s="38"/>
      <c r="K438" s="38"/>
      <c r="L438" s="50"/>
      <c r="M438" s="64">
        <v>180</v>
      </c>
      <c r="N438" s="64">
        <v>9</v>
      </c>
      <c r="O438" s="64">
        <v>13</v>
      </c>
      <c r="P438" s="64">
        <v>11</v>
      </c>
      <c r="Q438" s="64">
        <v>1</v>
      </c>
      <c r="R438" s="64">
        <v>1</v>
      </c>
      <c r="S438" s="64">
        <v>0</v>
      </c>
      <c r="T438" s="64">
        <v>141</v>
      </c>
      <c r="U438" s="64">
        <f t="shared" si="101"/>
        <v>356</v>
      </c>
      <c r="V438" s="197">
        <v>0.49302325581395351</v>
      </c>
      <c r="W438" s="197">
        <v>0</v>
      </c>
      <c r="X438" s="82"/>
      <c r="Y438" s="82"/>
      <c r="Z438" s="82"/>
      <c r="AA438" s="82"/>
    </row>
    <row r="439" spans="1:27" ht="15" customHeight="1" x14ac:dyDescent="0.15">
      <c r="B439" s="84"/>
      <c r="C439" s="202" t="s">
        <v>436</v>
      </c>
      <c r="D439" s="200"/>
      <c r="E439" s="200"/>
      <c r="F439" s="200"/>
      <c r="G439" s="201" t="s">
        <v>435</v>
      </c>
      <c r="H439" s="200"/>
      <c r="I439" s="200"/>
      <c r="J439" s="200"/>
      <c r="K439" s="200"/>
      <c r="L439" s="206"/>
      <c r="M439" s="205">
        <v>175</v>
      </c>
      <c r="N439" s="205">
        <v>17</v>
      </c>
      <c r="O439" s="205">
        <v>18</v>
      </c>
      <c r="P439" s="205">
        <v>3</v>
      </c>
      <c r="Q439" s="205">
        <v>1</v>
      </c>
      <c r="R439" s="205">
        <v>0</v>
      </c>
      <c r="S439" s="205">
        <v>0</v>
      </c>
      <c r="T439" s="205">
        <v>142</v>
      </c>
      <c r="U439" s="205">
        <f t="shared" si="101"/>
        <v>356</v>
      </c>
      <c r="V439" s="204">
        <v>0.36915887850467288</v>
      </c>
      <c r="W439" s="204">
        <v>0</v>
      </c>
      <c r="X439" s="82"/>
      <c r="Y439" s="82"/>
      <c r="Z439" s="82"/>
      <c r="AA439" s="82"/>
    </row>
    <row r="440" spans="1:27" ht="15" customHeight="1" x14ac:dyDescent="0.15">
      <c r="B440" s="84"/>
      <c r="C440" s="49"/>
      <c r="G440" s="199" t="s">
        <v>434</v>
      </c>
      <c r="I440" s="38"/>
      <c r="J440" s="38"/>
      <c r="K440" s="38"/>
      <c r="L440" s="50"/>
      <c r="M440" s="64">
        <v>169</v>
      </c>
      <c r="N440" s="64">
        <v>25</v>
      </c>
      <c r="O440" s="64">
        <v>18</v>
      </c>
      <c r="P440" s="64">
        <v>0</v>
      </c>
      <c r="Q440" s="64">
        <v>1</v>
      </c>
      <c r="R440" s="64">
        <v>0</v>
      </c>
      <c r="S440" s="64">
        <v>0</v>
      </c>
      <c r="T440" s="64">
        <v>143</v>
      </c>
      <c r="U440" s="64">
        <f t="shared" si="101"/>
        <v>356</v>
      </c>
      <c r="V440" s="197">
        <v>0.36384976525821594</v>
      </c>
      <c r="W440" s="197">
        <v>0</v>
      </c>
      <c r="X440" s="82"/>
      <c r="Y440" s="82"/>
      <c r="Z440" s="82"/>
      <c r="AA440" s="82"/>
    </row>
    <row r="441" spans="1:27" ht="15" customHeight="1" x14ac:dyDescent="0.15">
      <c r="B441" s="92"/>
      <c r="C441" s="53"/>
      <c r="D441" s="54"/>
      <c r="E441" s="54"/>
      <c r="F441" s="54"/>
      <c r="G441" s="198" t="s">
        <v>433</v>
      </c>
      <c r="H441" s="54"/>
      <c r="I441" s="54"/>
      <c r="J441" s="54"/>
      <c r="K441" s="54"/>
      <c r="L441" s="55"/>
      <c r="M441" s="93">
        <v>140</v>
      </c>
      <c r="N441" s="93">
        <v>9</v>
      </c>
      <c r="O441" s="93">
        <v>25</v>
      </c>
      <c r="P441" s="93">
        <v>17</v>
      </c>
      <c r="Q441" s="93">
        <v>9</v>
      </c>
      <c r="R441" s="93">
        <v>8</v>
      </c>
      <c r="S441" s="93">
        <v>6</v>
      </c>
      <c r="T441" s="93">
        <v>142</v>
      </c>
      <c r="U441" s="93">
        <f t="shared" si="101"/>
        <v>356</v>
      </c>
      <c r="V441" s="94">
        <v>1.5397196261682242</v>
      </c>
      <c r="W441" s="94">
        <v>0</v>
      </c>
      <c r="X441" s="82"/>
      <c r="Y441" s="82"/>
      <c r="Z441" s="82"/>
      <c r="AA441" s="82"/>
    </row>
    <row r="442" spans="1:27" ht="15" customHeight="1" x14ac:dyDescent="0.15">
      <c r="B442" s="35" t="s">
        <v>1</v>
      </c>
      <c r="C442" s="58" t="s">
        <v>439</v>
      </c>
      <c r="D442" s="59"/>
      <c r="E442" s="59"/>
      <c r="F442" s="59"/>
      <c r="G442" s="203" t="s">
        <v>438</v>
      </c>
      <c r="H442" s="59"/>
      <c r="I442" s="59"/>
      <c r="J442" s="59"/>
      <c r="K442" s="59"/>
      <c r="L442" s="95">
        <f>L$17</f>
        <v>356</v>
      </c>
      <c r="M442" s="62">
        <f t="shared" ref="M442:T446" si="102">M437/$L442*100</f>
        <v>12.078651685393259</v>
      </c>
      <c r="N442" s="62">
        <f t="shared" si="102"/>
        <v>2.2471910112359552</v>
      </c>
      <c r="O442" s="62">
        <f t="shared" si="102"/>
        <v>6.7415730337078648</v>
      </c>
      <c r="P442" s="62">
        <f t="shared" si="102"/>
        <v>8.1460674157303377</v>
      </c>
      <c r="Q442" s="62">
        <f t="shared" si="102"/>
        <v>4.213483146067416</v>
      </c>
      <c r="R442" s="62">
        <f t="shared" si="102"/>
        <v>4.7752808988764039</v>
      </c>
      <c r="S442" s="62">
        <f t="shared" si="102"/>
        <v>23.314606741573034</v>
      </c>
      <c r="T442" s="62">
        <f t="shared" si="102"/>
        <v>38.483146067415731</v>
      </c>
      <c r="U442" s="62">
        <f t="shared" si="101"/>
        <v>100</v>
      </c>
      <c r="V442" s="196"/>
      <c r="W442" s="82"/>
      <c r="X442" s="82"/>
      <c r="Y442" s="82"/>
      <c r="Z442" s="82"/>
      <c r="AA442" s="82"/>
    </row>
    <row r="443" spans="1:27" ht="15" customHeight="1" x14ac:dyDescent="0.15">
      <c r="B443" s="84"/>
      <c r="C443" s="49"/>
      <c r="G443" s="199" t="s">
        <v>437</v>
      </c>
      <c r="I443" s="38"/>
      <c r="J443" s="38"/>
      <c r="K443" s="38"/>
      <c r="L443" s="109">
        <f>L$17</f>
        <v>356</v>
      </c>
      <c r="M443" s="65">
        <f t="shared" si="102"/>
        <v>50.561797752808992</v>
      </c>
      <c r="N443" s="65">
        <f t="shared" si="102"/>
        <v>2.5280898876404492</v>
      </c>
      <c r="O443" s="65">
        <f t="shared" si="102"/>
        <v>3.6516853932584268</v>
      </c>
      <c r="P443" s="65">
        <f t="shared" si="102"/>
        <v>3.089887640449438</v>
      </c>
      <c r="Q443" s="65">
        <f t="shared" si="102"/>
        <v>0.2808988764044944</v>
      </c>
      <c r="R443" s="65">
        <f t="shared" si="102"/>
        <v>0.2808988764044944</v>
      </c>
      <c r="S443" s="65">
        <f t="shared" si="102"/>
        <v>0</v>
      </c>
      <c r="T443" s="65">
        <f t="shared" si="102"/>
        <v>39.606741573033709</v>
      </c>
      <c r="U443" s="65">
        <f t="shared" si="101"/>
        <v>100</v>
      </c>
      <c r="V443" s="96"/>
      <c r="W443" s="82"/>
      <c r="X443" s="82"/>
      <c r="Y443" s="82"/>
      <c r="Z443" s="82"/>
      <c r="AA443" s="82"/>
    </row>
    <row r="444" spans="1:27" ht="15" customHeight="1" x14ac:dyDescent="0.15">
      <c r="B444" s="84"/>
      <c r="C444" s="202" t="s">
        <v>436</v>
      </c>
      <c r="D444" s="200"/>
      <c r="E444" s="200"/>
      <c r="F444" s="200"/>
      <c r="G444" s="201" t="s">
        <v>435</v>
      </c>
      <c r="H444" s="200"/>
      <c r="I444" s="200"/>
      <c r="J444" s="200"/>
      <c r="K444" s="200"/>
      <c r="L444" s="103">
        <f>L$17</f>
        <v>356</v>
      </c>
      <c r="M444" s="104">
        <f t="shared" si="102"/>
        <v>49.157303370786515</v>
      </c>
      <c r="N444" s="104">
        <f t="shared" si="102"/>
        <v>4.7752808988764039</v>
      </c>
      <c r="O444" s="104">
        <f t="shared" si="102"/>
        <v>5.0561797752808983</v>
      </c>
      <c r="P444" s="104">
        <f t="shared" si="102"/>
        <v>0.84269662921348309</v>
      </c>
      <c r="Q444" s="104">
        <f t="shared" si="102"/>
        <v>0.2808988764044944</v>
      </c>
      <c r="R444" s="104">
        <f t="shared" si="102"/>
        <v>0</v>
      </c>
      <c r="S444" s="104">
        <f t="shared" si="102"/>
        <v>0</v>
      </c>
      <c r="T444" s="104">
        <f t="shared" si="102"/>
        <v>39.887640449438202</v>
      </c>
      <c r="U444" s="104">
        <f t="shared" si="101"/>
        <v>100</v>
      </c>
      <c r="V444" s="96"/>
      <c r="W444" s="82"/>
      <c r="X444" s="82"/>
      <c r="Y444" s="82"/>
      <c r="Z444" s="82"/>
      <c r="AA444" s="82"/>
    </row>
    <row r="445" spans="1:27" ht="15" customHeight="1" x14ac:dyDescent="0.15">
      <c r="B445" s="84"/>
      <c r="C445" s="49"/>
      <c r="G445" s="199" t="s">
        <v>434</v>
      </c>
      <c r="I445" s="38"/>
      <c r="J445" s="38"/>
      <c r="K445" s="38"/>
      <c r="L445" s="109">
        <f>L$17</f>
        <v>356</v>
      </c>
      <c r="M445" s="65">
        <f t="shared" si="102"/>
        <v>47.471910112359552</v>
      </c>
      <c r="N445" s="65">
        <f t="shared" si="102"/>
        <v>7.02247191011236</v>
      </c>
      <c r="O445" s="65">
        <f t="shared" si="102"/>
        <v>5.0561797752808983</v>
      </c>
      <c r="P445" s="65">
        <f t="shared" si="102"/>
        <v>0</v>
      </c>
      <c r="Q445" s="65">
        <f t="shared" si="102"/>
        <v>0.2808988764044944</v>
      </c>
      <c r="R445" s="65">
        <f t="shared" si="102"/>
        <v>0</v>
      </c>
      <c r="S445" s="65">
        <f t="shared" si="102"/>
        <v>0</v>
      </c>
      <c r="T445" s="65">
        <f t="shared" si="102"/>
        <v>40.168539325842694</v>
      </c>
      <c r="U445" s="65">
        <f t="shared" si="101"/>
        <v>100</v>
      </c>
      <c r="V445" s="96"/>
      <c r="W445" s="82"/>
      <c r="X445" s="82"/>
      <c r="Y445" s="82"/>
      <c r="Z445" s="82"/>
      <c r="AA445" s="82"/>
    </row>
    <row r="446" spans="1:27" ht="15" customHeight="1" x14ac:dyDescent="0.15">
      <c r="B446" s="92"/>
      <c r="C446" s="53"/>
      <c r="D446" s="54"/>
      <c r="E446" s="54"/>
      <c r="F446" s="54"/>
      <c r="G446" s="198" t="s">
        <v>433</v>
      </c>
      <c r="H446" s="54"/>
      <c r="I446" s="54"/>
      <c r="J446" s="54"/>
      <c r="K446" s="54"/>
      <c r="L446" s="99">
        <f>L$17</f>
        <v>356</v>
      </c>
      <c r="M446" s="100">
        <f t="shared" si="102"/>
        <v>39.325842696629216</v>
      </c>
      <c r="N446" s="100">
        <f t="shared" si="102"/>
        <v>2.5280898876404492</v>
      </c>
      <c r="O446" s="100">
        <f t="shared" si="102"/>
        <v>7.02247191011236</v>
      </c>
      <c r="P446" s="100">
        <f t="shared" si="102"/>
        <v>4.7752808988764039</v>
      </c>
      <c r="Q446" s="100">
        <f t="shared" si="102"/>
        <v>2.5280898876404492</v>
      </c>
      <c r="R446" s="100">
        <f t="shared" si="102"/>
        <v>2.2471910112359552</v>
      </c>
      <c r="S446" s="100">
        <f t="shared" si="102"/>
        <v>1.6853932584269662</v>
      </c>
      <c r="T446" s="100">
        <f t="shared" si="102"/>
        <v>39.887640449438202</v>
      </c>
      <c r="U446" s="100">
        <f t="shared" si="101"/>
        <v>100</v>
      </c>
      <c r="V446" s="96"/>
      <c r="W446" s="82"/>
      <c r="X446" s="82"/>
      <c r="Y446" s="82"/>
      <c r="Z446" s="82"/>
      <c r="AA446" s="82"/>
    </row>
    <row r="447" spans="1:27" ht="15" customHeight="1" x14ac:dyDescent="0.15">
      <c r="B447" s="35" t="s">
        <v>1</v>
      </c>
      <c r="C447" s="58" t="s">
        <v>439</v>
      </c>
      <c r="D447" s="59"/>
      <c r="E447" s="59"/>
      <c r="F447" s="59"/>
      <c r="G447" s="203" t="s">
        <v>438</v>
      </c>
      <c r="H447" s="59"/>
      <c r="I447" s="59"/>
      <c r="J447" s="59"/>
      <c r="K447" s="59"/>
      <c r="L447" s="95">
        <f>L442-T437</f>
        <v>219</v>
      </c>
      <c r="M447" s="62">
        <f t="shared" ref="M447:S451" si="103">M437/$L447*100</f>
        <v>19.634703196347029</v>
      </c>
      <c r="N447" s="62">
        <f t="shared" si="103"/>
        <v>3.6529680365296802</v>
      </c>
      <c r="O447" s="62">
        <f t="shared" si="103"/>
        <v>10.95890410958904</v>
      </c>
      <c r="P447" s="62">
        <f t="shared" si="103"/>
        <v>13.24200913242009</v>
      </c>
      <c r="Q447" s="62">
        <f t="shared" si="103"/>
        <v>6.8493150684931505</v>
      </c>
      <c r="R447" s="62">
        <f t="shared" si="103"/>
        <v>7.7625570776255701</v>
      </c>
      <c r="S447" s="62">
        <f t="shared" si="103"/>
        <v>37.899543378995432</v>
      </c>
      <c r="T447" s="101" t="s">
        <v>203</v>
      </c>
      <c r="U447" s="62">
        <f t="shared" si="101"/>
        <v>100</v>
      </c>
      <c r="V447" s="96"/>
      <c r="W447" s="82"/>
      <c r="X447" s="82"/>
      <c r="Y447" s="82"/>
      <c r="Z447" s="82"/>
      <c r="AA447" s="82"/>
    </row>
    <row r="448" spans="1:27" ht="15" customHeight="1" x14ac:dyDescent="0.15">
      <c r="B448" s="102" t="s">
        <v>192</v>
      </c>
      <c r="C448" s="49"/>
      <c r="G448" s="199" t="s">
        <v>437</v>
      </c>
      <c r="I448" s="38"/>
      <c r="J448" s="38"/>
      <c r="K448" s="38"/>
      <c r="L448" s="109">
        <f>L443-T438</f>
        <v>215</v>
      </c>
      <c r="M448" s="65">
        <f t="shared" si="103"/>
        <v>83.720930232558146</v>
      </c>
      <c r="N448" s="65">
        <f t="shared" si="103"/>
        <v>4.1860465116279073</v>
      </c>
      <c r="O448" s="65">
        <f t="shared" si="103"/>
        <v>6.0465116279069768</v>
      </c>
      <c r="P448" s="65">
        <f t="shared" si="103"/>
        <v>5.1162790697674421</v>
      </c>
      <c r="Q448" s="65">
        <f t="shared" si="103"/>
        <v>0.46511627906976744</v>
      </c>
      <c r="R448" s="65">
        <f t="shared" si="103"/>
        <v>0.46511627906976744</v>
      </c>
      <c r="S448" s="65">
        <f t="shared" si="103"/>
        <v>0</v>
      </c>
      <c r="T448" s="67" t="s">
        <v>146</v>
      </c>
      <c r="U448" s="65">
        <f t="shared" si="101"/>
        <v>100</v>
      </c>
      <c r="V448" s="96"/>
      <c r="W448" s="82"/>
      <c r="X448" s="82"/>
      <c r="Y448" s="82"/>
      <c r="Z448" s="82"/>
      <c r="AA448" s="82"/>
    </row>
    <row r="449" spans="2:27" ht="15" customHeight="1" x14ac:dyDescent="0.15">
      <c r="B449" s="84"/>
      <c r="C449" s="202" t="s">
        <v>436</v>
      </c>
      <c r="D449" s="200"/>
      <c r="E449" s="200"/>
      <c r="F449" s="200"/>
      <c r="G449" s="201" t="s">
        <v>435</v>
      </c>
      <c r="H449" s="200"/>
      <c r="I449" s="200"/>
      <c r="J449" s="200"/>
      <c r="K449" s="200"/>
      <c r="L449" s="103">
        <f>L444-T439</f>
        <v>214</v>
      </c>
      <c r="M449" s="104">
        <f t="shared" si="103"/>
        <v>81.775700934579447</v>
      </c>
      <c r="N449" s="104">
        <f t="shared" si="103"/>
        <v>7.9439252336448591</v>
      </c>
      <c r="O449" s="104">
        <f t="shared" si="103"/>
        <v>8.4112149532710276</v>
      </c>
      <c r="P449" s="104">
        <f t="shared" si="103"/>
        <v>1.4018691588785046</v>
      </c>
      <c r="Q449" s="104">
        <f t="shared" si="103"/>
        <v>0.46728971962616817</v>
      </c>
      <c r="R449" s="104">
        <f t="shared" si="103"/>
        <v>0</v>
      </c>
      <c r="S449" s="104">
        <f t="shared" si="103"/>
        <v>0</v>
      </c>
      <c r="T449" s="105" t="s">
        <v>146</v>
      </c>
      <c r="U449" s="104">
        <f t="shared" si="101"/>
        <v>100</v>
      </c>
      <c r="V449" s="96"/>
      <c r="W449" s="82"/>
      <c r="X449" s="82"/>
      <c r="Y449" s="82"/>
      <c r="Z449" s="82"/>
      <c r="AA449" s="82"/>
    </row>
    <row r="450" spans="2:27" ht="15" customHeight="1" x14ac:dyDescent="0.15">
      <c r="B450" s="84"/>
      <c r="C450" s="49"/>
      <c r="G450" s="199" t="s">
        <v>434</v>
      </c>
      <c r="I450" s="38"/>
      <c r="J450" s="38"/>
      <c r="K450" s="38"/>
      <c r="L450" s="109">
        <f>L445-T440</f>
        <v>213</v>
      </c>
      <c r="M450" s="65">
        <f t="shared" si="103"/>
        <v>79.342723004694832</v>
      </c>
      <c r="N450" s="65">
        <f t="shared" si="103"/>
        <v>11.737089201877934</v>
      </c>
      <c r="O450" s="65">
        <f t="shared" si="103"/>
        <v>8.4507042253521121</v>
      </c>
      <c r="P450" s="65">
        <f t="shared" si="103"/>
        <v>0</v>
      </c>
      <c r="Q450" s="65">
        <f t="shared" si="103"/>
        <v>0.46948356807511737</v>
      </c>
      <c r="R450" s="65">
        <f t="shared" si="103"/>
        <v>0</v>
      </c>
      <c r="S450" s="65">
        <f t="shared" si="103"/>
        <v>0</v>
      </c>
      <c r="T450" s="67" t="s">
        <v>146</v>
      </c>
      <c r="U450" s="65">
        <f t="shared" si="101"/>
        <v>100</v>
      </c>
      <c r="V450" s="96"/>
      <c r="W450" s="82"/>
      <c r="X450" s="82"/>
      <c r="Y450" s="82"/>
      <c r="Z450" s="82"/>
      <c r="AA450" s="82"/>
    </row>
    <row r="451" spans="2:27" ht="15" customHeight="1" x14ac:dyDescent="0.15">
      <c r="B451" s="92"/>
      <c r="C451" s="53"/>
      <c r="D451" s="54"/>
      <c r="E451" s="54"/>
      <c r="F451" s="54"/>
      <c r="G451" s="198" t="s">
        <v>433</v>
      </c>
      <c r="H451" s="54"/>
      <c r="I451" s="54"/>
      <c r="J451" s="54"/>
      <c r="K451" s="54"/>
      <c r="L451" s="99">
        <f>L446-T441</f>
        <v>214</v>
      </c>
      <c r="M451" s="100">
        <f t="shared" si="103"/>
        <v>65.420560747663544</v>
      </c>
      <c r="N451" s="100">
        <f t="shared" si="103"/>
        <v>4.2056074766355138</v>
      </c>
      <c r="O451" s="100">
        <f t="shared" si="103"/>
        <v>11.682242990654206</v>
      </c>
      <c r="P451" s="100">
        <f t="shared" si="103"/>
        <v>7.9439252336448591</v>
      </c>
      <c r="Q451" s="100">
        <f t="shared" si="103"/>
        <v>4.2056074766355138</v>
      </c>
      <c r="R451" s="100">
        <f t="shared" si="103"/>
        <v>3.7383177570093453</v>
      </c>
      <c r="S451" s="100">
        <f t="shared" si="103"/>
        <v>2.8037383177570092</v>
      </c>
      <c r="T451" s="107" t="s">
        <v>146</v>
      </c>
      <c r="U451" s="100">
        <f t="shared" si="101"/>
        <v>99.999999999999972</v>
      </c>
      <c r="V451" s="96"/>
      <c r="W451" s="82"/>
      <c r="X451" s="82"/>
      <c r="Y451" s="82"/>
      <c r="Z451" s="82"/>
      <c r="AA451" s="82"/>
    </row>
    <row r="452" spans="2:27" ht="15" customHeight="1" x14ac:dyDescent="0.15">
      <c r="I452" s="38"/>
      <c r="J452" s="38"/>
      <c r="K452" s="38"/>
    </row>
    <row r="453" spans="2:27" ht="22.5" customHeight="1" x14ac:dyDescent="0.15">
      <c r="B453" s="43" t="s">
        <v>419</v>
      </c>
      <c r="C453" s="44"/>
      <c r="D453" s="44"/>
      <c r="E453" s="44"/>
      <c r="F453" s="44"/>
      <c r="G453" s="44"/>
      <c r="H453" s="44"/>
      <c r="I453" s="44"/>
      <c r="J453" s="44"/>
      <c r="K453" s="44"/>
      <c r="L453" s="44"/>
      <c r="M453" s="79" t="s">
        <v>449</v>
      </c>
      <c r="N453" s="78" t="s">
        <v>448</v>
      </c>
      <c r="O453" s="78" t="s">
        <v>447</v>
      </c>
      <c r="P453" s="78" t="s">
        <v>446</v>
      </c>
      <c r="Q453" s="78" t="s">
        <v>445</v>
      </c>
      <c r="R453" s="78" t="s">
        <v>444</v>
      </c>
      <c r="S453" s="79" t="s">
        <v>443</v>
      </c>
      <c r="T453" s="79" t="s">
        <v>73</v>
      </c>
      <c r="U453" s="79" t="s">
        <v>57</v>
      </c>
      <c r="V453" s="79" t="s">
        <v>442</v>
      </c>
      <c r="W453" s="79" t="s">
        <v>441</v>
      </c>
      <c r="X453" s="80"/>
      <c r="Y453" s="80"/>
      <c r="Z453" s="80"/>
      <c r="AA453" s="80"/>
    </row>
    <row r="454" spans="2:27" ht="15" customHeight="1" x14ac:dyDescent="0.15">
      <c r="B454" s="35" t="s">
        <v>0</v>
      </c>
      <c r="C454" s="58" t="s">
        <v>439</v>
      </c>
      <c r="D454" s="59"/>
      <c r="E454" s="59"/>
      <c r="F454" s="59"/>
      <c r="G454" s="203" t="s">
        <v>438</v>
      </c>
      <c r="H454" s="59"/>
      <c r="I454" s="59"/>
      <c r="J454" s="59"/>
      <c r="K454" s="59"/>
      <c r="L454" s="60"/>
      <c r="M454" s="61">
        <v>1</v>
      </c>
      <c r="N454" s="61">
        <v>0</v>
      </c>
      <c r="O454" s="61">
        <v>2</v>
      </c>
      <c r="P454" s="61">
        <v>0</v>
      </c>
      <c r="Q454" s="61">
        <v>2</v>
      </c>
      <c r="R454" s="61">
        <v>0</v>
      </c>
      <c r="S454" s="61">
        <v>10</v>
      </c>
      <c r="T454" s="61">
        <v>1</v>
      </c>
      <c r="U454" s="61">
        <f t="shared" ref="U454:U468" si="104">SUM(M454:T454)</f>
        <v>16</v>
      </c>
      <c r="V454" s="81">
        <v>7.8666666666666663</v>
      </c>
      <c r="W454" s="81">
        <v>10</v>
      </c>
      <c r="X454" s="82"/>
      <c r="Y454" s="82"/>
      <c r="Z454" s="82"/>
      <c r="AA454" s="82"/>
    </row>
    <row r="455" spans="2:27" ht="15" customHeight="1" x14ac:dyDescent="0.15">
      <c r="B455" s="84"/>
      <c r="C455" s="49"/>
      <c r="G455" s="199" t="s">
        <v>440</v>
      </c>
      <c r="I455" s="38"/>
      <c r="J455" s="38"/>
      <c r="K455" s="38"/>
      <c r="L455" s="50"/>
      <c r="M455" s="64">
        <v>14</v>
      </c>
      <c r="N455" s="64">
        <v>1</v>
      </c>
      <c r="O455" s="64">
        <v>0</v>
      </c>
      <c r="P455" s="64">
        <v>0</v>
      </c>
      <c r="Q455" s="64">
        <v>0</v>
      </c>
      <c r="R455" s="64">
        <v>0</v>
      </c>
      <c r="S455" s="64">
        <v>0</v>
      </c>
      <c r="T455" s="64">
        <v>1</v>
      </c>
      <c r="U455" s="64">
        <f t="shared" si="104"/>
        <v>16</v>
      </c>
      <c r="V455" s="197">
        <v>6.6666666666666666E-2</v>
      </c>
      <c r="W455" s="197">
        <v>0</v>
      </c>
      <c r="X455" s="82"/>
      <c r="Y455" s="82"/>
      <c r="Z455" s="82"/>
      <c r="AA455" s="82"/>
    </row>
    <row r="456" spans="2:27" ht="15" customHeight="1" x14ac:dyDescent="0.15">
      <c r="B456" s="84"/>
      <c r="C456" s="202" t="s">
        <v>436</v>
      </c>
      <c r="D456" s="200"/>
      <c r="E456" s="200"/>
      <c r="F456" s="200"/>
      <c r="G456" s="201" t="s">
        <v>435</v>
      </c>
      <c r="H456" s="200"/>
      <c r="I456" s="200"/>
      <c r="J456" s="200"/>
      <c r="K456" s="200"/>
      <c r="L456" s="206"/>
      <c r="M456" s="205">
        <v>12</v>
      </c>
      <c r="N456" s="205">
        <v>1</v>
      </c>
      <c r="O456" s="205">
        <v>2</v>
      </c>
      <c r="P456" s="205">
        <v>0</v>
      </c>
      <c r="Q456" s="205">
        <v>0</v>
      </c>
      <c r="R456" s="205">
        <v>0</v>
      </c>
      <c r="S456" s="205">
        <v>0</v>
      </c>
      <c r="T456" s="205">
        <v>1</v>
      </c>
      <c r="U456" s="205">
        <f t="shared" si="104"/>
        <v>16</v>
      </c>
      <c r="V456" s="204">
        <v>0.33333333333333331</v>
      </c>
      <c r="W456" s="204">
        <v>0</v>
      </c>
      <c r="X456" s="82"/>
      <c r="Y456" s="82"/>
      <c r="Z456" s="82"/>
      <c r="AA456" s="82"/>
    </row>
    <row r="457" spans="2:27" ht="15" customHeight="1" x14ac:dyDescent="0.15">
      <c r="B457" s="84"/>
      <c r="C457" s="49"/>
      <c r="G457" s="199" t="s">
        <v>434</v>
      </c>
      <c r="I457" s="38"/>
      <c r="J457" s="38"/>
      <c r="K457" s="38"/>
      <c r="L457" s="50"/>
      <c r="M457" s="64">
        <v>13</v>
      </c>
      <c r="N457" s="64">
        <v>1</v>
      </c>
      <c r="O457" s="64">
        <v>1</v>
      </c>
      <c r="P457" s="64">
        <v>0</v>
      </c>
      <c r="Q457" s="64">
        <v>0</v>
      </c>
      <c r="R457" s="64">
        <v>0</v>
      </c>
      <c r="S457" s="64">
        <v>0</v>
      </c>
      <c r="T457" s="64">
        <v>1</v>
      </c>
      <c r="U457" s="64">
        <f t="shared" si="104"/>
        <v>16</v>
      </c>
      <c r="V457" s="197">
        <v>0.2</v>
      </c>
      <c r="W457" s="197">
        <v>0</v>
      </c>
      <c r="X457" s="82"/>
      <c r="Y457" s="82"/>
      <c r="Z457" s="82"/>
      <c r="AA457" s="82"/>
    </row>
    <row r="458" spans="2:27" ht="15" customHeight="1" x14ac:dyDescent="0.15">
      <c r="B458" s="92"/>
      <c r="C458" s="53"/>
      <c r="D458" s="54"/>
      <c r="E458" s="54"/>
      <c r="F458" s="54"/>
      <c r="G458" s="198" t="s">
        <v>433</v>
      </c>
      <c r="H458" s="54"/>
      <c r="I458" s="54"/>
      <c r="J458" s="54"/>
      <c r="K458" s="54"/>
      <c r="L458" s="55"/>
      <c r="M458" s="93">
        <v>11</v>
      </c>
      <c r="N458" s="93">
        <v>0</v>
      </c>
      <c r="O458" s="93">
        <v>3</v>
      </c>
      <c r="P458" s="93">
        <v>1</v>
      </c>
      <c r="Q458" s="93">
        <v>0</v>
      </c>
      <c r="R458" s="93">
        <v>0</v>
      </c>
      <c r="S458" s="93">
        <v>0</v>
      </c>
      <c r="T458" s="93">
        <v>1</v>
      </c>
      <c r="U458" s="93">
        <f t="shared" si="104"/>
        <v>16</v>
      </c>
      <c r="V458" s="94">
        <v>0.8666666666666667</v>
      </c>
      <c r="W458" s="94">
        <v>0</v>
      </c>
      <c r="X458" s="82"/>
      <c r="Y458" s="82"/>
      <c r="Z458" s="82"/>
      <c r="AA458" s="82"/>
    </row>
    <row r="459" spans="2:27" ht="15" customHeight="1" x14ac:dyDescent="0.15">
      <c r="B459" s="35" t="s">
        <v>1</v>
      </c>
      <c r="C459" s="58" t="s">
        <v>439</v>
      </c>
      <c r="D459" s="59"/>
      <c r="E459" s="59"/>
      <c r="F459" s="59"/>
      <c r="G459" s="203" t="s">
        <v>438</v>
      </c>
      <c r="H459" s="59"/>
      <c r="I459" s="59"/>
      <c r="J459" s="59"/>
      <c r="K459" s="59"/>
      <c r="L459" s="95">
        <f>$O$17</f>
        <v>16</v>
      </c>
      <c r="M459" s="62">
        <f t="shared" ref="M459:T463" si="105">M454/$L459*100</f>
        <v>6.25</v>
      </c>
      <c r="N459" s="62">
        <f t="shared" si="105"/>
        <v>0</v>
      </c>
      <c r="O459" s="62">
        <f t="shared" si="105"/>
        <v>12.5</v>
      </c>
      <c r="P459" s="62">
        <f t="shared" si="105"/>
        <v>0</v>
      </c>
      <c r="Q459" s="62">
        <f t="shared" si="105"/>
        <v>12.5</v>
      </c>
      <c r="R459" s="62">
        <f t="shared" si="105"/>
        <v>0</v>
      </c>
      <c r="S459" s="62">
        <f t="shared" si="105"/>
        <v>62.5</v>
      </c>
      <c r="T459" s="62">
        <f t="shared" si="105"/>
        <v>6.25</v>
      </c>
      <c r="U459" s="62">
        <f t="shared" si="104"/>
        <v>100</v>
      </c>
      <c r="V459" s="196"/>
      <c r="W459" s="82"/>
      <c r="X459" s="82"/>
      <c r="Y459" s="82"/>
      <c r="Z459" s="82"/>
      <c r="AA459" s="82"/>
    </row>
    <row r="460" spans="2:27" ht="15" customHeight="1" x14ac:dyDescent="0.15">
      <c r="B460" s="84"/>
      <c r="C460" s="49"/>
      <c r="G460" s="199" t="s">
        <v>437</v>
      </c>
      <c r="I460" s="38"/>
      <c r="J460" s="38"/>
      <c r="K460" s="38"/>
      <c r="L460" s="109">
        <f>$O$17</f>
        <v>16</v>
      </c>
      <c r="M460" s="65">
        <f t="shared" si="105"/>
        <v>87.5</v>
      </c>
      <c r="N460" s="65">
        <f t="shared" si="105"/>
        <v>6.25</v>
      </c>
      <c r="O460" s="65">
        <f t="shared" si="105"/>
        <v>0</v>
      </c>
      <c r="P460" s="65">
        <f t="shared" si="105"/>
        <v>0</v>
      </c>
      <c r="Q460" s="65">
        <f t="shared" si="105"/>
        <v>0</v>
      </c>
      <c r="R460" s="65">
        <f t="shared" si="105"/>
        <v>0</v>
      </c>
      <c r="S460" s="65">
        <f t="shared" si="105"/>
        <v>0</v>
      </c>
      <c r="T460" s="65">
        <f t="shared" si="105"/>
        <v>6.25</v>
      </c>
      <c r="U460" s="65">
        <f t="shared" si="104"/>
        <v>100</v>
      </c>
      <c r="V460" s="96"/>
      <c r="W460" s="82"/>
      <c r="X460" s="82"/>
      <c r="Y460" s="82"/>
      <c r="Z460" s="82"/>
      <c r="AA460" s="82"/>
    </row>
    <row r="461" spans="2:27" ht="15" customHeight="1" x14ac:dyDescent="0.15">
      <c r="B461" s="84"/>
      <c r="C461" s="202" t="s">
        <v>436</v>
      </c>
      <c r="D461" s="200"/>
      <c r="E461" s="200"/>
      <c r="F461" s="200"/>
      <c r="G461" s="201" t="s">
        <v>435</v>
      </c>
      <c r="H461" s="200"/>
      <c r="I461" s="200"/>
      <c r="J461" s="200"/>
      <c r="K461" s="200"/>
      <c r="L461" s="103">
        <f>$O$17</f>
        <v>16</v>
      </c>
      <c r="M461" s="104">
        <f t="shared" si="105"/>
        <v>75</v>
      </c>
      <c r="N461" s="104">
        <f t="shared" si="105"/>
        <v>6.25</v>
      </c>
      <c r="O461" s="104">
        <f t="shared" si="105"/>
        <v>12.5</v>
      </c>
      <c r="P461" s="104">
        <f t="shared" si="105"/>
        <v>0</v>
      </c>
      <c r="Q461" s="104">
        <f t="shared" si="105"/>
        <v>0</v>
      </c>
      <c r="R461" s="104">
        <f t="shared" si="105"/>
        <v>0</v>
      </c>
      <c r="S461" s="104">
        <f t="shared" si="105"/>
        <v>0</v>
      </c>
      <c r="T461" s="104">
        <f t="shared" si="105"/>
        <v>6.25</v>
      </c>
      <c r="U461" s="104">
        <f t="shared" si="104"/>
        <v>100</v>
      </c>
      <c r="V461" s="96"/>
      <c r="W461" s="82"/>
      <c r="X461" s="82"/>
      <c r="Y461" s="82"/>
      <c r="Z461" s="82"/>
      <c r="AA461" s="82"/>
    </row>
    <row r="462" spans="2:27" ht="15" customHeight="1" x14ac:dyDescent="0.15">
      <c r="B462" s="84"/>
      <c r="C462" s="49"/>
      <c r="G462" s="199" t="s">
        <v>434</v>
      </c>
      <c r="I462" s="38"/>
      <c r="J462" s="38"/>
      <c r="K462" s="38"/>
      <c r="L462" s="109">
        <f>$O$17</f>
        <v>16</v>
      </c>
      <c r="M462" s="65">
        <f t="shared" si="105"/>
        <v>81.25</v>
      </c>
      <c r="N462" s="65">
        <f t="shared" si="105"/>
        <v>6.25</v>
      </c>
      <c r="O462" s="65">
        <f t="shared" si="105"/>
        <v>6.25</v>
      </c>
      <c r="P462" s="65">
        <f t="shared" si="105"/>
        <v>0</v>
      </c>
      <c r="Q462" s="65">
        <f t="shared" si="105"/>
        <v>0</v>
      </c>
      <c r="R462" s="65">
        <f t="shared" si="105"/>
        <v>0</v>
      </c>
      <c r="S462" s="65">
        <f t="shared" si="105"/>
        <v>0</v>
      </c>
      <c r="T462" s="65">
        <f t="shared" si="105"/>
        <v>6.25</v>
      </c>
      <c r="U462" s="65">
        <f t="shared" si="104"/>
        <v>100</v>
      </c>
      <c r="V462" s="96"/>
      <c r="W462" s="82"/>
      <c r="X462" s="82"/>
      <c r="Y462" s="82"/>
      <c r="Z462" s="82"/>
      <c r="AA462" s="82"/>
    </row>
    <row r="463" spans="2:27" ht="15" customHeight="1" x14ac:dyDescent="0.15">
      <c r="B463" s="92"/>
      <c r="C463" s="53"/>
      <c r="D463" s="54"/>
      <c r="E463" s="54"/>
      <c r="F463" s="54"/>
      <c r="G463" s="198" t="s">
        <v>433</v>
      </c>
      <c r="H463" s="54"/>
      <c r="I463" s="54"/>
      <c r="J463" s="54"/>
      <c r="K463" s="54"/>
      <c r="L463" s="99">
        <f>$O$17</f>
        <v>16</v>
      </c>
      <c r="M463" s="100">
        <f t="shared" si="105"/>
        <v>68.75</v>
      </c>
      <c r="N463" s="100">
        <f t="shared" si="105"/>
        <v>0</v>
      </c>
      <c r="O463" s="100">
        <f t="shared" si="105"/>
        <v>18.75</v>
      </c>
      <c r="P463" s="100">
        <f t="shared" si="105"/>
        <v>6.25</v>
      </c>
      <c r="Q463" s="100">
        <f t="shared" si="105"/>
        <v>0</v>
      </c>
      <c r="R463" s="100">
        <f t="shared" si="105"/>
        <v>0</v>
      </c>
      <c r="S463" s="100">
        <f t="shared" si="105"/>
        <v>0</v>
      </c>
      <c r="T463" s="100">
        <f t="shared" si="105"/>
        <v>6.25</v>
      </c>
      <c r="U463" s="100">
        <f t="shared" si="104"/>
        <v>100</v>
      </c>
      <c r="V463" s="96"/>
      <c r="W463" s="82"/>
      <c r="X463" s="82"/>
      <c r="Y463" s="82"/>
      <c r="Z463" s="82"/>
      <c r="AA463" s="82"/>
    </row>
    <row r="464" spans="2:27" ht="15" customHeight="1" x14ac:dyDescent="0.15">
      <c r="B464" s="35" t="s">
        <v>1</v>
      </c>
      <c r="C464" s="58" t="s">
        <v>439</v>
      </c>
      <c r="D464" s="59"/>
      <c r="E464" s="59"/>
      <c r="F464" s="59"/>
      <c r="G464" s="203" t="s">
        <v>438</v>
      </c>
      <c r="H464" s="59"/>
      <c r="I464" s="59"/>
      <c r="J464" s="59"/>
      <c r="K464" s="59"/>
      <c r="L464" s="95">
        <f>L459-T454</f>
        <v>15</v>
      </c>
      <c r="M464" s="62">
        <f t="shared" ref="M464:S468" si="106">M454/$L464*100</f>
        <v>6.666666666666667</v>
      </c>
      <c r="N464" s="62">
        <f t="shared" si="106"/>
        <v>0</v>
      </c>
      <c r="O464" s="62">
        <f t="shared" si="106"/>
        <v>13.333333333333334</v>
      </c>
      <c r="P464" s="62">
        <f t="shared" si="106"/>
        <v>0</v>
      </c>
      <c r="Q464" s="62">
        <f t="shared" si="106"/>
        <v>13.333333333333334</v>
      </c>
      <c r="R464" s="62">
        <f t="shared" si="106"/>
        <v>0</v>
      </c>
      <c r="S464" s="62">
        <f t="shared" si="106"/>
        <v>66.666666666666657</v>
      </c>
      <c r="T464" s="101" t="s">
        <v>203</v>
      </c>
      <c r="U464" s="62">
        <f t="shared" si="104"/>
        <v>100</v>
      </c>
      <c r="V464" s="96"/>
      <c r="W464" s="82"/>
      <c r="X464" s="82"/>
      <c r="Y464" s="82"/>
      <c r="Z464" s="82"/>
      <c r="AA464" s="82"/>
    </row>
    <row r="465" spans="1:27" ht="15" customHeight="1" x14ac:dyDescent="0.15">
      <c r="B465" s="102" t="s">
        <v>192</v>
      </c>
      <c r="C465" s="49"/>
      <c r="G465" s="199" t="s">
        <v>437</v>
      </c>
      <c r="I465" s="38"/>
      <c r="J465" s="38"/>
      <c r="K465" s="38"/>
      <c r="L465" s="109">
        <f>L460-T455</f>
        <v>15</v>
      </c>
      <c r="M465" s="65">
        <f t="shared" si="106"/>
        <v>93.333333333333329</v>
      </c>
      <c r="N465" s="65">
        <f t="shared" si="106"/>
        <v>6.666666666666667</v>
      </c>
      <c r="O465" s="65">
        <f t="shared" si="106"/>
        <v>0</v>
      </c>
      <c r="P465" s="65">
        <f t="shared" si="106"/>
        <v>0</v>
      </c>
      <c r="Q465" s="65">
        <f t="shared" si="106"/>
        <v>0</v>
      </c>
      <c r="R465" s="65">
        <f t="shared" si="106"/>
        <v>0</v>
      </c>
      <c r="S465" s="65">
        <f t="shared" si="106"/>
        <v>0</v>
      </c>
      <c r="T465" s="67" t="s">
        <v>146</v>
      </c>
      <c r="U465" s="65">
        <f t="shared" si="104"/>
        <v>100</v>
      </c>
      <c r="V465" s="96"/>
      <c r="W465" s="82"/>
      <c r="X465" s="82"/>
      <c r="Y465" s="82"/>
      <c r="Z465" s="82"/>
      <c r="AA465" s="82"/>
    </row>
    <row r="466" spans="1:27" ht="15" customHeight="1" x14ac:dyDescent="0.15">
      <c r="B466" s="84"/>
      <c r="C466" s="202" t="s">
        <v>436</v>
      </c>
      <c r="D466" s="200"/>
      <c r="E466" s="200"/>
      <c r="F466" s="200"/>
      <c r="G466" s="201" t="s">
        <v>435</v>
      </c>
      <c r="H466" s="200"/>
      <c r="I466" s="200"/>
      <c r="J466" s="200"/>
      <c r="K466" s="200"/>
      <c r="L466" s="103">
        <f>L461-T456</f>
        <v>15</v>
      </c>
      <c r="M466" s="104">
        <f t="shared" si="106"/>
        <v>80</v>
      </c>
      <c r="N466" s="104">
        <f t="shared" si="106"/>
        <v>6.666666666666667</v>
      </c>
      <c r="O466" s="104">
        <f t="shared" si="106"/>
        <v>13.333333333333334</v>
      </c>
      <c r="P466" s="104">
        <f t="shared" si="106"/>
        <v>0</v>
      </c>
      <c r="Q466" s="104">
        <f t="shared" si="106"/>
        <v>0</v>
      </c>
      <c r="R466" s="104">
        <f t="shared" si="106"/>
        <v>0</v>
      </c>
      <c r="S466" s="104">
        <f t="shared" si="106"/>
        <v>0</v>
      </c>
      <c r="T466" s="105" t="s">
        <v>146</v>
      </c>
      <c r="U466" s="104">
        <f t="shared" si="104"/>
        <v>100</v>
      </c>
      <c r="V466" s="96"/>
      <c r="W466" s="82"/>
      <c r="X466" s="82"/>
      <c r="Y466" s="82"/>
      <c r="Z466" s="82"/>
      <c r="AA466" s="82"/>
    </row>
    <row r="467" spans="1:27" ht="15" customHeight="1" x14ac:dyDescent="0.15">
      <c r="B467" s="84"/>
      <c r="C467" s="49"/>
      <c r="G467" s="199" t="s">
        <v>434</v>
      </c>
      <c r="I467" s="38"/>
      <c r="J467" s="38"/>
      <c r="K467" s="38"/>
      <c r="L467" s="109">
        <f>L462-T457</f>
        <v>15</v>
      </c>
      <c r="M467" s="65">
        <f t="shared" si="106"/>
        <v>86.666666666666671</v>
      </c>
      <c r="N467" s="65">
        <f t="shared" si="106"/>
        <v>6.666666666666667</v>
      </c>
      <c r="O467" s="65">
        <f t="shared" si="106"/>
        <v>6.666666666666667</v>
      </c>
      <c r="P467" s="65">
        <f t="shared" si="106"/>
        <v>0</v>
      </c>
      <c r="Q467" s="65">
        <f t="shared" si="106"/>
        <v>0</v>
      </c>
      <c r="R467" s="65">
        <f t="shared" si="106"/>
        <v>0</v>
      </c>
      <c r="S467" s="65">
        <f t="shared" si="106"/>
        <v>0</v>
      </c>
      <c r="T467" s="67" t="s">
        <v>146</v>
      </c>
      <c r="U467" s="65">
        <f t="shared" si="104"/>
        <v>100.00000000000001</v>
      </c>
      <c r="V467" s="96"/>
      <c r="W467" s="82"/>
      <c r="X467" s="82"/>
      <c r="Y467" s="82"/>
      <c r="Z467" s="82"/>
      <c r="AA467" s="82"/>
    </row>
    <row r="468" spans="1:27" ht="15" customHeight="1" x14ac:dyDescent="0.15">
      <c r="B468" s="92"/>
      <c r="C468" s="53"/>
      <c r="D468" s="54"/>
      <c r="E468" s="54"/>
      <c r="F468" s="54"/>
      <c r="G468" s="198" t="s">
        <v>433</v>
      </c>
      <c r="H468" s="54"/>
      <c r="I468" s="54"/>
      <c r="J468" s="54"/>
      <c r="K468" s="54"/>
      <c r="L468" s="99">
        <f>L463-T458</f>
        <v>15</v>
      </c>
      <c r="M468" s="100">
        <f t="shared" si="106"/>
        <v>73.333333333333329</v>
      </c>
      <c r="N468" s="100">
        <f t="shared" si="106"/>
        <v>0</v>
      </c>
      <c r="O468" s="100">
        <f t="shared" si="106"/>
        <v>20</v>
      </c>
      <c r="P468" s="100">
        <f t="shared" si="106"/>
        <v>6.666666666666667</v>
      </c>
      <c r="Q468" s="100">
        <f t="shared" si="106"/>
        <v>0</v>
      </c>
      <c r="R468" s="100">
        <f t="shared" si="106"/>
        <v>0</v>
      </c>
      <c r="S468" s="100">
        <f t="shared" si="106"/>
        <v>0</v>
      </c>
      <c r="T468" s="107" t="s">
        <v>146</v>
      </c>
      <c r="U468" s="100">
        <f t="shared" si="104"/>
        <v>100</v>
      </c>
      <c r="V468" s="96"/>
      <c r="W468" s="82"/>
      <c r="X468" s="82"/>
      <c r="Y468" s="82"/>
      <c r="Z468" s="82"/>
      <c r="AA468" s="82"/>
    </row>
    <row r="469" spans="1:27" ht="15" customHeight="1" x14ac:dyDescent="0.15">
      <c r="I469" s="38"/>
      <c r="J469" s="38"/>
      <c r="K469" s="38"/>
    </row>
    <row r="470" spans="1:27" ht="15" customHeight="1" x14ac:dyDescent="0.15">
      <c r="A470" s="37" t="s">
        <v>451</v>
      </c>
      <c r="I470" s="38"/>
      <c r="J470" s="38"/>
      <c r="K470" s="38"/>
      <c r="L470" s="38"/>
    </row>
    <row r="471" spans="1:27" ht="22.5" customHeight="1" x14ac:dyDescent="0.15">
      <c r="B471" s="43" t="s">
        <v>57</v>
      </c>
      <c r="C471" s="44"/>
      <c r="D471" s="44"/>
      <c r="E471" s="44"/>
      <c r="F471" s="44"/>
      <c r="G471" s="44"/>
      <c r="H471" s="44"/>
      <c r="I471" s="44"/>
      <c r="J471" s="44"/>
      <c r="K471" s="44"/>
      <c r="L471" s="44"/>
      <c r="M471" s="79" t="s">
        <v>449</v>
      </c>
      <c r="N471" s="78" t="s">
        <v>448</v>
      </c>
      <c r="O471" s="78" t="s">
        <v>447</v>
      </c>
      <c r="P471" s="78" t="s">
        <v>446</v>
      </c>
      <c r="Q471" s="78" t="s">
        <v>445</v>
      </c>
      <c r="R471" s="78" t="s">
        <v>444</v>
      </c>
      <c r="S471" s="79" t="s">
        <v>443</v>
      </c>
      <c r="T471" s="79" t="s">
        <v>73</v>
      </c>
      <c r="U471" s="79" t="s">
        <v>57</v>
      </c>
      <c r="V471" s="79" t="s">
        <v>442</v>
      </c>
      <c r="W471" s="79" t="s">
        <v>441</v>
      </c>
      <c r="X471" s="80"/>
      <c r="Y471" s="80"/>
      <c r="Z471" s="80"/>
      <c r="AA471" s="80"/>
    </row>
    <row r="472" spans="1:27" ht="15" customHeight="1" x14ac:dyDescent="0.15">
      <c r="B472" s="35" t="s">
        <v>0</v>
      </c>
      <c r="C472" s="58" t="s">
        <v>439</v>
      </c>
      <c r="D472" s="59"/>
      <c r="E472" s="59"/>
      <c r="F472" s="59"/>
      <c r="G472" s="203" t="s">
        <v>438</v>
      </c>
      <c r="H472" s="59"/>
      <c r="I472" s="59"/>
      <c r="J472" s="59"/>
      <c r="K472" s="59"/>
      <c r="L472" s="60"/>
      <c r="M472" s="61">
        <v>77</v>
      </c>
      <c r="N472" s="61">
        <v>5</v>
      </c>
      <c r="O472" s="61">
        <v>11</v>
      </c>
      <c r="P472" s="61">
        <v>15</v>
      </c>
      <c r="Q472" s="61">
        <v>5</v>
      </c>
      <c r="R472" s="61">
        <v>12</v>
      </c>
      <c r="S472" s="61">
        <v>74</v>
      </c>
      <c r="T472" s="61">
        <v>157</v>
      </c>
      <c r="U472" s="61">
        <f t="shared" ref="U472:U486" si="107">SUM(M472:T472)</f>
        <v>356</v>
      </c>
      <c r="V472" s="81">
        <v>4.9170854271356781</v>
      </c>
      <c r="W472" s="81">
        <v>5</v>
      </c>
      <c r="X472" s="82"/>
      <c r="Y472" s="82"/>
      <c r="Z472" s="82"/>
      <c r="AA472" s="82"/>
    </row>
    <row r="473" spans="1:27" ht="15" customHeight="1" x14ac:dyDescent="0.15">
      <c r="B473" s="84"/>
      <c r="C473" s="49"/>
      <c r="G473" s="199" t="s">
        <v>450</v>
      </c>
      <c r="I473" s="38"/>
      <c r="J473" s="38"/>
      <c r="K473" s="38"/>
      <c r="L473" s="50"/>
      <c r="M473" s="64">
        <v>188</v>
      </c>
      <c r="N473" s="64">
        <v>5</v>
      </c>
      <c r="O473" s="64">
        <v>1</v>
      </c>
      <c r="P473" s="64">
        <v>2</v>
      </c>
      <c r="Q473" s="64">
        <v>1</v>
      </c>
      <c r="R473" s="64">
        <v>0</v>
      </c>
      <c r="S473" s="64">
        <v>1</v>
      </c>
      <c r="T473" s="64">
        <v>158</v>
      </c>
      <c r="U473" s="64">
        <f t="shared" si="107"/>
        <v>356</v>
      </c>
      <c r="V473" s="197">
        <v>0.16161616161616163</v>
      </c>
      <c r="W473" s="197">
        <v>0</v>
      </c>
      <c r="X473" s="82"/>
      <c r="Y473" s="82"/>
      <c r="Z473" s="82"/>
      <c r="AA473" s="82"/>
    </row>
    <row r="474" spans="1:27" ht="15" customHeight="1" x14ac:dyDescent="0.15">
      <c r="B474" s="84"/>
      <c r="C474" s="202" t="s">
        <v>436</v>
      </c>
      <c r="D474" s="200"/>
      <c r="E474" s="200"/>
      <c r="F474" s="200"/>
      <c r="G474" s="201" t="s">
        <v>435</v>
      </c>
      <c r="H474" s="200"/>
      <c r="I474" s="200"/>
      <c r="J474" s="200"/>
      <c r="K474" s="200"/>
      <c r="L474" s="206"/>
      <c r="M474" s="205">
        <v>169</v>
      </c>
      <c r="N474" s="205">
        <v>6</v>
      </c>
      <c r="O474" s="205">
        <v>8</v>
      </c>
      <c r="P474" s="205">
        <v>9</v>
      </c>
      <c r="Q474" s="205">
        <v>3</v>
      </c>
      <c r="R474" s="205">
        <v>0</v>
      </c>
      <c r="S474" s="205">
        <v>3</v>
      </c>
      <c r="T474" s="205">
        <v>158</v>
      </c>
      <c r="U474" s="205">
        <f t="shared" si="107"/>
        <v>356</v>
      </c>
      <c r="V474" s="204">
        <v>0.58080808080808077</v>
      </c>
      <c r="W474" s="204">
        <v>0</v>
      </c>
      <c r="X474" s="82"/>
      <c r="Y474" s="82"/>
      <c r="Z474" s="82"/>
      <c r="AA474" s="82"/>
    </row>
    <row r="475" spans="1:27" ht="15" customHeight="1" x14ac:dyDescent="0.15">
      <c r="B475" s="84"/>
      <c r="C475" s="49"/>
      <c r="G475" s="199" t="s">
        <v>434</v>
      </c>
      <c r="I475" s="38"/>
      <c r="J475" s="38"/>
      <c r="K475" s="38"/>
      <c r="L475" s="50"/>
      <c r="M475" s="64">
        <v>164</v>
      </c>
      <c r="N475" s="64">
        <v>10</v>
      </c>
      <c r="O475" s="64">
        <v>12</v>
      </c>
      <c r="P475" s="64">
        <v>0</v>
      </c>
      <c r="Q475" s="64">
        <v>3</v>
      </c>
      <c r="R475" s="64">
        <v>2</v>
      </c>
      <c r="S475" s="64">
        <v>7</v>
      </c>
      <c r="T475" s="64">
        <v>158</v>
      </c>
      <c r="U475" s="64">
        <f t="shared" si="107"/>
        <v>356</v>
      </c>
      <c r="V475" s="197">
        <v>0.73737373737373735</v>
      </c>
      <c r="W475" s="197">
        <v>0</v>
      </c>
      <c r="X475" s="82"/>
      <c r="Y475" s="82"/>
      <c r="Z475" s="82"/>
      <c r="AA475" s="82"/>
    </row>
    <row r="476" spans="1:27" ht="15" customHeight="1" x14ac:dyDescent="0.15">
      <c r="B476" s="92"/>
      <c r="C476" s="53"/>
      <c r="D476" s="54"/>
      <c r="E476" s="54"/>
      <c r="F476" s="54"/>
      <c r="G476" s="198" t="s">
        <v>433</v>
      </c>
      <c r="H476" s="54"/>
      <c r="I476" s="54"/>
      <c r="J476" s="54"/>
      <c r="K476" s="54"/>
      <c r="L476" s="55"/>
      <c r="M476" s="93">
        <v>143</v>
      </c>
      <c r="N476" s="93">
        <v>13</v>
      </c>
      <c r="O476" s="93">
        <v>10</v>
      </c>
      <c r="P476" s="93">
        <v>11</v>
      </c>
      <c r="Q476" s="93">
        <v>4</v>
      </c>
      <c r="R476" s="93">
        <v>3</v>
      </c>
      <c r="S476" s="93">
        <v>14</v>
      </c>
      <c r="T476" s="93">
        <v>158</v>
      </c>
      <c r="U476" s="93">
        <f t="shared" si="107"/>
        <v>356</v>
      </c>
      <c r="V476" s="94">
        <v>1.4267676767676767</v>
      </c>
      <c r="W476" s="94">
        <v>0</v>
      </c>
      <c r="X476" s="82"/>
      <c r="Y476" s="82"/>
      <c r="Z476" s="82"/>
      <c r="AA476" s="82"/>
    </row>
    <row r="477" spans="1:27" ht="15" customHeight="1" x14ac:dyDescent="0.15">
      <c r="B477" s="35" t="s">
        <v>1</v>
      </c>
      <c r="C477" s="58" t="s">
        <v>439</v>
      </c>
      <c r="D477" s="59"/>
      <c r="E477" s="59"/>
      <c r="F477" s="59"/>
      <c r="G477" s="203" t="s">
        <v>438</v>
      </c>
      <c r="H477" s="59"/>
      <c r="I477" s="59"/>
      <c r="J477" s="59"/>
      <c r="K477" s="59"/>
      <c r="L477" s="95">
        <f>L$17</f>
        <v>356</v>
      </c>
      <c r="M477" s="62">
        <f t="shared" ref="M477:T481" si="108">M472/$L477*100</f>
        <v>21.629213483146067</v>
      </c>
      <c r="N477" s="62">
        <f t="shared" si="108"/>
        <v>1.4044943820224718</v>
      </c>
      <c r="O477" s="62">
        <f t="shared" si="108"/>
        <v>3.089887640449438</v>
      </c>
      <c r="P477" s="62">
        <f t="shared" si="108"/>
        <v>4.213483146067416</v>
      </c>
      <c r="Q477" s="62">
        <f t="shared" si="108"/>
        <v>1.4044943820224718</v>
      </c>
      <c r="R477" s="62">
        <f t="shared" si="108"/>
        <v>3.3707865168539324</v>
      </c>
      <c r="S477" s="62">
        <f t="shared" si="108"/>
        <v>20.786516853932586</v>
      </c>
      <c r="T477" s="62">
        <f t="shared" si="108"/>
        <v>44.101123595505619</v>
      </c>
      <c r="U477" s="62">
        <f t="shared" si="107"/>
        <v>100</v>
      </c>
      <c r="V477" s="196"/>
      <c r="W477" s="82"/>
      <c r="X477" s="82"/>
      <c r="Y477" s="82"/>
      <c r="Z477" s="82"/>
      <c r="AA477" s="82"/>
    </row>
    <row r="478" spans="1:27" ht="15" customHeight="1" x14ac:dyDescent="0.15">
      <c r="B478" s="84"/>
      <c r="C478" s="49"/>
      <c r="G478" s="199" t="s">
        <v>437</v>
      </c>
      <c r="I478" s="38"/>
      <c r="J478" s="38"/>
      <c r="K478" s="38"/>
      <c r="L478" s="109">
        <f>L$17</f>
        <v>356</v>
      </c>
      <c r="M478" s="65">
        <f t="shared" si="108"/>
        <v>52.80898876404494</v>
      </c>
      <c r="N478" s="65">
        <f t="shared" si="108"/>
        <v>1.4044943820224718</v>
      </c>
      <c r="O478" s="65">
        <f t="shared" si="108"/>
        <v>0.2808988764044944</v>
      </c>
      <c r="P478" s="65">
        <f t="shared" si="108"/>
        <v>0.5617977528089888</v>
      </c>
      <c r="Q478" s="65">
        <f t="shared" si="108"/>
        <v>0.2808988764044944</v>
      </c>
      <c r="R478" s="65">
        <f t="shared" si="108"/>
        <v>0</v>
      </c>
      <c r="S478" s="65">
        <f t="shared" si="108"/>
        <v>0.2808988764044944</v>
      </c>
      <c r="T478" s="65">
        <f t="shared" si="108"/>
        <v>44.382022471910112</v>
      </c>
      <c r="U478" s="65">
        <f t="shared" si="107"/>
        <v>100</v>
      </c>
      <c r="V478" s="96"/>
      <c r="W478" s="82"/>
      <c r="X478" s="82"/>
      <c r="Y478" s="82"/>
      <c r="Z478" s="82"/>
      <c r="AA478" s="82"/>
    </row>
    <row r="479" spans="1:27" ht="15" customHeight="1" x14ac:dyDescent="0.15">
      <c r="B479" s="84"/>
      <c r="C479" s="202" t="s">
        <v>436</v>
      </c>
      <c r="D479" s="200"/>
      <c r="E479" s="200"/>
      <c r="F479" s="200"/>
      <c r="G479" s="201" t="s">
        <v>435</v>
      </c>
      <c r="H479" s="200"/>
      <c r="I479" s="200"/>
      <c r="J479" s="200"/>
      <c r="K479" s="200"/>
      <c r="L479" s="103">
        <f>L$17</f>
        <v>356</v>
      </c>
      <c r="M479" s="104">
        <f t="shared" si="108"/>
        <v>47.471910112359552</v>
      </c>
      <c r="N479" s="104">
        <f t="shared" si="108"/>
        <v>1.6853932584269662</v>
      </c>
      <c r="O479" s="104">
        <f t="shared" si="108"/>
        <v>2.2471910112359552</v>
      </c>
      <c r="P479" s="104">
        <f t="shared" si="108"/>
        <v>2.5280898876404492</v>
      </c>
      <c r="Q479" s="104">
        <f t="shared" si="108"/>
        <v>0.84269662921348309</v>
      </c>
      <c r="R479" s="104">
        <f t="shared" si="108"/>
        <v>0</v>
      </c>
      <c r="S479" s="104">
        <f t="shared" si="108"/>
        <v>0.84269662921348309</v>
      </c>
      <c r="T479" s="104">
        <f t="shared" si="108"/>
        <v>44.382022471910112</v>
      </c>
      <c r="U479" s="104">
        <f t="shared" si="107"/>
        <v>100</v>
      </c>
      <c r="V479" s="96"/>
      <c r="W479" s="82"/>
      <c r="X479" s="82"/>
      <c r="Y479" s="82"/>
      <c r="Z479" s="82"/>
      <c r="AA479" s="82"/>
    </row>
    <row r="480" spans="1:27" ht="15" customHeight="1" x14ac:dyDescent="0.15">
      <c r="B480" s="84"/>
      <c r="C480" s="49"/>
      <c r="G480" s="199" t="s">
        <v>434</v>
      </c>
      <c r="I480" s="38"/>
      <c r="J480" s="38"/>
      <c r="K480" s="38"/>
      <c r="L480" s="109">
        <f>L$17</f>
        <v>356</v>
      </c>
      <c r="M480" s="65">
        <f t="shared" si="108"/>
        <v>46.067415730337082</v>
      </c>
      <c r="N480" s="65">
        <f t="shared" si="108"/>
        <v>2.8089887640449436</v>
      </c>
      <c r="O480" s="65">
        <f t="shared" si="108"/>
        <v>3.3707865168539324</v>
      </c>
      <c r="P480" s="65">
        <f t="shared" si="108"/>
        <v>0</v>
      </c>
      <c r="Q480" s="65">
        <f t="shared" si="108"/>
        <v>0.84269662921348309</v>
      </c>
      <c r="R480" s="65">
        <f t="shared" si="108"/>
        <v>0.5617977528089888</v>
      </c>
      <c r="S480" s="65">
        <f t="shared" si="108"/>
        <v>1.9662921348314606</v>
      </c>
      <c r="T480" s="65">
        <f t="shared" si="108"/>
        <v>44.382022471910112</v>
      </c>
      <c r="U480" s="65">
        <f t="shared" si="107"/>
        <v>100</v>
      </c>
      <c r="V480" s="96"/>
      <c r="W480" s="82"/>
      <c r="X480" s="82"/>
      <c r="Y480" s="82"/>
      <c r="Z480" s="82"/>
      <c r="AA480" s="82"/>
    </row>
    <row r="481" spans="2:27" ht="15" customHeight="1" x14ac:dyDescent="0.15">
      <c r="B481" s="92"/>
      <c r="C481" s="53"/>
      <c r="D481" s="54"/>
      <c r="E481" s="54"/>
      <c r="F481" s="54"/>
      <c r="G481" s="198" t="s">
        <v>433</v>
      </c>
      <c r="H481" s="54"/>
      <c r="I481" s="54"/>
      <c r="J481" s="54"/>
      <c r="K481" s="54"/>
      <c r="L481" s="99">
        <f>L$17</f>
        <v>356</v>
      </c>
      <c r="M481" s="100">
        <f t="shared" si="108"/>
        <v>40.168539325842694</v>
      </c>
      <c r="N481" s="100">
        <f t="shared" si="108"/>
        <v>3.6516853932584268</v>
      </c>
      <c r="O481" s="100">
        <f t="shared" si="108"/>
        <v>2.8089887640449436</v>
      </c>
      <c r="P481" s="100">
        <f t="shared" si="108"/>
        <v>3.089887640449438</v>
      </c>
      <c r="Q481" s="100">
        <f t="shared" si="108"/>
        <v>1.1235955056179776</v>
      </c>
      <c r="R481" s="100">
        <f t="shared" si="108"/>
        <v>0.84269662921348309</v>
      </c>
      <c r="S481" s="100">
        <f t="shared" si="108"/>
        <v>3.9325842696629212</v>
      </c>
      <c r="T481" s="100">
        <f t="shared" si="108"/>
        <v>44.382022471910112</v>
      </c>
      <c r="U481" s="100">
        <f t="shared" si="107"/>
        <v>100</v>
      </c>
      <c r="V481" s="96"/>
      <c r="W481" s="82"/>
      <c r="X481" s="82"/>
      <c r="Y481" s="82"/>
      <c r="Z481" s="82"/>
      <c r="AA481" s="82"/>
    </row>
    <row r="482" spans="2:27" ht="15" customHeight="1" x14ac:dyDescent="0.15">
      <c r="B482" s="35" t="s">
        <v>1</v>
      </c>
      <c r="C482" s="58" t="s">
        <v>439</v>
      </c>
      <c r="D482" s="59"/>
      <c r="E482" s="59"/>
      <c r="F482" s="59"/>
      <c r="G482" s="203" t="s">
        <v>438</v>
      </c>
      <c r="H482" s="59"/>
      <c r="I482" s="59"/>
      <c r="J482" s="59"/>
      <c r="K482" s="59"/>
      <c r="L482" s="95">
        <f>L477-T472</f>
        <v>199</v>
      </c>
      <c r="M482" s="62">
        <f t="shared" ref="M482:S486" si="109">M472/$L482*100</f>
        <v>38.693467336683419</v>
      </c>
      <c r="N482" s="62">
        <f t="shared" si="109"/>
        <v>2.512562814070352</v>
      </c>
      <c r="O482" s="62">
        <f t="shared" si="109"/>
        <v>5.5276381909547743</v>
      </c>
      <c r="P482" s="62">
        <f t="shared" si="109"/>
        <v>7.5376884422110546</v>
      </c>
      <c r="Q482" s="62">
        <f t="shared" si="109"/>
        <v>2.512562814070352</v>
      </c>
      <c r="R482" s="62">
        <f t="shared" si="109"/>
        <v>6.0301507537688437</v>
      </c>
      <c r="S482" s="62">
        <f t="shared" si="109"/>
        <v>37.185929648241206</v>
      </c>
      <c r="T482" s="101" t="s">
        <v>203</v>
      </c>
      <c r="U482" s="62">
        <f t="shared" si="107"/>
        <v>100</v>
      </c>
      <c r="V482" s="96"/>
      <c r="W482" s="82"/>
      <c r="X482" s="82"/>
      <c r="Y482" s="82"/>
      <c r="Z482" s="82"/>
      <c r="AA482" s="82"/>
    </row>
    <row r="483" spans="2:27" ht="15" customHeight="1" x14ac:dyDescent="0.15">
      <c r="B483" s="102" t="s">
        <v>192</v>
      </c>
      <c r="C483" s="49"/>
      <c r="G483" s="199" t="s">
        <v>437</v>
      </c>
      <c r="I483" s="38"/>
      <c r="J483" s="38"/>
      <c r="K483" s="38"/>
      <c r="L483" s="109">
        <f>L478-T473</f>
        <v>198</v>
      </c>
      <c r="M483" s="65">
        <f t="shared" si="109"/>
        <v>94.949494949494948</v>
      </c>
      <c r="N483" s="65">
        <f t="shared" si="109"/>
        <v>2.5252525252525251</v>
      </c>
      <c r="O483" s="65">
        <f t="shared" si="109"/>
        <v>0.50505050505050508</v>
      </c>
      <c r="P483" s="65">
        <f t="shared" si="109"/>
        <v>1.0101010101010102</v>
      </c>
      <c r="Q483" s="65">
        <f t="shared" si="109"/>
        <v>0.50505050505050508</v>
      </c>
      <c r="R483" s="65">
        <f t="shared" si="109"/>
        <v>0</v>
      </c>
      <c r="S483" s="65">
        <f t="shared" si="109"/>
        <v>0.50505050505050508</v>
      </c>
      <c r="T483" s="67" t="s">
        <v>146</v>
      </c>
      <c r="U483" s="65">
        <f t="shared" si="107"/>
        <v>100</v>
      </c>
      <c r="V483" s="96"/>
      <c r="W483" s="82"/>
      <c r="X483" s="82"/>
      <c r="Y483" s="82"/>
      <c r="Z483" s="82"/>
      <c r="AA483" s="82"/>
    </row>
    <row r="484" spans="2:27" ht="15" customHeight="1" x14ac:dyDescent="0.15">
      <c r="B484" s="84"/>
      <c r="C484" s="202" t="s">
        <v>436</v>
      </c>
      <c r="D484" s="200"/>
      <c r="E484" s="200"/>
      <c r="F484" s="200"/>
      <c r="G484" s="201" t="s">
        <v>435</v>
      </c>
      <c r="H484" s="200"/>
      <c r="I484" s="200"/>
      <c r="J484" s="200"/>
      <c r="K484" s="200"/>
      <c r="L484" s="103">
        <f>L479-T474</f>
        <v>198</v>
      </c>
      <c r="M484" s="104">
        <f t="shared" si="109"/>
        <v>85.353535353535349</v>
      </c>
      <c r="N484" s="104">
        <f t="shared" si="109"/>
        <v>3.0303030303030303</v>
      </c>
      <c r="O484" s="104">
        <f t="shared" si="109"/>
        <v>4.0404040404040407</v>
      </c>
      <c r="P484" s="104">
        <f t="shared" si="109"/>
        <v>4.5454545454545459</v>
      </c>
      <c r="Q484" s="104">
        <f t="shared" si="109"/>
        <v>1.5151515151515151</v>
      </c>
      <c r="R484" s="104">
        <f t="shared" si="109"/>
        <v>0</v>
      </c>
      <c r="S484" s="104">
        <f t="shared" si="109"/>
        <v>1.5151515151515151</v>
      </c>
      <c r="T484" s="105" t="s">
        <v>146</v>
      </c>
      <c r="U484" s="104">
        <f t="shared" si="107"/>
        <v>100</v>
      </c>
      <c r="V484" s="96"/>
      <c r="W484" s="82"/>
      <c r="X484" s="82"/>
      <c r="Y484" s="82"/>
      <c r="Z484" s="82"/>
      <c r="AA484" s="82"/>
    </row>
    <row r="485" spans="2:27" ht="15" customHeight="1" x14ac:dyDescent="0.15">
      <c r="B485" s="84"/>
      <c r="C485" s="49"/>
      <c r="G485" s="199" t="s">
        <v>434</v>
      </c>
      <c r="I485" s="38"/>
      <c r="J485" s="38"/>
      <c r="K485" s="38"/>
      <c r="L485" s="109">
        <f>L480-T475</f>
        <v>198</v>
      </c>
      <c r="M485" s="65">
        <f t="shared" si="109"/>
        <v>82.828282828282823</v>
      </c>
      <c r="N485" s="65">
        <f t="shared" si="109"/>
        <v>5.0505050505050502</v>
      </c>
      <c r="O485" s="65">
        <f t="shared" si="109"/>
        <v>6.0606060606060606</v>
      </c>
      <c r="P485" s="65">
        <f t="shared" si="109"/>
        <v>0</v>
      </c>
      <c r="Q485" s="65">
        <f t="shared" si="109"/>
        <v>1.5151515151515151</v>
      </c>
      <c r="R485" s="65">
        <f t="shared" si="109"/>
        <v>1.0101010101010102</v>
      </c>
      <c r="S485" s="65">
        <f t="shared" si="109"/>
        <v>3.535353535353535</v>
      </c>
      <c r="T485" s="67" t="s">
        <v>146</v>
      </c>
      <c r="U485" s="65">
        <f t="shared" si="107"/>
        <v>100</v>
      </c>
      <c r="V485" s="96"/>
      <c r="W485" s="82"/>
      <c r="X485" s="82"/>
      <c r="Y485" s="82"/>
      <c r="Z485" s="82"/>
      <c r="AA485" s="82"/>
    </row>
    <row r="486" spans="2:27" ht="15" customHeight="1" x14ac:dyDescent="0.15">
      <c r="B486" s="92"/>
      <c r="C486" s="53"/>
      <c r="D486" s="54"/>
      <c r="E486" s="54"/>
      <c r="F486" s="54"/>
      <c r="G486" s="198" t="s">
        <v>433</v>
      </c>
      <c r="H486" s="54"/>
      <c r="I486" s="54"/>
      <c r="J486" s="54"/>
      <c r="K486" s="54"/>
      <c r="L486" s="99">
        <f>L481-T476</f>
        <v>198</v>
      </c>
      <c r="M486" s="100">
        <f t="shared" si="109"/>
        <v>72.222222222222214</v>
      </c>
      <c r="N486" s="100">
        <f t="shared" si="109"/>
        <v>6.5656565656565666</v>
      </c>
      <c r="O486" s="100">
        <f t="shared" si="109"/>
        <v>5.0505050505050502</v>
      </c>
      <c r="P486" s="100">
        <f t="shared" si="109"/>
        <v>5.5555555555555554</v>
      </c>
      <c r="Q486" s="100">
        <f t="shared" si="109"/>
        <v>2.0202020202020203</v>
      </c>
      <c r="R486" s="100">
        <f t="shared" si="109"/>
        <v>1.5151515151515151</v>
      </c>
      <c r="S486" s="100">
        <f t="shared" si="109"/>
        <v>7.0707070707070701</v>
      </c>
      <c r="T486" s="107" t="s">
        <v>146</v>
      </c>
      <c r="U486" s="100">
        <f t="shared" si="107"/>
        <v>100</v>
      </c>
      <c r="V486" s="96"/>
      <c r="W486" s="82"/>
      <c r="X486" s="82"/>
      <c r="Y486" s="82"/>
      <c r="Z486" s="82"/>
      <c r="AA486" s="82"/>
    </row>
    <row r="487" spans="2:27" ht="15" customHeight="1" x14ac:dyDescent="0.15">
      <c r="I487" s="38"/>
      <c r="J487" s="38"/>
      <c r="K487" s="38"/>
    </row>
    <row r="488" spans="2:27" ht="22.5" customHeight="1" x14ac:dyDescent="0.15">
      <c r="B488" s="43" t="s">
        <v>419</v>
      </c>
      <c r="C488" s="44"/>
      <c r="D488" s="44"/>
      <c r="E488" s="44"/>
      <c r="F488" s="44"/>
      <c r="G488" s="44"/>
      <c r="H488" s="44"/>
      <c r="I488" s="44"/>
      <c r="J488" s="44"/>
      <c r="K488" s="44"/>
      <c r="L488" s="44"/>
      <c r="M488" s="79" t="s">
        <v>449</v>
      </c>
      <c r="N488" s="78" t="s">
        <v>448</v>
      </c>
      <c r="O488" s="78" t="s">
        <v>447</v>
      </c>
      <c r="P488" s="78" t="s">
        <v>446</v>
      </c>
      <c r="Q488" s="78" t="s">
        <v>445</v>
      </c>
      <c r="R488" s="78" t="s">
        <v>444</v>
      </c>
      <c r="S488" s="79" t="s">
        <v>443</v>
      </c>
      <c r="T488" s="79" t="s">
        <v>73</v>
      </c>
      <c r="U488" s="79" t="s">
        <v>57</v>
      </c>
      <c r="V488" s="79" t="s">
        <v>442</v>
      </c>
      <c r="W488" s="79" t="s">
        <v>441</v>
      </c>
      <c r="X488" s="80"/>
      <c r="Y488" s="80"/>
      <c r="Z488" s="80"/>
      <c r="AA488" s="80"/>
    </row>
    <row r="489" spans="2:27" ht="15" customHeight="1" x14ac:dyDescent="0.15">
      <c r="B489" s="35" t="s">
        <v>0</v>
      </c>
      <c r="C489" s="58" t="s">
        <v>439</v>
      </c>
      <c r="D489" s="59"/>
      <c r="E489" s="59"/>
      <c r="F489" s="59"/>
      <c r="G489" s="203" t="s">
        <v>438</v>
      </c>
      <c r="H489" s="59"/>
      <c r="I489" s="59"/>
      <c r="J489" s="59"/>
      <c r="K489" s="59"/>
      <c r="L489" s="60"/>
      <c r="M489" s="61">
        <v>4</v>
      </c>
      <c r="N489" s="61">
        <v>0</v>
      </c>
      <c r="O489" s="61">
        <v>2</v>
      </c>
      <c r="P489" s="61">
        <v>1</v>
      </c>
      <c r="Q489" s="61">
        <v>0</v>
      </c>
      <c r="R489" s="61">
        <v>0</v>
      </c>
      <c r="S489" s="61">
        <v>7</v>
      </c>
      <c r="T489" s="61">
        <v>2</v>
      </c>
      <c r="U489" s="61">
        <f t="shared" ref="U489:U503" si="110">SUM(M489:T489)</f>
        <v>16</v>
      </c>
      <c r="V489" s="81">
        <v>5.6785714285714288</v>
      </c>
      <c r="W489" s="81">
        <v>7.5</v>
      </c>
      <c r="X489" s="82"/>
      <c r="Y489" s="82"/>
      <c r="Z489" s="82"/>
      <c r="AA489" s="82"/>
    </row>
    <row r="490" spans="2:27" ht="15" customHeight="1" x14ac:dyDescent="0.15">
      <c r="B490" s="84"/>
      <c r="C490" s="49"/>
      <c r="G490" s="199" t="s">
        <v>440</v>
      </c>
      <c r="I490" s="38"/>
      <c r="J490" s="38"/>
      <c r="K490" s="38"/>
      <c r="L490" s="50"/>
      <c r="M490" s="64">
        <v>14</v>
      </c>
      <c r="N490" s="64">
        <v>0</v>
      </c>
      <c r="O490" s="64">
        <v>0</v>
      </c>
      <c r="P490" s="64">
        <v>0</v>
      </c>
      <c r="Q490" s="64">
        <v>0</v>
      </c>
      <c r="R490" s="64">
        <v>0</v>
      </c>
      <c r="S490" s="64">
        <v>0</v>
      </c>
      <c r="T490" s="64">
        <v>2</v>
      </c>
      <c r="U490" s="64">
        <f t="shared" si="110"/>
        <v>16</v>
      </c>
      <c r="V490" s="197">
        <v>0</v>
      </c>
      <c r="W490" s="197">
        <v>0</v>
      </c>
      <c r="X490" s="82"/>
      <c r="Y490" s="82"/>
      <c r="Z490" s="82"/>
      <c r="AA490" s="82"/>
    </row>
    <row r="491" spans="2:27" ht="15" customHeight="1" x14ac:dyDescent="0.15">
      <c r="B491" s="84"/>
      <c r="C491" s="202" t="s">
        <v>436</v>
      </c>
      <c r="D491" s="200"/>
      <c r="E491" s="200"/>
      <c r="F491" s="200"/>
      <c r="G491" s="201" t="s">
        <v>435</v>
      </c>
      <c r="H491" s="200"/>
      <c r="I491" s="200"/>
      <c r="J491" s="200"/>
      <c r="K491" s="200"/>
      <c r="L491" s="206"/>
      <c r="M491" s="205">
        <v>11</v>
      </c>
      <c r="N491" s="205">
        <v>1</v>
      </c>
      <c r="O491" s="205">
        <v>0</v>
      </c>
      <c r="P491" s="205">
        <v>0</v>
      </c>
      <c r="Q491" s="205">
        <v>1</v>
      </c>
      <c r="R491" s="205">
        <v>0</v>
      </c>
      <c r="S491" s="205">
        <v>1</v>
      </c>
      <c r="T491" s="205">
        <v>2</v>
      </c>
      <c r="U491" s="205">
        <f t="shared" si="110"/>
        <v>16</v>
      </c>
      <c r="V491" s="204">
        <v>1.2142857142857142</v>
      </c>
      <c r="W491" s="204">
        <v>0</v>
      </c>
      <c r="X491" s="82"/>
      <c r="Y491" s="82"/>
      <c r="Z491" s="82"/>
      <c r="AA491" s="82"/>
    </row>
    <row r="492" spans="2:27" ht="15" customHeight="1" x14ac:dyDescent="0.15">
      <c r="B492" s="84"/>
      <c r="C492" s="49"/>
      <c r="G492" s="199" t="s">
        <v>434</v>
      </c>
      <c r="I492" s="38"/>
      <c r="J492" s="38"/>
      <c r="K492" s="38"/>
      <c r="L492" s="50"/>
      <c r="M492" s="64">
        <v>12</v>
      </c>
      <c r="N492" s="64">
        <v>1</v>
      </c>
      <c r="O492" s="64">
        <v>1</v>
      </c>
      <c r="P492" s="64">
        <v>0</v>
      </c>
      <c r="Q492" s="64">
        <v>0</v>
      </c>
      <c r="R492" s="64">
        <v>0</v>
      </c>
      <c r="S492" s="64">
        <v>0</v>
      </c>
      <c r="T492" s="64">
        <v>2</v>
      </c>
      <c r="U492" s="64">
        <f t="shared" si="110"/>
        <v>16</v>
      </c>
      <c r="V492" s="197">
        <v>0.21428571428571427</v>
      </c>
      <c r="W492" s="197">
        <v>0</v>
      </c>
      <c r="X492" s="82"/>
      <c r="Y492" s="82"/>
      <c r="Z492" s="82"/>
      <c r="AA492" s="82"/>
    </row>
    <row r="493" spans="2:27" ht="15" customHeight="1" x14ac:dyDescent="0.15">
      <c r="B493" s="92"/>
      <c r="C493" s="53"/>
      <c r="D493" s="54"/>
      <c r="E493" s="54"/>
      <c r="F493" s="54"/>
      <c r="G493" s="198" t="s">
        <v>433</v>
      </c>
      <c r="H493" s="54"/>
      <c r="I493" s="54"/>
      <c r="J493" s="54"/>
      <c r="K493" s="54"/>
      <c r="L493" s="55"/>
      <c r="M493" s="93">
        <v>11</v>
      </c>
      <c r="N493" s="93">
        <v>0</v>
      </c>
      <c r="O493" s="93">
        <v>1</v>
      </c>
      <c r="P493" s="93">
        <v>0</v>
      </c>
      <c r="Q493" s="93">
        <v>1</v>
      </c>
      <c r="R493" s="93">
        <v>0</v>
      </c>
      <c r="S493" s="93">
        <v>1</v>
      </c>
      <c r="T493" s="93">
        <v>2</v>
      </c>
      <c r="U493" s="93">
        <f t="shared" si="110"/>
        <v>16</v>
      </c>
      <c r="V493" s="94">
        <v>1.4642857142857142</v>
      </c>
      <c r="W493" s="94">
        <v>0</v>
      </c>
      <c r="X493" s="82"/>
      <c r="Y493" s="82"/>
      <c r="Z493" s="82"/>
      <c r="AA493" s="82"/>
    </row>
    <row r="494" spans="2:27" ht="15" customHeight="1" x14ac:dyDescent="0.15">
      <c r="B494" s="35" t="s">
        <v>1</v>
      </c>
      <c r="C494" s="58" t="s">
        <v>439</v>
      </c>
      <c r="D494" s="59"/>
      <c r="E494" s="59"/>
      <c r="F494" s="59"/>
      <c r="G494" s="203" t="s">
        <v>438</v>
      </c>
      <c r="H494" s="59"/>
      <c r="I494" s="59"/>
      <c r="J494" s="59"/>
      <c r="K494" s="59"/>
      <c r="L494" s="95">
        <f>$O$17</f>
        <v>16</v>
      </c>
      <c r="M494" s="62">
        <f t="shared" ref="M494:T498" si="111">M489/$L494*100</f>
        <v>25</v>
      </c>
      <c r="N494" s="62">
        <f t="shared" si="111"/>
        <v>0</v>
      </c>
      <c r="O494" s="62">
        <f t="shared" si="111"/>
        <v>12.5</v>
      </c>
      <c r="P494" s="62">
        <f t="shared" si="111"/>
        <v>6.25</v>
      </c>
      <c r="Q494" s="62">
        <f t="shared" si="111"/>
        <v>0</v>
      </c>
      <c r="R494" s="62">
        <f t="shared" si="111"/>
        <v>0</v>
      </c>
      <c r="S494" s="62">
        <f t="shared" si="111"/>
        <v>43.75</v>
      </c>
      <c r="T494" s="62">
        <f t="shared" si="111"/>
        <v>12.5</v>
      </c>
      <c r="U494" s="62">
        <f t="shared" si="110"/>
        <v>100</v>
      </c>
      <c r="V494" s="196"/>
      <c r="W494" s="82"/>
      <c r="X494" s="82"/>
      <c r="Y494" s="82"/>
      <c r="Z494" s="82"/>
      <c r="AA494" s="82"/>
    </row>
    <row r="495" spans="2:27" ht="15" customHeight="1" x14ac:dyDescent="0.15">
      <c r="B495" s="84"/>
      <c r="C495" s="49"/>
      <c r="G495" s="199" t="s">
        <v>437</v>
      </c>
      <c r="I495" s="38"/>
      <c r="J495" s="38"/>
      <c r="K495" s="38"/>
      <c r="L495" s="109">
        <f>$O$17</f>
        <v>16</v>
      </c>
      <c r="M495" s="65">
        <f t="shared" si="111"/>
        <v>87.5</v>
      </c>
      <c r="N495" s="65">
        <f t="shared" si="111"/>
        <v>0</v>
      </c>
      <c r="O495" s="65">
        <f t="shared" si="111"/>
        <v>0</v>
      </c>
      <c r="P495" s="65">
        <f t="shared" si="111"/>
        <v>0</v>
      </c>
      <c r="Q495" s="65">
        <f t="shared" si="111"/>
        <v>0</v>
      </c>
      <c r="R495" s="65">
        <f t="shared" si="111"/>
        <v>0</v>
      </c>
      <c r="S495" s="65">
        <f t="shared" si="111"/>
        <v>0</v>
      </c>
      <c r="T495" s="65">
        <f t="shared" si="111"/>
        <v>12.5</v>
      </c>
      <c r="U495" s="65">
        <f t="shared" si="110"/>
        <v>100</v>
      </c>
      <c r="V495" s="96"/>
      <c r="W495" s="82"/>
      <c r="X495" s="82"/>
      <c r="Y495" s="82"/>
      <c r="Z495" s="82"/>
      <c r="AA495" s="82"/>
    </row>
    <row r="496" spans="2:27" ht="15" customHeight="1" x14ac:dyDescent="0.15">
      <c r="B496" s="84"/>
      <c r="C496" s="202" t="s">
        <v>436</v>
      </c>
      <c r="D496" s="200"/>
      <c r="E496" s="200"/>
      <c r="F496" s="200"/>
      <c r="G496" s="201" t="s">
        <v>435</v>
      </c>
      <c r="H496" s="200"/>
      <c r="I496" s="200"/>
      <c r="J496" s="200"/>
      <c r="K496" s="200"/>
      <c r="L496" s="103">
        <f>$O$17</f>
        <v>16</v>
      </c>
      <c r="M496" s="104">
        <f t="shared" si="111"/>
        <v>68.75</v>
      </c>
      <c r="N496" s="104">
        <f t="shared" si="111"/>
        <v>6.25</v>
      </c>
      <c r="O496" s="104">
        <f t="shared" si="111"/>
        <v>0</v>
      </c>
      <c r="P496" s="104">
        <f t="shared" si="111"/>
        <v>0</v>
      </c>
      <c r="Q496" s="104">
        <f t="shared" si="111"/>
        <v>6.25</v>
      </c>
      <c r="R496" s="104">
        <f t="shared" si="111"/>
        <v>0</v>
      </c>
      <c r="S496" s="104">
        <f t="shared" si="111"/>
        <v>6.25</v>
      </c>
      <c r="T496" s="104">
        <f t="shared" si="111"/>
        <v>12.5</v>
      </c>
      <c r="U496" s="104">
        <f t="shared" si="110"/>
        <v>100</v>
      </c>
      <c r="V496" s="96"/>
      <c r="W496" s="82"/>
      <c r="X496" s="82"/>
      <c r="Y496" s="82"/>
      <c r="Z496" s="82"/>
      <c r="AA496" s="82"/>
    </row>
    <row r="497" spans="1:27" ht="15" customHeight="1" x14ac:dyDescent="0.15">
      <c r="B497" s="84"/>
      <c r="C497" s="49"/>
      <c r="G497" s="199" t="s">
        <v>434</v>
      </c>
      <c r="I497" s="38"/>
      <c r="J497" s="38"/>
      <c r="K497" s="38"/>
      <c r="L497" s="109">
        <f>$O$17</f>
        <v>16</v>
      </c>
      <c r="M497" s="65">
        <f t="shared" si="111"/>
        <v>75</v>
      </c>
      <c r="N497" s="65">
        <f t="shared" si="111"/>
        <v>6.25</v>
      </c>
      <c r="O497" s="65">
        <f t="shared" si="111"/>
        <v>6.25</v>
      </c>
      <c r="P497" s="65">
        <f t="shared" si="111"/>
        <v>0</v>
      </c>
      <c r="Q497" s="65">
        <f t="shared" si="111"/>
        <v>0</v>
      </c>
      <c r="R497" s="65">
        <f t="shared" si="111"/>
        <v>0</v>
      </c>
      <c r="S497" s="65">
        <f t="shared" si="111"/>
        <v>0</v>
      </c>
      <c r="T497" s="65">
        <f t="shared" si="111"/>
        <v>12.5</v>
      </c>
      <c r="U497" s="65">
        <f t="shared" si="110"/>
        <v>100</v>
      </c>
      <c r="V497" s="96"/>
      <c r="W497" s="82"/>
      <c r="X497" s="82"/>
      <c r="Y497" s="82"/>
      <c r="Z497" s="82"/>
      <c r="AA497" s="82"/>
    </row>
    <row r="498" spans="1:27" ht="15" customHeight="1" x14ac:dyDescent="0.15">
      <c r="B498" s="92"/>
      <c r="C498" s="53"/>
      <c r="D498" s="54"/>
      <c r="E498" s="54"/>
      <c r="F498" s="54"/>
      <c r="G498" s="198" t="s">
        <v>433</v>
      </c>
      <c r="H498" s="54"/>
      <c r="I498" s="54"/>
      <c r="J498" s="54"/>
      <c r="K498" s="54"/>
      <c r="L498" s="99">
        <f>$O$17</f>
        <v>16</v>
      </c>
      <c r="M498" s="100">
        <f t="shared" si="111"/>
        <v>68.75</v>
      </c>
      <c r="N498" s="100">
        <f t="shared" si="111"/>
        <v>0</v>
      </c>
      <c r="O498" s="100">
        <f t="shared" si="111"/>
        <v>6.25</v>
      </c>
      <c r="P498" s="100">
        <f t="shared" si="111"/>
        <v>0</v>
      </c>
      <c r="Q498" s="100">
        <f t="shared" si="111"/>
        <v>6.25</v>
      </c>
      <c r="R498" s="100">
        <f t="shared" si="111"/>
        <v>0</v>
      </c>
      <c r="S498" s="100">
        <f t="shared" si="111"/>
        <v>6.25</v>
      </c>
      <c r="T498" s="100">
        <f t="shared" si="111"/>
        <v>12.5</v>
      </c>
      <c r="U498" s="100">
        <f t="shared" si="110"/>
        <v>100</v>
      </c>
      <c r="V498" s="96"/>
      <c r="W498" s="82"/>
      <c r="X498" s="82"/>
      <c r="Y498" s="82"/>
      <c r="Z498" s="82"/>
      <c r="AA498" s="82"/>
    </row>
    <row r="499" spans="1:27" ht="15" customHeight="1" x14ac:dyDescent="0.15">
      <c r="B499" s="35" t="s">
        <v>1</v>
      </c>
      <c r="C499" s="58" t="s">
        <v>439</v>
      </c>
      <c r="D499" s="59"/>
      <c r="E499" s="59"/>
      <c r="F499" s="59"/>
      <c r="G499" s="203" t="s">
        <v>438</v>
      </c>
      <c r="H499" s="59"/>
      <c r="I499" s="59"/>
      <c r="J499" s="59"/>
      <c r="K499" s="59"/>
      <c r="L499" s="95">
        <f>L494-T489</f>
        <v>14</v>
      </c>
      <c r="M499" s="62">
        <f t="shared" ref="M499:S502" si="112">M489/$L499*100</f>
        <v>28.571428571428569</v>
      </c>
      <c r="N499" s="62">
        <f t="shared" si="112"/>
        <v>0</v>
      </c>
      <c r="O499" s="62">
        <f t="shared" si="112"/>
        <v>14.285714285714285</v>
      </c>
      <c r="P499" s="62">
        <f t="shared" si="112"/>
        <v>7.1428571428571423</v>
      </c>
      <c r="Q499" s="62">
        <f t="shared" si="112"/>
        <v>0</v>
      </c>
      <c r="R499" s="62">
        <f t="shared" si="112"/>
        <v>0</v>
      </c>
      <c r="S499" s="62">
        <f t="shared" si="112"/>
        <v>50</v>
      </c>
      <c r="T499" s="101" t="s">
        <v>203</v>
      </c>
      <c r="U499" s="62">
        <f t="shared" si="110"/>
        <v>100</v>
      </c>
      <c r="V499" s="96"/>
      <c r="W499" s="82"/>
      <c r="X499" s="82"/>
      <c r="Y499" s="82"/>
      <c r="Z499" s="82"/>
      <c r="AA499" s="82"/>
    </row>
    <row r="500" spans="1:27" ht="15" customHeight="1" x14ac:dyDescent="0.15">
      <c r="B500" s="102" t="s">
        <v>192</v>
      </c>
      <c r="C500" s="49"/>
      <c r="G500" s="199" t="s">
        <v>437</v>
      </c>
      <c r="I500" s="38"/>
      <c r="J500" s="38"/>
      <c r="K500" s="38"/>
      <c r="L500" s="109">
        <f>L495-T490</f>
        <v>14</v>
      </c>
      <c r="M500" s="65">
        <f t="shared" si="112"/>
        <v>100</v>
      </c>
      <c r="N500" s="65">
        <f t="shared" si="112"/>
        <v>0</v>
      </c>
      <c r="O500" s="65">
        <f t="shared" si="112"/>
        <v>0</v>
      </c>
      <c r="P500" s="65">
        <f t="shared" si="112"/>
        <v>0</v>
      </c>
      <c r="Q500" s="65">
        <f t="shared" si="112"/>
        <v>0</v>
      </c>
      <c r="R500" s="65">
        <f t="shared" si="112"/>
        <v>0</v>
      </c>
      <c r="S500" s="65">
        <f t="shared" si="112"/>
        <v>0</v>
      </c>
      <c r="T500" s="67" t="s">
        <v>146</v>
      </c>
      <c r="U500" s="65">
        <f t="shared" si="110"/>
        <v>100</v>
      </c>
      <c r="V500" s="96"/>
      <c r="W500" s="82"/>
      <c r="X500" s="82"/>
      <c r="Y500" s="82"/>
      <c r="Z500" s="82"/>
      <c r="AA500" s="82"/>
    </row>
    <row r="501" spans="1:27" ht="15" customHeight="1" x14ac:dyDescent="0.15">
      <c r="B501" s="84"/>
      <c r="C501" s="202" t="s">
        <v>436</v>
      </c>
      <c r="D501" s="200"/>
      <c r="E501" s="200"/>
      <c r="F501" s="200"/>
      <c r="G501" s="201" t="s">
        <v>435</v>
      </c>
      <c r="H501" s="200"/>
      <c r="I501" s="200"/>
      <c r="J501" s="200"/>
      <c r="K501" s="200"/>
      <c r="L501" s="103">
        <f>L496-T491</f>
        <v>14</v>
      </c>
      <c r="M501" s="104">
        <f t="shared" si="112"/>
        <v>78.571428571428569</v>
      </c>
      <c r="N501" s="104">
        <f t="shared" si="112"/>
        <v>7.1428571428571423</v>
      </c>
      <c r="O501" s="104">
        <f t="shared" si="112"/>
        <v>0</v>
      </c>
      <c r="P501" s="104">
        <f t="shared" si="112"/>
        <v>0</v>
      </c>
      <c r="Q501" s="104">
        <f t="shared" si="112"/>
        <v>7.1428571428571423</v>
      </c>
      <c r="R501" s="104">
        <f t="shared" si="112"/>
        <v>0</v>
      </c>
      <c r="S501" s="104">
        <f t="shared" si="112"/>
        <v>7.1428571428571423</v>
      </c>
      <c r="T501" s="105" t="s">
        <v>146</v>
      </c>
      <c r="U501" s="104">
        <f t="shared" si="110"/>
        <v>99.999999999999986</v>
      </c>
      <c r="V501" s="96"/>
      <c r="W501" s="82"/>
      <c r="X501" s="82"/>
      <c r="Y501" s="82"/>
      <c r="Z501" s="82"/>
      <c r="AA501" s="82"/>
    </row>
    <row r="502" spans="1:27" ht="15" customHeight="1" x14ac:dyDescent="0.15">
      <c r="B502" s="84"/>
      <c r="C502" s="49"/>
      <c r="G502" s="199" t="s">
        <v>434</v>
      </c>
      <c r="I502" s="38"/>
      <c r="J502" s="38"/>
      <c r="K502" s="38"/>
      <c r="L502" s="109">
        <f>L497-T492</f>
        <v>14</v>
      </c>
      <c r="M502" s="65">
        <f t="shared" si="112"/>
        <v>85.714285714285708</v>
      </c>
      <c r="N502" s="65">
        <f t="shared" si="112"/>
        <v>7.1428571428571423</v>
      </c>
      <c r="O502" s="65">
        <f t="shared" si="112"/>
        <v>7.1428571428571423</v>
      </c>
      <c r="P502" s="65">
        <f t="shared" si="112"/>
        <v>0</v>
      </c>
      <c r="Q502" s="65">
        <f t="shared" si="112"/>
        <v>0</v>
      </c>
      <c r="R502" s="65">
        <f t="shared" si="112"/>
        <v>0</v>
      </c>
      <c r="S502" s="65">
        <f t="shared" si="112"/>
        <v>0</v>
      </c>
      <c r="T502" s="67" t="s">
        <v>146</v>
      </c>
      <c r="U502" s="65">
        <f t="shared" si="110"/>
        <v>99.999999999999986</v>
      </c>
      <c r="V502" s="96"/>
      <c r="W502" s="82"/>
      <c r="X502" s="82"/>
      <c r="Y502" s="82"/>
      <c r="Z502" s="82"/>
      <c r="AA502" s="82"/>
    </row>
    <row r="503" spans="1:27" ht="15" customHeight="1" x14ac:dyDescent="0.15">
      <c r="B503" s="92"/>
      <c r="C503" s="53"/>
      <c r="D503" s="54"/>
      <c r="E503" s="54"/>
      <c r="F503" s="54"/>
      <c r="G503" s="198" t="s">
        <v>433</v>
      </c>
      <c r="H503" s="54"/>
      <c r="I503" s="54"/>
      <c r="J503" s="54"/>
      <c r="K503" s="54"/>
      <c r="L503" s="99">
        <f>L498-T493</f>
        <v>14</v>
      </c>
      <c r="M503" s="100">
        <f>M493/$L503*100</f>
        <v>78.571428571428569</v>
      </c>
      <c r="N503" s="100">
        <f>N493/$L503*100</f>
        <v>0</v>
      </c>
      <c r="O503" s="100">
        <f>O493/$L503*100</f>
        <v>7.1428571428571423</v>
      </c>
      <c r="P503" s="100">
        <f>P493/$L503*100</f>
        <v>0</v>
      </c>
      <c r="Q503" s="100">
        <f>Q493/$L503*100</f>
        <v>7.1428571428571423</v>
      </c>
      <c r="R503" s="100"/>
      <c r="S503" s="100">
        <f>S493/$L503*100</f>
        <v>7.1428571428571423</v>
      </c>
      <c r="T503" s="107" t="s">
        <v>146</v>
      </c>
      <c r="U503" s="100">
        <f t="shared" si="110"/>
        <v>99.999999999999986</v>
      </c>
      <c r="V503" s="96"/>
      <c r="W503" s="82"/>
      <c r="X503" s="82"/>
      <c r="Y503" s="82"/>
      <c r="Z503" s="82"/>
      <c r="AA503" s="82"/>
    </row>
    <row r="504" spans="1:27" ht="15" customHeight="1" x14ac:dyDescent="0.15">
      <c r="I504" s="38"/>
    </row>
    <row r="505" spans="1:27" ht="15" customHeight="1" x14ac:dyDescent="0.15">
      <c r="A505" s="36" t="s">
        <v>432</v>
      </c>
      <c r="I505" s="38"/>
    </row>
    <row r="506" spans="1:27" ht="15" customHeight="1" x14ac:dyDescent="0.15">
      <c r="A506" s="37" t="s">
        <v>431</v>
      </c>
      <c r="I506" s="38"/>
      <c r="J506" s="38"/>
    </row>
    <row r="507" spans="1:27" ht="12" customHeight="1" x14ac:dyDescent="0.15">
      <c r="B507" s="58"/>
      <c r="C507" s="59"/>
      <c r="D507" s="59"/>
      <c r="E507" s="59"/>
      <c r="F507" s="59"/>
      <c r="G507" s="59"/>
      <c r="H507" s="59"/>
      <c r="I507" s="59"/>
      <c r="J507" s="59"/>
      <c r="K507" s="60"/>
      <c r="L507" s="35" t="s">
        <v>0</v>
      </c>
      <c r="M507" s="35" t="s">
        <v>1</v>
      </c>
      <c r="N507" s="35" t="s">
        <v>1</v>
      </c>
    </row>
    <row r="508" spans="1:27" ht="12" customHeight="1" x14ac:dyDescent="0.15">
      <c r="B508" s="49"/>
      <c r="I508" s="38"/>
      <c r="J508" s="38"/>
      <c r="K508" s="50"/>
      <c r="L508" s="192"/>
      <c r="M508" s="192"/>
      <c r="N508" s="102" t="s">
        <v>367</v>
      </c>
    </row>
    <row r="509" spans="1:27" ht="12" customHeight="1" x14ac:dyDescent="0.15">
      <c r="B509" s="53"/>
      <c r="C509" s="54"/>
      <c r="D509" s="54"/>
      <c r="E509" s="54"/>
      <c r="F509" s="54"/>
      <c r="G509" s="54"/>
      <c r="H509" s="54"/>
      <c r="I509" s="54"/>
      <c r="J509" s="54"/>
      <c r="K509" s="55"/>
      <c r="L509" s="56"/>
      <c r="M509" s="57">
        <f>$L$17</f>
        <v>356</v>
      </c>
      <c r="N509" s="57">
        <f>M509-L514</f>
        <v>350</v>
      </c>
    </row>
    <row r="510" spans="1:27" ht="15" customHeight="1" x14ac:dyDescent="0.15">
      <c r="B510" s="49" t="s">
        <v>430</v>
      </c>
      <c r="C510" s="59"/>
      <c r="D510" s="59"/>
      <c r="E510" s="59"/>
      <c r="F510" s="59"/>
      <c r="G510" s="59"/>
      <c r="H510" s="59"/>
      <c r="I510" s="59"/>
      <c r="J510" s="59"/>
      <c r="K510" s="60"/>
      <c r="L510" s="61">
        <v>25</v>
      </c>
      <c r="M510" s="62">
        <f t="shared" ref="M510:N513" si="113">$L510/M$509*100</f>
        <v>7.02247191011236</v>
      </c>
      <c r="N510" s="62">
        <f t="shared" si="113"/>
        <v>7.1428571428571423</v>
      </c>
    </row>
    <row r="511" spans="1:27" ht="15" customHeight="1" x14ac:dyDescent="0.15">
      <c r="B511" s="49" t="s">
        <v>429</v>
      </c>
      <c r="I511" s="38"/>
      <c r="J511" s="38"/>
      <c r="K511" s="50"/>
      <c r="L511" s="64">
        <v>68</v>
      </c>
      <c r="M511" s="65">
        <f t="shared" si="113"/>
        <v>19.101123595505616</v>
      </c>
      <c r="N511" s="65">
        <f t="shared" si="113"/>
        <v>19.428571428571427</v>
      </c>
    </row>
    <row r="512" spans="1:27" ht="15" customHeight="1" x14ac:dyDescent="0.15">
      <c r="B512" s="49" t="s">
        <v>428</v>
      </c>
      <c r="I512" s="38"/>
      <c r="J512" s="38"/>
      <c r="K512" s="50"/>
      <c r="L512" s="64">
        <v>100</v>
      </c>
      <c r="M512" s="65">
        <f t="shared" si="113"/>
        <v>28.08988764044944</v>
      </c>
      <c r="N512" s="65">
        <f t="shared" si="113"/>
        <v>28.571428571428569</v>
      </c>
    </row>
    <row r="513" spans="1:17" ht="15" customHeight="1" x14ac:dyDescent="0.15">
      <c r="B513" s="49" t="s">
        <v>427</v>
      </c>
      <c r="I513" s="38"/>
      <c r="J513" s="38"/>
      <c r="K513" s="50"/>
      <c r="L513" s="64">
        <v>157</v>
      </c>
      <c r="M513" s="65">
        <f t="shared" si="113"/>
        <v>44.101123595505619</v>
      </c>
      <c r="N513" s="65">
        <f t="shared" si="113"/>
        <v>44.857142857142854</v>
      </c>
    </row>
    <row r="514" spans="1:17" ht="15" customHeight="1" x14ac:dyDescent="0.15">
      <c r="B514" s="49" t="s">
        <v>73</v>
      </c>
      <c r="I514" s="38"/>
      <c r="J514" s="38"/>
      <c r="K514" s="50"/>
      <c r="L514" s="64">
        <v>6</v>
      </c>
      <c r="M514" s="65">
        <f>$L514/M$509*100</f>
        <v>1.6853932584269662</v>
      </c>
      <c r="N514" s="67" t="s">
        <v>191</v>
      </c>
    </row>
    <row r="515" spans="1:17" ht="15" customHeight="1" x14ac:dyDescent="0.15">
      <c r="B515" s="43" t="s">
        <v>52</v>
      </c>
      <c r="C515" s="44"/>
      <c r="D515" s="44"/>
      <c r="E515" s="44"/>
      <c r="F515" s="44"/>
      <c r="G515" s="44"/>
      <c r="H515" s="44"/>
      <c r="I515" s="44"/>
      <c r="J515" s="44"/>
      <c r="K515" s="45"/>
      <c r="L515" s="68">
        <f>SUM(L510:L514)</f>
        <v>356</v>
      </c>
      <c r="M515" s="74">
        <f>SUM(M510:M514)</f>
        <v>100.00000000000001</v>
      </c>
      <c r="N515" s="74">
        <f>SUM(N510:N514)</f>
        <v>100</v>
      </c>
    </row>
    <row r="516" spans="1:17" ht="15" customHeight="1" x14ac:dyDescent="0.15">
      <c r="B516" s="71"/>
      <c r="C516" s="71"/>
      <c r="D516" s="71"/>
      <c r="E516" s="71"/>
      <c r="F516" s="71"/>
      <c r="G516" s="71"/>
      <c r="H516" s="71"/>
      <c r="I516" s="71"/>
      <c r="J516" s="71"/>
      <c r="K516" s="71"/>
      <c r="L516" s="72"/>
      <c r="M516" s="73"/>
      <c r="N516" s="73"/>
    </row>
    <row r="517" spans="1:17" ht="15" customHeight="1" x14ac:dyDescent="0.15">
      <c r="A517" s="37" t="s">
        <v>426</v>
      </c>
      <c r="I517" s="38"/>
      <c r="J517" s="38"/>
    </row>
    <row r="518" spans="1:17" ht="15" customHeight="1" x14ac:dyDescent="0.15">
      <c r="B518" s="58"/>
      <c r="C518" s="59"/>
      <c r="D518" s="59"/>
      <c r="E518" s="59"/>
      <c r="F518" s="59"/>
      <c r="G518" s="59"/>
      <c r="H518" s="59"/>
      <c r="I518" s="59"/>
      <c r="J518" s="59"/>
      <c r="K518" s="60"/>
      <c r="L518" s="43" t="s">
        <v>57</v>
      </c>
      <c r="M518" s="44"/>
      <c r="N518" s="45"/>
      <c r="O518" s="43" t="s">
        <v>419</v>
      </c>
      <c r="P518" s="44"/>
      <c r="Q518" s="45"/>
    </row>
    <row r="519" spans="1:17" ht="12" customHeight="1" x14ac:dyDescent="0.15">
      <c r="B519" s="49"/>
      <c r="I519" s="38"/>
      <c r="J519" s="38"/>
      <c r="K519" s="50"/>
      <c r="L519" s="35" t="s">
        <v>0</v>
      </c>
      <c r="M519" s="35" t="s">
        <v>1</v>
      </c>
      <c r="N519" s="35" t="s">
        <v>1</v>
      </c>
      <c r="O519" s="35" t="s">
        <v>0</v>
      </c>
      <c r="P519" s="35" t="s">
        <v>1</v>
      </c>
      <c r="Q519" s="35" t="s">
        <v>1</v>
      </c>
    </row>
    <row r="520" spans="1:17" ht="12" customHeight="1" x14ac:dyDescent="0.15">
      <c r="B520" s="49"/>
      <c r="I520" s="38"/>
      <c r="J520" s="38"/>
      <c r="K520" s="50"/>
      <c r="L520" s="192"/>
      <c r="M520" s="192"/>
      <c r="N520" s="102" t="s">
        <v>367</v>
      </c>
      <c r="O520" s="192"/>
      <c r="P520" s="192"/>
      <c r="Q520" s="102" t="s">
        <v>367</v>
      </c>
    </row>
    <row r="521" spans="1:17" ht="12" customHeight="1" x14ac:dyDescent="0.15">
      <c r="B521" s="53"/>
      <c r="C521" s="54"/>
      <c r="D521" s="54"/>
      <c r="E521" s="54"/>
      <c r="F521" s="54"/>
      <c r="G521" s="54"/>
      <c r="H521" s="54"/>
      <c r="I521" s="54"/>
      <c r="J521" s="54"/>
      <c r="K521" s="55"/>
      <c r="L521" s="56"/>
      <c r="M521" s="57">
        <f>$L$17</f>
        <v>356</v>
      </c>
      <c r="N521" s="57">
        <f>M521-L531</f>
        <v>356</v>
      </c>
      <c r="O521" s="56"/>
      <c r="P521" s="57">
        <f>$O$17</f>
        <v>16</v>
      </c>
      <c r="Q521" s="57">
        <f>P521-O531</f>
        <v>16</v>
      </c>
    </row>
    <row r="522" spans="1:17" ht="15" customHeight="1" x14ac:dyDescent="0.15">
      <c r="B522" s="49" t="s">
        <v>98</v>
      </c>
      <c r="C522" s="59"/>
      <c r="D522" s="59"/>
      <c r="E522" s="59"/>
      <c r="F522" s="59"/>
      <c r="G522" s="59"/>
      <c r="H522" s="59"/>
      <c r="I522" s="59"/>
      <c r="J522" s="59"/>
      <c r="K522" s="60"/>
      <c r="L522" s="61">
        <v>1</v>
      </c>
      <c r="M522" s="62">
        <f t="shared" ref="M522:N530" si="114">$L522/M$521*100</f>
        <v>0.2808988764044944</v>
      </c>
      <c r="N522" s="62">
        <f t="shared" si="114"/>
        <v>0.2808988764044944</v>
      </c>
      <c r="O522" s="61">
        <v>0</v>
      </c>
      <c r="P522" s="62">
        <f t="shared" ref="P522:Q530" si="115">$O522/P$521*100</f>
        <v>0</v>
      </c>
      <c r="Q522" s="62">
        <f t="shared" si="115"/>
        <v>0</v>
      </c>
    </row>
    <row r="523" spans="1:17" ht="15" customHeight="1" x14ac:dyDescent="0.15">
      <c r="B523" s="49" t="s">
        <v>99</v>
      </c>
      <c r="I523" s="38"/>
      <c r="J523" s="38"/>
      <c r="K523" s="50"/>
      <c r="L523" s="64">
        <v>8</v>
      </c>
      <c r="M523" s="65">
        <f t="shared" si="114"/>
        <v>2.2471910112359552</v>
      </c>
      <c r="N523" s="65">
        <f t="shared" si="114"/>
        <v>2.2471910112359552</v>
      </c>
      <c r="O523" s="64">
        <v>0</v>
      </c>
      <c r="P523" s="65">
        <f t="shared" si="115"/>
        <v>0</v>
      </c>
      <c r="Q523" s="65">
        <f t="shared" si="115"/>
        <v>0</v>
      </c>
    </row>
    <row r="524" spans="1:17" ht="15" customHeight="1" x14ac:dyDescent="0.15">
      <c r="B524" s="49" t="s">
        <v>100</v>
      </c>
      <c r="I524" s="38"/>
      <c r="J524" s="38"/>
      <c r="K524" s="50"/>
      <c r="L524" s="64">
        <v>35</v>
      </c>
      <c r="M524" s="65">
        <f t="shared" si="114"/>
        <v>9.8314606741573041</v>
      </c>
      <c r="N524" s="65">
        <f t="shared" si="114"/>
        <v>9.8314606741573041</v>
      </c>
      <c r="O524" s="64">
        <v>2</v>
      </c>
      <c r="P524" s="65">
        <f t="shared" si="115"/>
        <v>12.5</v>
      </c>
      <c r="Q524" s="65">
        <f t="shared" si="115"/>
        <v>12.5</v>
      </c>
    </row>
    <row r="525" spans="1:17" ht="15" customHeight="1" x14ac:dyDescent="0.15">
      <c r="B525" s="49" t="s">
        <v>101</v>
      </c>
      <c r="I525" s="38"/>
      <c r="J525" s="38"/>
      <c r="K525" s="50"/>
      <c r="L525" s="64">
        <v>39</v>
      </c>
      <c r="M525" s="65">
        <f t="shared" si="114"/>
        <v>10.955056179775282</v>
      </c>
      <c r="N525" s="65">
        <f t="shared" si="114"/>
        <v>10.955056179775282</v>
      </c>
      <c r="O525" s="64">
        <v>3</v>
      </c>
      <c r="P525" s="65">
        <f t="shared" si="115"/>
        <v>18.75</v>
      </c>
      <c r="Q525" s="65">
        <f t="shared" si="115"/>
        <v>18.75</v>
      </c>
    </row>
    <row r="526" spans="1:17" ht="15" customHeight="1" x14ac:dyDescent="0.15">
      <c r="B526" s="49" t="s">
        <v>102</v>
      </c>
      <c r="I526" s="38"/>
      <c r="J526" s="38"/>
      <c r="K526" s="50"/>
      <c r="L526" s="64">
        <v>72</v>
      </c>
      <c r="M526" s="65">
        <f t="shared" si="114"/>
        <v>20.224719101123593</v>
      </c>
      <c r="N526" s="65">
        <f t="shared" si="114"/>
        <v>20.224719101123593</v>
      </c>
      <c r="O526" s="64">
        <v>1</v>
      </c>
      <c r="P526" s="65">
        <f t="shared" si="115"/>
        <v>6.25</v>
      </c>
      <c r="Q526" s="65">
        <f t="shared" si="115"/>
        <v>6.25</v>
      </c>
    </row>
    <row r="527" spans="1:17" ht="15" customHeight="1" x14ac:dyDescent="0.15">
      <c r="B527" s="49" t="s">
        <v>103</v>
      </c>
      <c r="I527" s="38"/>
      <c r="J527" s="38"/>
      <c r="K527" s="50"/>
      <c r="L527" s="64">
        <v>86</v>
      </c>
      <c r="M527" s="65">
        <f t="shared" si="114"/>
        <v>24.157303370786519</v>
      </c>
      <c r="N527" s="65">
        <f t="shared" si="114"/>
        <v>24.157303370786519</v>
      </c>
      <c r="O527" s="64">
        <v>3</v>
      </c>
      <c r="P527" s="65">
        <f t="shared" si="115"/>
        <v>18.75</v>
      </c>
      <c r="Q527" s="65">
        <f t="shared" si="115"/>
        <v>18.75</v>
      </c>
    </row>
    <row r="528" spans="1:17" ht="15" customHeight="1" x14ac:dyDescent="0.15">
      <c r="B528" s="49" t="s">
        <v>104</v>
      </c>
      <c r="I528" s="38"/>
      <c r="J528" s="38"/>
      <c r="K528" s="50"/>
      <c r="L528" s="64">
        <v>72</v>
      </c>
      <c r="M528" s="65">
        <f t="shared" si="114"/>
        <v>20.224719101123593</v>
      </c>
      <c r="N528" s="65">
        <f t="shared" si="114"/>
        <v>20.224719101123593</v>
      </c>
      <c r="O528" s="64">
        <v>4</v>
      </c>
      <c r="P528" s="65">
        <f t="shared" si="115"/>
        <v>25</v>
      </c>
      <c r="Q528" s="65">
        <f t="shared" si="115"/>
        <v>25</v>
      </c>
    </row>
    <row r="529" spans="1:17" ht="15" customHeight="1" x14ac:dyDescent="0.15">
      <c r="B529" s="49" t="s">
        <v>105</v>
      </c>
      <c r="I529" s="38"/>
      <c r="J529" s="38"/>
      <c r="K529" s="50"/>
      <c r="L529" s="64">
        <v>19</v>
      </c>
      <c r="M529" s="65">
        <f t="shared" si="114"/>
        <v>5.3370786516853927</v>
      </c>
      <c r="N529" s="65">
        <f t="shared" si="114"/>
        <v>5.3370786516853927</v>
      </c>
      <c r="O529" s="64">
        <v>2</v>
      </c>
      <c r="P529" s="65">
        <f t="shared" si="115"/>
        <v>12.5</v>
      </c>
      <c r="Q529" s="65">
        <f t="shared" si="115"/>
        <v>12.5</v>
      </c>
    </row>
    <row r="530" spans="1:17" ht="15" customHeight="1" x14ac:dyDescent="0.15">
      <c r="B530" s="49" t="s">
        <v>106</v>
      </c>
      <c r="I530" s="38"/>
      <c r="J530" s="38"/>
      <c r="K530" s="50"/>
      <c r="L530" s="64">
        <v>24</v>
      </c>
      <c r="M530" s="65">
        <f t="shared" si="114"/>
        <v>6.7415730337078648</v>
      </c>
      <c r="N530" s="65">
        <f t="shared" si="114"/>
        <v>6.7415730337078648</v>
      </c>
      <c r="O530" s="64">
        <v>1</v>
      </c>
      <c r="P530" s="65">
        <f t="shared" si="115"/>
        <v>6.25</v>
      </c>
      <c r="Q530" s="65">
        <f t="shared" si="115"/>
        <v>6.25</v>
      </c>
    </row>
    <row r="531" spans="1:17" ht="15" customHeight="1" x14ac:dyDescent="0.15">
      <c r="B531" s="49" t="s">
        <v>73</v>
      </c>
      <c r="I531" s="38"/>
      <c r="J531" s="38"/>
      <c r="K531" s="50"/>
      <c r="L531" s="64">
        <v>0</v>
      </c>
      <c r="M531" s="65">
        <f>$L531/M$521*100</f>
        <v>0</v>
      </c>
      <c r="N531" s="67" t="s">
        <v>191</v>
      </c>
      <c r="O531" s="64">
        <v>0</v>
      </c>
      <c r="P531" s="65">
        <f>$O531/P$521*100</f>
        <v>0</v>
      </c>
      <c r="Q531" s="67" t="s">
        <v>191</v>
      </c>
    </row>
    <row r="532" spans="1:17" ht="15" customHeight="1" x14ac:dyDescent="0.15">
      <c r="B532" s="43" t="s">
        <v>52</v>
      </c>
      <c r="C532" s="44"/>
      <c r="D532" s="44"/>
      <c r="E532" s="44"/>
      <c r="F532" s="44"/>
      <c r="G532" s="44"/>
      <c r="H532" s="44"/>
      <c r="I532" s="44"/>
      <c r="J532" s="44"/>
      <c r="K532" s="45"/>
      <c r="L532" s="68">
        <f t="shared" ref="L532:Q532" si="116">SUM(L522:L531)</f>
        <v>356</v>
      </c>
      <c r="M532" s="74">
        <f t="shared" si="116"/>
        <v>100</v>
      </c>
      <c r="N532" s="74">
        <f t="shared" si="116"/>
        <v>100</v>
      </c>
      <c r="O532" s="68">
        <f t="shared" si="116"/>
        <v>16</v>
      </c>
      <c r="P532" s="74">
        <f t="shared" si="116"/>
        <v>100</v>
      </c>
      <c r="Q532" s="74">
        <f t="shared" si="116"/>
        <v>100</v>
      </c>
    </row>
    <row r="533" spans="1:17" ht="15" customHeight="1" x14ac:dyDescent="0.15">
      <c r="B533" s="43" t="s">
        <v>107</v>
      </c>
      <c r="C533" s="44"/>
      <c r="D533" s="44"/>
      <c r="E533" s="44"/>
      <c r="F533" s="44"/>
      <c r="G533" s="44"/>
      <c r="H533" s="44"/>
      <c r="I533" s="44"/>
      <c r="J533" s="44"/>
      <c r="K533" s="45"/>
      <c r="L533" s="74">
        <v>57.682584269662918</v>
      </c>
      <c r="M533" s="73"/>
      <c r="N533" s="73"/>
      <c r="O533" s="74">
        <v>60.6875</v>
      </c>
      <c r="P533" s="73"/>
      <c r="Q533" s="73"/>
    </row>
    <row r="534" spans="1:17" ht="15" customHeight="1" x14ac:dyDescent="0.15">
      <c r="B534" s="43" t="s">
        <v>108</v>
      </c>
      <c r="C534" s="44"/>
      <c r="D534" s="44"/>
      <c r="E534" s="44"/>
      <c r="F534" s="44"/>
      <c r="G534" s="44"/>
      <c r="H534" s="44"/>
      <c r="I534" s="44"/>
      <c r="J534" s="44"/>
      <c r="K534" s="45"/>
      <c r="L534" s="74">
        <v>412</v>
      </c>
      <c r="M534" s="73"/>
      <c r="N534" s="73"/>
      <c r="O534" s="74">
        <v>135</v>
      </c>
      <c r="P534" s="73"/>
      <c r="Q534" s="73"/>
    </row>
    <row r="535" spans="1:17" ht="15" customHeight="1" x14ac:dyDescent="0.15">
      <c r="B535" s="43" t="s">
        <v>109</v>
      </c>
      <c r="C535" s="44"/>
      <c r="D535" s="44"/>
      <c r="E535" s="44"/>
      <c r="F535" s="44"/>
      <c r="G535" s="44"/>
      <c r="H535" s="44"/>
      <c r="I535" s="44"/>
      <c r="J535" s="44"/>
      <c r="K535" s="45"/>
      <c r="L535" s="74">
        <v>9</v>
      </c>
      <c r="M535" s="73"/>
      <c r="N535" s="73"/>
      <c r="O535" s="74">
        <v>20</v>
      </c>
      <c r="P535" s="73"/>
      <c r="Q535" s="73"/>
    </row>
    <row r="536" spans="1:17" ht="15" customHeight="1" x14ac:dyDescent="0.15">
      <c r="B536" s="43" t="s">
        <v>110</v>
      </c>
      <c r="C536" s="44"/>
      <c r="D536" s="44"/>
      <c r="E536" s="44"/>
      <c r="F536" s="44"/>
      <c r="G536" s="44"/>
      <c r="H536" s="44"/>
      <c r="I536" s="44"/>
      <c r="J536" s="44"/>
      <c r="K536" s="45"/>
      <c r="L536" s="74">
        <v>51</v>
      </c>
      <c r="M536" s="73"/>
      <c r="N536" s="73"/>
      <c r="O536" s="74">
        <v>57.5</v>
      </c>
      <c r="P536" s="73"/>
      <c r="Q536" s="73"/>
    </row>
    <row r="537" spans="1:17" ht="15" customHeight="1" x14ac:dyDescent="0.15">
      <c r="B537" s="71"/>
      <c r="C537" s="71"/>
      <c r="D537" s="71"/>
      <c r="E537" s="71"/>
      <c r="F537" s="71"/>
      <c r="G537" s="71"/>
      <c r="H537" s="71"/>
      <c r="I537" s="71"/>
      <c r="J537" s="71"/>
      <c r="K537" s="71"/>
      <c r="L537" s="72"/>
      <c r="M537" s="73"/>
      <c r="N537" s="73"/>
      <c r="O537" s="72"/>
      <c r="P537" s="73"/>
      <c r="Q537" s="73"/>
    </row>
    <row r="538" spans="1:17" ht="15" customHeight="1" x14ac:dyDescent="0.15">
      <c r="A538" s="37" t="s">
        <v>425</v>
      </c>
      <c r="I538" s="38"/>
      <c r="J538" s="38"/>
    </row>
    <row r="539" spans="1:17" ht="15" customHeight="1" x14ac:dyDescent="0.15">
      <c r="B539" s="58"/>
      <c r="C539" s="59"/>
      <c r="D539" s="59"/>
      <c r="E539" s="59"/>
      <c r="F539" s="59"/>
      <c r="G539" s="59"/>
      <c r="H539" s="59"/>
      <c r="I539" s="59"/>
      <c r="J539" s="59"/>
      <c r="K539" s="60"/>
      <c r="L539" s="43" t="s">
        <v>57</v>
      </c>
      <c r="M539" s="44"/>
      <c r="N539" s="45"/>
      <c r="O539" s="43" t="s">
        <v>419</v>
      </c>
      <c r="P539" s="44"/>
      <c r="Q539" s="45"/>
    </row>
    <row r="540" spans="1:17" ht="12" customHeight="1" x14ac:dyDescent="0.15">
      <c r="B540" s="49"/>
      <c r="I540" s="38"/>
      <c r="J540" s="38"/>
      <c r="K540" s="50"/>
      <c r="L540" s="35" t="s">
        <v>0</v>
      </c>
      <c r="M540" s="35" t="s">
        <v>1</v>
      </c>
      <c r="N540" s="35" t="s">
        <v>1</v>
      </c>
      <c r="O540" s="35" t="s">
        <v>0</v>
      </c>
      <c r="P540" s="35" t="s">
        <v>1</v>
      </c>
      <c r="Q540" s="35" t="s">
        <v>1</v>
      </c>
    </row>
    <row r="541" spans="1:17" ht="12" customHeight="1" x14ac:dyDescent="0.15">
      <c r="B541" s="49"/>
      <c r="I541" s="38"/>
      <c r="J541" s="38"/>
      <c r="K541" s="50"/>
      <c r="L541" s="192"/>
      <c r="M541" s="192"/>
      <c r="N541" s="102" t="s">
        <v>367</v>
      </c>
      <c r="O541" s="192"/>
      <c r="P541" s="192"/>
      <c r="Q541" s="102" t="s">
        <v>367</v>
      </c>
    </row>
    <row r="542" spans="1:17" ht="12" customHeight="1" x14ac:dyDescent="0.15">
      <c r="B542" s="53"/>
      <c r="C542" s="54"/>
      <c r="D542" s="54"/>
      <c r="E542" s="54"/>
      <c r="F542" s="54"/>
      <c r="G542" s="54"/>
      <c r="H542" s="54"/>
      <c r="I542" s="54"/>
      <c r="J542" s="54"/>
      <c r="K542" s="55"/>
      <c r="L542" s="56"/>
      <c r="M542" s="57">
        <f>$L$17</f>
        <v>356</v>
      </c>
      <c r="N542" s="57">
        <f>M542-L552</f>
        <v>354</v>
      </c>
      <c r="O542" s="56"/>
      <c r="P542" s="57">
        <f>$O$17</f>
        <v>16</v>
      </c>
      <c r="Q542" s="57">
        <f>P542-O552</f>
        <v>16</v>
      </c>
    </row>
    <row r="543" spans="1:17" ht="15" customHeight="1" x14ac:dyDescent="0.15">
      <c r="B543" s="49" t="s">
        <v>98</v>
      </c>
      <c r="C543" s="59"/>
      <c r="D543" s="59"/>
      <c r="E543" s="59"/>
      <c r="F543" s="59"/>
      <c r="G543" s="59"/>
      <c r="H543" s="59"/>
      <c r="I543" s="59"/>
      <c r="J543" s="59"/>
      <c r="K543" s="60"/>
      <c r="L543" s="61">
        <v>2</v>
      </c>
      <c r="M543" s="62">
        <f t="shared" ref="M543:N551" si="117">$L543/M$542*100</f>
        <v>0.5617977528089888</v>
      </c>
      <c r="N543" s="62">
        <f t="shared" si="117"/>
        <v>0.56497175141242939</v>
      </c>
      <c r="O543" s="61">
        <v>0</v>
      </c>
      <c r="P543" s="62">
        <f t="shared" ref="P543:Q551" si="118">$O543/P$542*100</f>
        <v>0</v>
      </c>
      <c r="Q543" s="62">
        <f t="shared" si="118"/>
        <v>0</v>
      </c>
    </row>
    <row r="544" spans="1:17" ht="15" customHeight="1" x14ac:dyDescent="0.15">
      <c r="B544" s="49" t="s">
        <v>99</v>
      </c>
      <c r="I544" s="38"/>
      <c r="J544" s="38"/>
      <c r="K544" s="50"/>
      <c r="L544" s="64">
        <v>11</v>
      </c>
      <c r="M544" s="65">
        <f t="shared" si="117"/>
        <v>3.089887640449438</v>
      </c>
      <c r="N544" s="65">
        <f t="shared" si="117"/>
        <v>3.1073446327683616</v>
      </c>
      <c r="O544" s="64">
        <v>1</v>
      </c>
      <c r="P544" s="65">
        <f t="shared" si="118"/>
        <v>6.25</v>
      </c>
      <c r="Q544" s="65">
        <f t="shared" si="118"/>
        <v>6.25</v>
      </c>
    </row>
    <row r="545" spans="1:17" ht="15" customHeight="1" x14ac:dyDescent="0.15">
      <c r="B545" s="49" t="s">
        <v>100</v>
      </c>
      <c r="I545" s="38"/>
      <c r="J545" s="38"/>
      <c r="K545" s="50"/>
      <c r="L545" s="64">
        <v>54</v>
      </c>
      <c r="M545" s="65">
        <f t="shared" si="117"/>
        <v>15.168539325842698</v>
      </c>
      <c r="N545" s="65">
        <f t="shared" si="117"/>
        <v>15.254237288135593</v>
      </c>
      <c r="O545" s="64">
        <v>2</v>
      </c>
      <c r="P545" s="65">
        <f t="shared" si="118"/>
        <v>12.5</v>
      </c>
      <c r="Q545" s="65">
        <f t="shared" si="118"/>
        <v>12.5</v>
      </c>
    </row>
    <row r="546" spans="1:17" ht="15" customHeight="1" x14ac:dyDescent="0.15">
      <c r="B546" s="49" t="s">
        <v>101</v>
      </c>
      <c r="I546" s="38"/>
      <c r="J546" s="38"/>
      <c r="K546" s="50"/>
      <c r="L546" s="64">
        <v>50</v>
      </c>
      <c r="M546" s="65">
        <f t="shared" si="117"/>
        <v>14.04494382022472</v>
      </c>
      <c r="N546" s="65">
        <f t="shared" si="117"/>
        <v>14.124293785310735</v>
      </c>
      <c r="O546" s="64">
        <v>3</v>
      </c>
      <c r="P546" s="65">
        <f t="shared" si="118"/>
        <v>18.75</v>
      </c>
      <c r="Q546" s="65">
        <f t="shared" si="118"/>
        <v>18.75</v>
      </c>
    </row>
    <row r="547" spans="1:17" ht="15" customHeight="1" x14ac:dyDescent="0.15">
      <c r="B547" s="49" t="s">
        <v>102</v>
      </c>
      <c r="I547" s="38"/>
      <c r="J547" s="38"/>
      <c r="K547" s="50"/>
      <c r="L547" s="64">
        <v>99</v>
      </c>
      <c r="M547" s="65">
        <f t="shared" si="117"/>
        <v>27.808988764044944</v>
      </c>
      <c r="N547" s="65">
        <f t="shared" si="117"/>
        <v>27.966101694915253</v>
      </c>
      <c r="O547" s="64">
        <v>2</v>
      </c>
      <c r="P547" s="65">
        <f t="shared" si="118"/>
        <v>12.5</v>
      </c>
      <c r="Q547" s="65">
        <f t="shared" si="118"/>
        <v>12.5</v>
      </c>
    </row>
    <row r="548" spans="1:17" ht="15" customHeight="1" x14ac:dyDescent="0.15">
      <c r="B548" s="49" t="s">
        <v>103</v>
      </c>
      <c r="I548" s="38"/>
      <c r="J548" s="38"/>
      <c r="K548" s="50"/>
      <c r="L548" s="64">
        <v>64</v>
      </c>
      <c r="M548" s="65">
        <f t="shared" si="117"/>
        <v>17.977528089887642</v>
      </c>
      <c r="N548" s="65">
        <f t="shared" si="117"/>
        <v>18.07909604519774</v>
      </c>
      <c r="O548" s="64">
        <v>3</v>
      </c>
      <c r="P548" s="65">
        <f t="shared" si="118"/>
        <v>18.75</v>
      </c>
      <c r="Q548" s="65">
        <f t="shared" si="118"/>
        <v>18.75</v>
      </c>
    </row>
    <row r="549" spans="1:17" ht="15" customHeight="1" x14ac:dyDescent="0.15">
      <c r="B549" s="49" t="s">
        <v>104</v>
      </c>
      <c r="I549" s="38"/>
      <c r="J549" s="38"/>
      <c r="K549" s="50"/>
      <c r="L549" s="64">
        <v>38</v>
      </c>
      <c r="M549" s="65">
        <f t="shared" si="117"/>
        <v>10.674157303370785</v>
      </c>
      <c r="N549" s="65">
        <f t="shared" si="117"/>
        <v>10.734463276836157</v>
      </c>
      <c r="O549" s="64">
        <v>2</v>
      </c>
      <c r="P549" s="65">
        <f t="shared" si="118"/>
        <v>12.5</v>
      </c>
      <c r="Q549" s="65">
        <f t="shared" si="118"/>
        <v>12.5</v>
      </c>
    </row>
    <row r="550" spans="1:17" ht="15" customHeight="1" x14ac:dyDescent="0.15">
      <c r="B550" s="49" t="s">
        <v>105</v>
      </c>
      <c r="I550" s="38"/>
      <c r="J550" s="38"/>
      <c r="K550" s="50"/>
      <c r="L550" s="64">
        <v>19</v>
      </c>
      <c r="M550" s="65">
        <f t="shared" si="117"/>
        <v>5.3370786516853927</v>
      </c>
      <c r="N550" s="65">
        <f t="shared" si="117"/>
        <v>5.3672316384180787</v>
      </c>
      <c r="O550" s="64">
        <v>2</v>
      </c>
      <c r="P550" s="65">
        <f t="shared" si="118"/>
        <v>12.5</v>
      </c>
      <c r="Q550" s="65">
        <f t="shared" si="118"/>
        <v>12.5</v>
      </c>
    </row>
    <row r="551" spans="1:17" ht="15" customHeight="1" x14ac:dyDescent="0.15">
      <c r="B551" s="49" t="s">
        <v>106</v>
      </c>
      <c r="I551" s="38"/>
      <c r="J551" s="38"/>
      <c r="K551" s="50"/>
      <c r="L551" s="64">
        <v>17</v>
      </c>
      <c r="M551" s="65">
        <f t="shared" si="117"/>
        <v>4.7752808988764039</v>
      </c>
      <c r="N551" s="65">
        <f t="shared" si="117"/>
        <v>4.8022598870056497</v>
      </c>
      <c r="O551" s="64">
        <v>1</v>
      </c>
      <c r="P551" s="65">
        <f t="shared" si="118"/>
        <v>6.25</v>
      </c>
      <c r="Q551" s="65">
        <f t="shared" si="118"/>
        <v>6.25</v>
      </c>
    </row>
    <row r="552" spans="1:17" ht="15" customHeight="1" x14ac:dyDescent="0.15">
      <c r="B552" s="49" t="s">
        <v>73</v>
      </c>
      <c r="I552" s="38"/>
      <c r="J552" s="38"/>
      <c r="K552" s="50"/>
      <c r="L552" s="64">
        <v>2</v>
      </c>
      <c r="M552" s="65">
        <f>$L552/M$542*100</f>
        <v>0.5617977528089888</v>
      </c>
      <c r="N552" s="67" t="s">
        <v>191</v>
      </c>
      <c r="O552" s="64">
        <v>0</v>
      </c>
      <c r="P552" s="65">
        <f>$O552/P$542*100</f>
        <v>0</v>
      </c>
      <c r="Q552" s="67" t="s">
        <v>191</v>
      </c>
    </row>
    <row r="553" spans="1:17" ht="15" customHeight="1" x14ac:dyDescent="0.15">
      <c r="B553" s="43" t="s">
        <v>52</v>
      </c>
      <c r="C553" s="44"/>
      <c r="D553" s="44"/>
      <c r="E553" s="44"/>
      <c r="F553" s="44"/>
      <c r="G553" s="44"/>
      <c r="H553" s="44"/>
      <c r="I553" s="44"/>
      <c r="J553" s="44"/>
      <c r="K553" s="45"/>
      <c r="L553" s="68">
        <f t="shared" ref="L553:Q553" si="119">SUM(L543:L552)</f>
        <v>356</v>
      </c>
      <c r="M553" s="74">
        <f t="shared" si="119"/>
        <v>100</v>
      </c>
      <c r="N553" s="74">
        <f t="shared" si="119"/>
        <v>99.999999999999986</v>
      </c>
      <c r="O553" s="68">
        <f t="shared" si="119"/>
        <v>16</v>
      </c>
      <c r="P553" s="74">
        <f t="shared" si="119"/>
        <v>100</v>
      </c>
      <c r="Q553" s="74">
        <f t="shared" si="119"/>
        <v>100</v>
      </c>
    </row>
    <row r="554" spans="1:17" ht="15" customHeight="1" x14ac:dyDescent="0.15">
      <c r="B554" s="43" t="s">
        <v>107</v>
      </c>
      <c r="C554" s="44"/>
      <c r="D554" s="44"/>
      <c r="E554" s="44"/>
      <c r="F554" s="44"/>
      <c r="G554" s="44"/>
      <c r="H554" s="44"/>
      <c r="I554" s="44"/>
      <c r="J554" s="44"/>
      <c r="K554" s="45"/>
      <c r="L554" s="74">
        <v>51.808757062146888</v>
      </c>
      <c r="M554" s="73"/>
      <c r="N554" s="73"/>
      <c r="O554" s="74">
        <v>54.143749999999997</v>
      </c>
      <c r="P554" s="73"/>
      <c r="Q554" s="73"/>
    </row>
    <row r="555" spans="1:17" ht="15" customHeight="1" x14ac:dyDescent="0.15">
      <c r="B555" s="43" t="s">
        <v>108</v>
      </c>
      <c r="C555" s="44"/>
      <c r="D555" s="44"/>
      <c r="E555" s="44"/>
      <c r="F555" s="44"/>
      <c r="G555" s="44"/>
      <c r="H555" s="44"/>
      <c r="I555" s="44"/>
      <c r="J555" s="44"/>
      <c r="K555" s="45"/>
      <c r="L555" s="74">
        <v>408</v>
      </c>
      <c r="M555" s="73"/>
      <c r="N555" s="73"/>
      <c r="O555" s="74">
        <v>111</v>
      </c>
      <c r="P555" s="73"/>
      <c r="Q555" s="73"/>
    </row>
    <row r="556" spans="1:17" ht="15" customHeight="1" x14ac:dyDescent="0.15">
      <c r="B556" s="43" t="s">
        <v>109</v>
      </c>
      <c r="C556" s="44"/>
      <c r="D556" s="44"/>
      <c r="E556" s="44"/>
      <c r="F556" s="44"/>
      <c r="G556" s="44"/>
      <c r="H556" s="44"/>
      <c r="I556" s="44"/>
      <c r="J556" s="44"/>
      <c r="K556" s="45"/>
      <c r="L556" s="74">
        <v>9</v>
      </c>
      <c r="M556" s="73"/>
      <c r="N556" s="73"/>
      <c r="O556" s="74">
        <v>19.3</v>
      </c>
      <c r="P556" s="73"/>
      <c r="Q556" s="73"/>
    </row>
    <row r="557" spans="1:17" ht="15" customHeight="1" x14ac:dyDescent="0.15">
      <c r="B557" s="43" t="s">
        <v>110</v>
      </c>
      <c r="C557" s="44"/>
      <c r="D557" s="44"/>
      <c r="E557" s="44"/>
      <c r="F557" s="44"/>
      <c r="G557" s="44"/>
      <c r="H557" s="44"/>
      <c r="I557" s="44"/>
      <c r="J557" s="44"/>
      <c r="K557" s="45"/>
      <c r="L557" s="74">
        <v>46</v>
      </c>
      <c r="M557" s="73"/>
      <c r="N557" s="73"/>
      <c r="O557" s="74">
        <v>50</v>
      </c>
      <c r="P557" s="73"/>
      <c r="Q557" s="73"/>
    </row>
    <row r="558" spans="1:17" ht="15" customHeight="1" x14ac:dyDescent="0.15">
      <c r="B558" s="71"/>
      <c r="C558" s="71"/>
      <c r="D558" s="71"/>
      <c r="E558" s="71"/>
      <c r="F558" s="71"/>
      <c r="G558" s="71"/>
      <c r="H558" s="71"/>
      <c r="I558" s="71"/>
      <c r="J558" s="71"/>
      <c r="K558" s="71"/>
      <c r="L558" s="72"/>
      <c r="M558" s="73"/>
      <c r="N558" s="73"/>
      <c r="O558" s="72"/>
      <c r="P558" s="73"/>
      <c r="Q558" s="73"/>
    </row>
    <row r="559" spans="1:17" ht="15" customHeight="1" x14ac:dyDescent="0.15">
      <c r="A559" s="37" t="s">
        <v>424</v>
      </c>
      <c r="I559" s="38"/>
      <c r="J559" s="38"/>
    </row>
    <row r="560" spans="1:17" ht="15" customHeight="1" x14ac:dyDescent="0.15">
      <c r="B560" s="58"/>
      <c r="C560" s="59"/>
      <c r="D560" s="59"/>
      <c r="E560" s="59"/>
      <c r="F560" s="59"/>
      <c r="G560" s="59"/>
      <c r="H560" s="59"/>
      <c r="I560" s="59"/>
      <c r="J560" s="59"/>
      <c r="K560" s="60"/>
      <c r="L560" s="43" t="s">
        <v>57</v>
      </c>
      <c r="M560" s="44"/>
      <c r="N560" s="45"/>
      <c r="O560" s="43" t="s">
        <v>419</v>
      </c>
      <c r="P560" s="44"/>
      <c r="Q560" s="45"/>
    </row>
    <row r="561" spans="2:17" ht="12" customHeight="1" x14ac:dyDescent="0.15">
      <c r="B561" s="49"/>
      <c r="I561" s="38"/>
      <c r="J561" s="38"/>
      <c r="K561" s="50"/>
      <c r="L561" s="35" t="s">
        <v>0</v>
      </c>
      <c r="M561" s="35" t="s">
        <v>1</v>
      </c>
      <c r="N561" s="35" t="s">
        <v>1</v>
      </c>
      <c r="O561" s="35" t="s">
        <v>0</v>
      </c>
      <c r="P561" s="35" t="s">
        <v>1</v>
      </c>
      <c r="Q561" s="35" t="s">
        <v>1</v>
      </c>
    </row>
    <row r="562" spans="2:17" ht="12" customHeight="1" x14ac:dyDescent="0.15">
      <c r="B562" s="49"/>
      <c r="I562" s="38"/>
      <c r="J562" s="38"/>
      <c r="K562" s="50"/>
      <c r="L562" s="192"/>
      <c r="M562" s="192"/>
      <c r="N562" s="102" t="s">
        <v>367</v>
      </c>
      <c r="O562" s="192"/>
      <c r="P562" s="192"/>
      <c r="Q562" s="102" t="s">
        <v>367</v>
      </c>
    </row>
    <row r="563" spans="2:17" ht="12" customHeight="1" x14ac:dyDescent="0.15">
      <c r="B563" s="53"/>
      <c r="C563" s="54"/>
      <c r="D563" s="54"/>
      <c r="E563" s="54"/>
      <c r="F563" s="54"/>
      <c r="G563" s="54"/>
      <c r="H563" s="54"/>
      <c r="I563" s="54"/>
      <c r="J563" s="54"/>
      <c r="K563" s="55"/>
      <c r="L563" s="56"/>
      <c r="M563" s="57">
        <f>$L$17</f>
        <v>356</v>
      </c>
      <c r="N563" s="57">
        <f>M563-SUM(L575:L576)</f>
        <v>353</v>
      </c>
      <c r="O563" s="56"/>
      <c r="P563" s="57">
        <f>$O$17</f>
        <v>16</v>
      </c>
      <c r="Q563" s="57">
        <f>P563-SUM(O575:O576)</f>
        <v>16</v>
      </c>
    </row>
    <row r="564" spans="2:17" ht="15" customHeight="1" x14ac:dyDescent="0.15">
      <c r="B564" s="49" t="s">
        <v>113</v>
      </c>
      <c r="C564" s="59"/>
      <c r="D564" s="59"/>
      <c r="E564" s="59"/>
      <c r="F564" s="59"/>
      <c r="G564" s="59"/>
      <c r="H564" s="59"/>
      <c r="I564" s="59"/>
      <c r="J564" s="59"/>
      <c r="K564" s="60"/>
      <c r="L564" s="61">
        <v>0</v>
      </c>
      <c r="M564" s="62">
        <f t="shared" ref="M564:N574" si="120">$L564/M$563*100</f>
        <v>0</v>
      </c>
      <c r="N564" s="62">
        <f t="shared" si="120"/>
        <v>0</v>
      </c>
      <c r="O564" s="61">
        <v>0</v>
      </c>
      <c r="P564" s="62">
        <f t="shared" ref="P564:Q574" si="121">$O564/P$563*100</f>
        <v>0</v>
      </c>
      <c r="Q564" s="62">
        <f t="shared" si="121"/>
        <v>0</v>
      </c>
    </row>
    <row r="565" spans="2:17" ht="15" customHeight="1" x14ac:dyDescent="0.15">
      <c r="B565" s="49" t="s">
        <v>114</v>
      </c>
      <c r="I565" s="38"/>
      <c r="J565" s="38"/>
      <c r="K565" s="50"/>
      <c r="L565" s="64">
        <v>0</v>
      </c>
      <c r="M565" s="65">
        <f t="shared" si="120"/>
        <v>0</v>
      </c>
      <c r="N565" s="65">
        <f t="shared" si="120"/>
        <v>0</v>
      </c>
      <c r="O565" s="64">
        <v>0</v>
      </c>
      <c r="P565" s="65">
        <f t="shared" si="121"/>
        <v>0</v>
      </c>
      <c r="Q565" s="65">
        <f t="shared" si="121"/>
        <v>0</v>
      </c>
    </row>
    <row r="566" spans="2:17" ht="15" customHeight="1" x14ac:dyDescent="0.15">
      <c r="B566" s="49" t="s">
        <v>115</v>
      </c>
      <c r="I566" s="38"/>
      <c r="J566" s="38"/>
      <c r="K566" s="50"/>
      <c r="L566" s="64">
        <v>5</v>
      </c>
      <c r="M566" s="65">
        <f t="shared" si="120"/>
        <v>1.4044943820224718</v>
      </c>
      <c r="N566" s="65">
        <f t="shared" si="120"/>
        <v>1.41643059490085</v>
      </c>
      <c r="O566" s="64">
        <v>0</v>
      </c>
      <c r="P566" s="65">
        <f t="shared" si="121"/>
        <v>0</v>
      </c>
      <c r="Q566" s="65">
        <f t="shared" si="121"/>
        <v>0</v>
      </c>
    </row>
    <row r="567" spans="2:17" ht="15" customHeight="1" x14ac:dyDescent="0.15">
      <c r="B567" s="49" t="s">
        <v>116</v>
      </c>
      <c r="I567" s="38"/>
      <c r="J567" s="38"/>
      <c r="K567" s="50"/>
      <c r="L567" s="64">
        <v>5</v>
      </c>
      <c r="M567" s="65">
        <f t="shared" si="120"/>
        <v>1.4044943820224718</v>
      </c>
      <c r="N567" s="65">
        <f t="shared" si="120"/>
        <v>1.41643059490085</v>
      </c>
      <c r="O567" s="64">
        <v>1</v>
      </c>
      <c r="P567" s="65">
        <f t="shared" si="121"/>
        <v>6.25</v>
      </c>
      <c r="Q567" s="65">
        <f t="shared" si="121"/>
        <v>6.25</v>
      </c>
    </row>
    <row r="568" spans="2:17" ht="15" customHeight="1" x14ac:dyDescent="0.15">
      <c r="B568" s="49" t="s">
        <v>117</v>
      </c>
      <c r="I568" s="38"/>
      <c r="J568" s="38"/>
      <c r="K568" s="50"/>
      <c r="L568" s="64">
        <v>9</v>
      </c>
      <c r="M568" s="65">
        <f t="shared" si="120"/>
        <v>2.5280898876404492</v>
      </c>
      <c r="N568" s="65">
        <f t="shared" si="120"/>
        <v>2.5495750708215295</v>
      </c>
      <c r="O568" s="64">
        <v>0</v>
      </c>
      <c r="P568" s="65">
        <f t="shared" si="121"/>
        <v>0</v>
      </c>
      <c r="Q568" s="65">
        <f t="shared" si="121"/>
        <v>0</v>
      </c>
    </row>
    <row r="569" spans="2:17" ht="15" customHeight="1" x14ac:dyDescent="0.15">
      <c r="B569" s="49" t="s">
        <v>118</v>
      </c>
      <c r="I569" s="38"/>
      <c r="J569" s="38"/>
      <c r="K569" s="50"/>
      <c r="L569" s="64">
        <v>34</v>
      </c>
      <c r="M569" s="65">
        <f t="shared" si="120"/>
        <v>9.5505617977528079</v>
      </c>
      <c r="N569" s="65">
        <f t="shared" si="120"/>
        <v>9.6317280453257776</v>
      </c>
      <c r="O569" s="64">
        <v>0</v>
      </c>
      <c r="P569" s="65">
        <f t="shared" si="121"/>
        <v>0</v>
      </c>
      <c r="Q569" s="65">
        <f t="shared" si="121"/>
        <v>0</v>
      </c>
    </row>
    <row r="570" spans="2:17" ht="15" customHeight="1" x14ac:dyDescent="0.15">
      <c r="B570" s="49" t="s">
        <v>119</v>
      </c>
      <c r="I570" s="38"/>
      <c r="J570" s="38"/>
      <c r="K570" s="50"/>
      <c r="L570" s="64">
        <v>21</v>
      </c>
      <c r="M570" s="65">
        <f t="shared" si="120"/>
        <v>5.8988764044943816</v>
      </c>
      <c r="N570" s="65">
        <f t="shared" si="120"/>
        <v>5.9490084985835701</v>
      </c>
      <c r="O570" s="64">
        <v>4</v>
      </c>
      <c r="P570" s="65">
        <f t="shared" si="121"/>
        <v>25</v>
      </c>
      <c r="Q570" s="65">
        <f t="shared" si="121"/>
        <v>25</v>
      </c>
    </row>
    <row r="571" spans="2:17" ht="15" customHeight="1" x14ac:dyDescent="0.15">
      <c r="B571" s="49" t="s">
        <v>120</v>
      </c>
      <c r="I571" s="38"/>
      <c r="J571" s="38"/>
      <c r="K571" s="50"/>
      <c r="L571" s="64">
        <v>46</v>
      </c>
      <c r="M571" s="65">
        <f t="shared" si="120"/>
        <v>12.921348314606742</v>
      </c>
      <c r="N571" s="65">
        <f t="shared" si="120"/>
        <v>13.031161473087819</v>
      </c>
      <c r="O571" s="64">
        <v>0</v>
      </c>
      <c r="P571" s="65">
        <f t="shared" si="121"/>
        <v>0</v>
      </c>
      <c r="Q571" s="65">
        <f t="shared" si="121"/>
        <v>0</v>
      </c>
    </row>
    <row r="572" spans="2:17" ht="15" customHeight="1" x14ac:dyDescent="0.15">
      <c r="B572" s="49" t="s">
        <v>121</v>
      </c>
      <c r="I572" s="38"/>
      <c r="J572" s="38"/>
      <c r="K572" s="50"/>
      <c r="L572" s="64">
        <v>90</v>
      </c>
      <c r="M572" s="65">
        <f t="shared" si="120"/>
        <v>25.280898876404496</v>
      </c>
      <c r="N572" s="65">
        <f t="shared" si="120"/>
        <v>25.495750708215297</v>
      </c>
      <c r="O572" s="64">
        <v>4</v>
      </c>
      <c r="P572" s="65">
        <f t="shared" si="121"/>
        <v>25</v>
      </c>
      <c r="Q572" s="65">
        <f t="shared" si="121"/>
        <v>25</v>
      </c>
    </row>
    <row r="573" spans="2:17" ht="15" customHeight="1" x14ac:dyDescent="0.15">
      <c r="B573" s="49" t="s">
        <v>122</v>
      </c>
      <c r="I573" s="38"/>
      <c r="J573" s="38"/>
      <c r="K573" s="50"/>
      <c r="L573" s="64">
        <v>67</v>
      </c>
      <c r="M573" s="65">
        <f t="shared" si="120"/>
        <v>18.820224719101123</v>
      </c>
      <c r="N573" s="65">
        <f t="shared" si="120"/>
        <v>18.980169971671387</v>
      </c>
      <c r="O573" s="64">
        <v>5</v>
      </c>
      <c r="P573" s="65">
        <f t="shared" si="121"/>
        <v>31.25</v>
      </c>
      <c r="Q573" s="65">
        <f t="shared" si="121"/>
        <v>31.25</v>
      </c>
    </row>
    <row r="574" spans="2:17" ht="15" customHeight="1" x14ac:dyDescent="0.15">
      <c r="B574" s="49" t="s">
        <v>123</v>
      </c>
      <c r="I574" s="38"/>
      <c r="J574" s="38"/>
      <c r="K574" s="50"/>
      <c r="L574" s="64">
        <v>76</v>
      </c>
      <c r="M574" s="65">
        <f t="shared" si="120"/>
        <v>21.348314606741571</v>
      </c>
      <c r="N574" s="65">
        <f t="shared" si="120"/>
        <v>21.529745042492916</v>
      </c>
      <c r="O574" s="64">
        <v>2</v>
      </c>
      <c r="P574" s="65">
        <f t="shared" si="121"/>
        <v>12.5</v>
      </c>
      <c r="Q574" s="65">
        <f t="shared" si="121"/>
        <v>12.5</v>
      </c>
    </row>
    <row r="575" spans="2:17" ht="15" customHeight="1" x14ac:dyDescent="0.15">
      <c r="B575" s="49" t="s">
        <v>423</v>
      </c>
      <c r="I575" s="38"/>
      <c r="J575" s="38"/>
      <c r="K575" s="50"/>
      <c r="L575" s="64">
        <v>1</v>
      </c>
      <c r="M575" s="65">
        <f>$L575/M$563*100</f>
        <v>0.2808988764044944</v>
      </c>
      <c r="N575" s="67" t="s">
        <v>191</v>
      </c>
      <c r="O575" s="64">
        <v>0</v>
      </c>
      <c r="P575" s="65">
        <f>$O575/P$563*100</f>
        <v>0</v>
      </c>
      <c r="Q575" s="67" t="s">
        <v>191</v>
      </c>
    </row>
    <row r="576" spans="2:17" ht="15" customHeight="1" x14ac:dyDescent="0.15">
      <c r="B576" s="49" t="s">
        <v>73</v>
      </c>
      <c r="I576" s="38"/>
      <c r="J576" s="38"/>
      <c r="K576" s="50"/>
      <c r="L576" s="64">
        <v>2</v>
      </c>
      <c r="M576" s="65">
        <f>$L576/M$563*100</f>
        <v>0.5617977528089888</v>
      </c>
      <c r="N576" s="67" t="s">
        <v>191</v>
      </c>
      <c r="O576" s="64">
        <v>0</v>
      </c>
      <c r="P576" s="65">
        <f>$O576/P$563*100</f>
        <v>0</v>
      </c>
      <c r="Q576" s="67" t="s">
        <v>191</v>
      </c>
    </row>
    <row r="577" spans="1:17" ht="15" customHeight="1" x14ac:dyDescent="0.15">
      <c r="B577" s="43" t="s">
        <v>52</v>
      </c>
      <c r="C577" s="44"/>
      <c r="D577" s="44"/>
      <c r="E577" s="44"/>
      <c r="F577" s="44"/>
      <c r="G577" s="44"/>
      <c r="H577" s="44"/>
      <c r="I577" s="44"/>
      <c r="J577" s="44"/>
      <c r="K577" s="45"/>
      <c r="L577" s="68">
        <f t="shared" ref="L577:Q577" si="122">SUM(L564:L576)</f>
        <v>356</v>
      </c>
      <c r="M577" s="74">
        <f t="shared" si="122"/>
        <v>99.999999999999986</v>
      </c>
      <c r="N577" s="74">
        <f t="shared" si="122"/>
        <v>100</v>
      </c>
      <c r="O577" s="68">
        <f t="shared" si="122"/>
        <v>16</v>
      </c>
      <c r="P577" s="74">
        <f t="shared" si="122"/>
        <v>100</v>
      </c>
      <c r="Q577" s="74">
        <f t="shared" si="122"/>
        <v>100</v>
      </c>
    </row>
    <row r="578" spans="1:17" ht="15" customHeight="1" x14ac:dyDescent="0.15">
      <c r="B578" s="75" t="s">
        <v>124</v>
      </c>
      <c r="C578" s="44"/>
      <c r="D578" s="44"/>
      <c r="E578" s="44"/>
      <c r="F578" s="44"/>
      <c r="G578" s="44"/>
      <c r="H578" s="44"/>
      <c r="I578" s="44"/>
      <c r="J578" s="44"/>
      <c r="K578" s="45"/>
      <c r="L578" s="74">
        <v>90.073167646344103</v>
      </c>
      <c r="M578" s="73"/>
      <c r="N578" s="73"/>
      <c r="O578" s="74">
        <v>90.109870555995542</v>
      </c>
      <c r="P578" s="73"/>
      <c r="Q578" s="73"/>
    </row>
    <row r="579" spans="1:17" ht="15" customHeight="1" x14ac:dyDescent="0.15">
      <c r="I579" s="38"/>
      <c r="J579" s="38"/>
    </row>
    <row r="580" spans="1:17" ht="15" customHeight="1" x14ac:dyDescent="0.15">
      <c r="A580" s="37" t="s">
        <v>422</v>
      </c>
      <c r="I580" s="38"/>
      <c r="J580" s="38"/>
    </row>
    <row r="581" spans="1:17" ht="15" customHeight="1" x14ac:dyDescent="0.15">
      <c r="B581" s="58"/>
      <c r="C581" s="59"/>
      <c r="D581" s="59"/>
      <c r="E581" s="59"/>
      <c r="F581" s="59"/>
      <c r="G581" s="59"/>
      <c r="H581" s="59"/>
      <c r="I581" s="59"/>
      <c r="J581" s="59"/>
      <c r="K581" s="60"/>
      <c r="L581" s="43" t="s">
        <v>57</v>
      </c>
      <c r="M581" s="44"/>
      <c r="N581" s="45"/>
      <c r="O581" s="43" t="s">
        <v>419</v>
      </c>
      <c r="P581" s="44"/>
      <c r="Q581" s="45"/>
    </row>
    <row r="582" spans="1:17" ht="12" customHeight="1" x14ac:dyDescent="0.15">
      <c r="B582" s="49"/>
      <c r="I582" s="38"/>
      <c r="J582" s="38"/>
      <c r="K582" s="50"/>
      <c r="L582" s="35" t="s">
        <v>0</v>
      </c>
      <c r="M582" s="35" t="s">
        <v>1</v>
      </c>
      <c r="N582" s="35" t="s">
        <v>1</v>
      </c>
      <c r="O582" s="35" t="s">
        <v>0</v>
      </c>
      <c r="P582" s="35" t="s">
        <v>1</v>
      </c>
      <c r="Q582" s="35" t="s">
        <v>1</v>
      </c>
    </row>
    <row r="583" spans="1:17" ht="12" customHeight="1" x14ac:dyDescent="0.15">
      <c r="B583" s="49"/>
      <c r="I583" s="38"/>
      <c r="J583" s="38"/>
      <c r="K583" s="50"/>
      <c r="L583" s="192"/>
      <c r="M583" s="192"/>
      <c r="N583" s="102" t="s">
        <v>367</v>
      </c>
      <c r="O583" s="192"/>
      <c r="P583" s="192"/>
      <c r="Q583" s="102" t="s">
        <v>367</v>
      </c>
    </row>
    <row r="584" spans="1:17" ht="12" customHeight="1" x14ac:dyDescent="0.15">
      <c r="B584" s="53"/>
      <c r="C584" s="54"/>
      <c r="D584" s="54"/>
      <c r="E584" s="54"/>
      <c r="F584" s="54"/>
      <c r="G584" s="54"/>
      <c r="H584" s="54"/>
      <c r="I584" s="54"/>
      <c r="J584" s="54"/>
      <c r="K584" s="55"/>
      <c r="L584" s="56"/>
      <c r="M584" s="57">
        <f>$L$17</f>
        <v>356</v>
      </c>
      <c r="N584" s="57">
        <f>M584-L594</f>
        <v>356</v>
      </c>
      <c r="O584" s="56"/>
      <c r="P584" s="57">
        <f>$O$17</f>
        <v>16</v>
      </c>
      <c r="Q584" s="57">
        <f>P584-O594</f>
        <v>16</v>
      </c>
    </row>
    <row r="585" spans="1:17" ht="15" customHeight="1" x14ac:dyDescent="0.15">
      <c r="B585" s="58" t="s">
        <v>126</v>
      </c>
      <c r="C585" s="59"/>
      <c r="D585" s="59"/>
      <c r="E585" s="59"/>
      <c r="F585" s="59"/>
      <c r="G585" s="59"/>
      <c r="H585" s="59"/>
      <c r="I585" s="59"/>
      <c r="J585" s="59"/>
      <c r="K585" s="60"/>
      <c r="L585" s="61">
        <v>1</v>
      </c>
      <c r="M585" s="62">
        <f t="shared" ref="M585:N593" si="123">$L585/M$584*100</f>
        <v>0.2808988764044944</v>
      </c>
      <c r="N585" s="62">
        <f t="shared" si="123"/>
        <v>0.2808988764044944</v>
      </c>
      <c r="O585" s="61">
        <v>0</v>
      </c>
      <c r="P585" s="62">
        <f t="shared" ref="P585:Q593" si="124">$O585/P$584*100</f>
        <v>0</v>
      </c>
      <c r="Q585" s="62">
        <f t="shared" si="124"/>
        <v>0</v>
      </c>
    </row>
    <row r="586" spans="1:17" ht="15" customHeight="1" x14ac:dyDescent="0.15">
      <c r="B586" s="49" t="s">
        <v>127</v>
      </c>
      <c r="I586" s="38"/>
      <c r="J586" s="38"/>
      <c r="K586" s="50"/>
      <c r="L586" s="64">
        <v>8</v>
      </c>
      <c r="M586" s="65">
        <f t="shared" si="123"/>
        <v>2.2471910112359552</v>
      </c>
      <c r="N586" s="65">
        <f t="shared" si="123"/>
        <v>2.2471910112359552</v>
      </c>
      <c r="O586" s="64">
        <v>0</v>
      </c>
      <c r="P586" s="65">
        <f t="shared" si="124"/>
        <v>0</v>
      </c>
      <c r="Q586" s="65">
        <f t="shared" si="124"/>
        <v>0</v>
      </c>
    </row>
    <row r="587" spans="1:17" ht="15" customHeight="1" x14ac:dyDescent="0.15">
      <c r="B587" s="49" t="s">
        <v>128</v>
      </c>
      <c r="I587" s="38"/>
      <c r="J587" s="38"/>
      <c r="K587" s="50"/>
      <c r="L587" s="64">
        <v>27</v>
      </c>
      <c r="M587" s="65">
        <f t="shared" si="123"/>
        <v>7.5842696629213489</v>
      </c>
      <c r="N587" s="65">
        <f t="shared" si="123"/>
        <v>7.5842696629213489</v>
      </c>
      <c r="O587" s="64">
        <v>2</v>
      </c>
      <c r="P587" s="65">
        <f t="shared" si="124"/>
        <v>12.5</v>
      </c>
      <c r="Q587" s="65">
        <f t="shared" si="124"/>
        <v>12.5</v>
      </c>
    </row>
    <row r="588" spans="1:17" ht="15" customHeight="1" x14ac:dyDescent="0.15">
      <c r="B588" s="49" t="s">
        <v>129</v>
      </c>
      <c r="I588" s="38"/>
      <c r="J588" s="38"/>
      <c r="K588" s="50"/>
      <c r="L588" s="64">
        <v>40</v>
      </c>
      <c r="M588" s="65">
        <f t="shared" si="123"/>
        <v>11.235955056179774</v>
      </c>
      <c r="N588" s="65">
        <f t="shared" si="123"/>
        <v>11.235955056179774</v>
      </c>
      <c r="O588" s="64">
        <v>3</v>
      </c>
      <c r="P588" s="65">
        <f t="shared" si="124"/>
        <v>18.75</v>
      </c>
      <c r="Q588" s="65">
        <f t="shared" si="124"/>
        <v>18.75</v>
      </c>
    </row>
    <row r="589" spans="1:17" ht="15" customHeight="1" x14ac:dyDescent="0.15">
      <c r="B589" s="49" t="s">
        <v>130</v>
      </c>
      <c r="I589" s="38"/>
      <c r="J589" s="38"/>
      <c r="K589" s="50"/>
      <c r="L589" s="64">
        <v>63</v>
      </c>
      <c r="M589" s="65">
        <f t="shared" si="123"/>
        <v>17.696629213483146</v>
      </c>
      <c r="N589" s="65">
        <f t="shared" si="123"/>
        <v>17.696629213483146</v>
      </c>
      <c r="O589" s="64">
        <v>1</v>
      </c>
      <c r="P589" s="65">
        <f t="shared" si="124"/>
        <v>6.25</v>
      </c>
      <c r="Q589" s="65">
        <f t="shared" si="124"/>
        <v>6.25</v>
      </c>
    </row>
    <row r="590" spans="1:17" ht="15" customHeight="1" x14ac:dyDescent="0.15">
      <c r="B590" s="49" t="s">
        <v>131</v>
      </c>
      <c r="I590" s="38"/>
      <c r="J590" s="38"/>
      <c r="K590" s="50"/>
      <c r="L590" s="64">
        <v>89</v>
      </c>
      <c r="M590" s="65">
        <f t="shared" si="123"/>
        <v>25</v>
      </c>
      <c r="N590" s="65">
        <f t="shared" si="123"/>
        <v>25</v>
      </c>
      <c r="O590" s="64">
        <v>1</v>
      </c>
      <c r="P590" s="65">
        <f t="shared" si="124"/>
        <v>6.25</v>
      </c>
      <c r="Q590" s="65">
        <f t="shared" si="124"/>
        <v>6.25</v>
      </c>
    </row>
    <row r="591" spans="1:17" ht="15" customHeight="1" x14ac:dyDescent="0.15">
      <c r="B591" s="49" t="s">
        <v>132</v>
      </c>
      <c r="I591" s="38"/>
      <c r="J591" s="38"/>
      <c r="K591" s="50"/>
      <c r="L591" s="64">
        <v>78</v>
      </c>
      <c r="M591" s="65">
        <f t="shared" si="123"/>
        <v>21.910112359550563</v>
      </c>
      <c r="N591" s="65">
        <f t="shared" si="123"/>
        <v>21.910112359550563</v>
      </c>
      <c r="O591" s="64">
        <v>4</v>
      </c>
      <c r="P591" s="65">
        <f t="shared" si="124"/>
        <v>25</v>
      </c>
      <c r="Q591" s="65">
        <f t="shared" si="124"/>
        <v>25</v>
      </c>
    </row>
    <row r="592" spans="1:17" ht="15" customHeight="1" x14ac:dyDescent="0.15">
      <c r="B592" s="49" t="s">
        <v>133</v>
      </c>
      <c r="I592" s="38"/>
      <c r="J592" s="38"/>
      <c r="K592" s="50"/>
      <c r="L592" s="64">
        <v>18</v>
      </c>
      <c r="M592" s="65">
        <f t="shared" si="123"/>
        <v>5.0561797752808983</v>
      </c>
      <c r="N592" s="65">
        <f t="shared" si="123"/>
        <v>5.0561797752808983</v>
      </c>
      <c r="O592" s="64">
        <v>1</v>
      </c>
      <c r="P592" s="65">
        <f t="shared" si="124"/>
        <v>6.25</v>
      </c>
      <c r="Q592" s="65">
        <f t="shared" si="124"/>
        <v>6.25</v>
      </c>
    </row>
    <row r="593" spans="1:17" ht="15" customHeight="1" x14ac:dyDescent="0.15">
      <c r="B593" s="49" t="s">
        <v>134</v>
      </c>
      <c r="I593" s="38"/>
      <c r="J593" s="38"/>
      <c r="K593" s="50"/>
      <c r="L593" s="64">
        <v>32</v>
      </c>
      <c r="M593" s="65">
        <f t="shared" si="123"/>
        <v>8.9887640449438209</v>
      </c>
      <c r="N593" s="65">
        <f t="shared" si="123"/>
        <v>8.9887640449438209</v>
      </c>
      <c r="O593" s="64">
        <v>4</v>
      </c>
      <c r="P593" s="65">
        <f t="shared" si="124"/>
        <v>25</v>
      </c>
      <c r="Q593" s="65">
        <f t="shared" si="124"/>
        <v>25</v>
      </c>
    </row>
    <row r="594" spans="1:17" ht="15" customHeight="1" x14ac:dyDescent="0.15">
      <c r="B594" s="49" t="s">
        <v>73</v>
      </c>
      <c r="I594" s="38"/>
      <c r="J594" s="38"/>
      <c r="K594" s="50"/>
      <c r="L594" s="64">
        <v>0</v>
      </c>
      <c r="M594" s="65">
        <f>$L594/M$584*100</f>
        <v>0</v>
      </c>
      <c r="N594" s="67" t="s">
        <v>191</v>
      </c>
      <c r="O594" s="64">
        <v>0</v>
      </c>
      <c r="P594" s="65">
        <f>$O594/P$584*100</f>
        <v>0</v>
      </c>
      <c r="Q594" s="67" t="s">
        <v>191</v>
      </c>
    </row>
    <row r="595" spans="1:17" ht="15" customHeight="1" x14ac:dyDescent="0.15">
      <c r="B595" s="43" t="s">
        <v>52</v>
      </c>
      <c r="C595" s="44"/>
      <c r="D595" s="44"/>
      <c r="E595" s="44"/>
      <c r="F595" s="44"/>
      <c r="G595" s="44"/>
      <c r="H595" s="44"/>
      <c r="I595" s="44"/>
      <c r="J595" s="44"/>
      <c r="K595" s="45"/>
      <c r="L595" s="68">
        <f t="shared" ref="L595:Q595" si="125">SUM(L585:L594)</f>
        <v>356</v>
      </c>
      <c r="M595" s="74">
        <f t="shared" si="125"/>
        <v>100</v>
      </c>
      <c r="N595" s="74">
        <f t="shared" si="125"/>
        <v>100</v>
      </c>
      <c r="O595" s="68">
        <f t="shared" si="125"/>
        <v>16</v>
      </c>
      <c r="P595" s="74">
        <f t="shared" si="125"/>
        <v>100</v>
      </c>
      <c r="Q595" s="74">
        <f t="shared" si="125"/>
        <v>100</v>
      </c>
    </row>
    <row r="596" spans="1:17" ht="15" customHeight="1" x14ac:dyDescent="0.15">
      <c r="B596" s="43" t="s">
        <v>135</v>
      </c>
      <c r="C596" s="44"/>
      <c r="D596" s="44"/>
      <c r="E596" s="44"/>
      <c r="F596" s="44"/>
      <c r="G596" s="44"/>
      <c r="H596" s="44"/>
      <c r="I596" s="44"/>
      <c r="J596" s="44"/>
      <c r="K596" s="45"/>
      <c r="L596" s="74">
        <v>61.648876404494381</v>
      </c>
      <c r="M596" s="73"/>
      <c r="N596" s="73"/>
      <c r="O596" s="74">
        <v>67.125</v>
      </c>
      <c r="P596" s="73"/>
      <c r="Q596" s="73"/>
    </row>
    <row r="597" spans="1:17" ht="15" customHeight="1" x14ac:dyDescent="0.15">
      <c r="B597" s="43" t="s">
        <v>136</v>
      </c>
      <c r="C597" s="44"/>
      <c r="D597" s="44"/>
      <c r="E597" s="44"/>
      <c r="F597" s="44"/>
      <c r="G597" s="44"/>
      <c r="H597" s="44"/>
      <c r="I597" s="44"/>
      <c r="J597" s="44"/>
      <c r="K597" s="45"/>
      <c r="L597" s="74">
        <v>551</v>
      </c>
      <c r="M597" s="73"/>
      <c r="N597" s="73"/>
      <c r="O597" s="74">
        <v>155</v>
      </c>
      <c r="P597" s="73"/>
      <c r="Q597" s="73"/>
    </row>
    <row r="598" spans="1:17" ht="15" customHeight="1" x14ac:dyDescent="0.15">
      <c r="B598" s="43" t="s">
        <v>137</v>
      </c>
      <c r="C598" s="44"/>
      <c r="D598" s="44"/>
      <c r="E598" s="44"/>
      <c r="F598" s="44"/>
      <c r="G598" s="44"/>
      <c r="H598" s="44"/>
      <c r="I598" s="44"/>
      <c r="J598" s="44"/>
      <c r="K598" s="45"/>
      <c r="L598" s="74">
        <v>9</v>
      </c>
      <c r="M598" s="73"/>
      <c r="N598" s="73"/>
      <c r="O598" s="74">
        <v>20</v>
      </c>
      <c r="P598" s="73"/>
      <c r="Q598" s="73"/>
    </row>
    <row r="599" spans="1:17" ht="15" customHeight="1" x14ac:dyDescent="0.15">
      <c r="B599" s="43" t="s">
        <v>138</v>
      </c>
      <c r="C599" s="44"/>
      <c r="D599" s="44"/>
      <c r="E599" s="44"/>
      <c r="F599" s="44"/>
      <c r="G599" s="44"/>
      <c r="H599" s="44"/>
      <c r="I599" s="44"/>
      <c r="J599" s="44"/>
      <c r="K599" s="45"/>
      <c r="L599" s="74">
        <v>53</v>
      </c>
      <c r="M599" s="73"/>
      <c r="N599" s="73"/>
      <c r="O599" s="74">
        <v>60</v>
      </c>
      <c r="P599" s="73"/>
      <c r="Q599" s="73"/>
    </row>
    <row r="600" spans="1:17" ht="15" customHeight="1" x14ac:dyDescent="0.15">
      <c r="I600" s="38"/>
      <c r="J600" s="38"/>
    </row>
    <row r="601" spans="1:17" ht="15" customHeight="1" x14ac:dyDescent="0.15">
      <c r="A601" s="37" t="s">
        <v>421</v>
      </c>
      <c r="I601" s="38"/>
      <c r="J601" s="38"/>
    </row>
    <row r="602" spans="1:17" ht="15" customHeight="1" x14ac:dyDescent="0.15">
      <c r="B602" s="58"/>
      <c r="C602" s="59"/>
      <c r="D602" s="59"/>
      <c r="E602" s="59"/>
      <c r="F602" s="59"/>
      <c r="G602" s="59"/>
      <c r="H602" s="59"/>
      <c r="I602" s="59"/>
      <c r="J602" s="59"/>
      <c r="K602" s="60"/>
      <c r="L602" s="43" t="s">
        <v>57</v>
      </c>
      <c r="M602" s="44"/>
      <c r="N602" s="45"/>
      <c r="O602" s="43" t="s">
        <v>419</v>
      </c>
      <c r="P602" s="44"/>
      <c r="Q602" s="45"/>
    </row>
    <row r="603" spans="1:17" ht="12" customHeight="1" x14ac:dyDescent="0.15">
      <c r="B603" s="49"/>
      <c r="I603" s="38"/>
      <c r="J603" s="38"/>
      <c r="K603" s="50"/>
      <c r="L603" s="35" t="s">
        <v>0</v>
      </c>
      <c r="M603" s="35" t="s">
        <v>1</v>
      </c>
      <c r="N603" s="35" t="s">
        <v>1</v>
      </c>
      <c r="O603" s="35" t="s">
        <v>0</v>
      </c>
      <c r="P603" s="35" t="s">
        <v>1</v>
      </c>
      <c r="Q603" s="35" t="s">
        <v>1</v>
      </c>
    </row>
    <row r="604" spans="1:17" ht="12" customHeight="1" x14ac:dyDescent="0.15">
      <c r="B604" s="49"/>
      <c r="I604" s="38"/>
      <c r="J604" s="38"/>
      <c r="K604" s="50"/>
      <c r="L604" s="192"/>
      <c r="M604" s="192"/>
      <c r="N604" s="102" t="s">
        <v>367</v>
      </c>
      <c r="O604" s="192"/>
      <c r="P604" s="192"/>
      <c r="Q604" s="102" t="s">
        <v>367</v>
      </c>
    </row>
    <row r="605" spans="1:17" ht="12" customHeight="1" x14ac:dyDescent="0.15">
      <c r="B605" s="53"/>
      <c r="C605" s="54"/>
      <c r="D605" s="54"/>
      <c r="E605" s="54"/>
      <c r="F605" s="54"/>
      <c r="G605" s="54"/>
      <c r="H605" s="54"/>
      <c r="I605" s="54"/>
      <c r="J605" s="54"/>
      <c r="K605" s="55"/>
      <c r="L605" s="56"/>
      <c r="M605" s="57">
        <f>$L$17</f>
        <v>356</v>
      </c>
      <c r="N605" s="57">
        <f>M605-L615</f>
        <v>354</v>
      </c>
      <c r="O605" s="56"/>
      <c r="P605" s="57">
        <f>$O$17</f>
        <v>16</v>
      </c>
      <c r="Q605" s="57">
        <f>P605-O615</f>
        <v>16</v>
      </c>
    </row>
    <row r="606" spans="1:17" ht="15" customHeight="1" x14ac:dyDescent="0.15">
      <c r="B606" s="58" t="s">
        <v>126</v>
      </c>
      <c r="C606" s="59"/>
      <c r="D606" s="59"/>
      <c r="E606" s="59"/>
      <c r="F606" s="59"/>
      <c r="G606" s="59"/>
      <c r="H606" s="59"/>
      <c r="I606" s="59"/>
      <c r="J606" s="59"/>
      <c r="K606" s="60"/>
      <c r="L606" s="61">
        <v>1</v>
      </c>
      <c r="M606" s="62">
        <f t="shared" ref="M606:N614" si="126">$L606/M$605*100</f>
        <v>0.2808988764044944</v>
      </c>
      <c r="N606" s="62">
        <f t="shared" si="126"/>
        <v>0.2824858757062147</v>
      </c>
      <c r="O606" s="61">
        <v>0</v>
      </c>
      <c r="P606" s="62">
        <f t="shared" ref="P606:Q614" si="127">$O606/P$605*100</f>
        <v>0</v>
      </c>
      <c r="Q606" s="62">
        <f t="shared" si="127"/>
        <v>0</v>
      </c>
    </row>
    <row r="607" spans="1:17" ht="15" customHeight="1" x14ac:dyDescent="0.15">
      <c r="B607" s="49" t="s">
        <v>127</v>
      </c>
      <c r="I607" s="38"/>
      <c r="J607" s="38"/>
      <c r="K607" s="50"/>
      <c r="L607" s="64">
        <v>12</v>
      </c>
      <c r="M607" s="65">
        <f t="shared" si="126"/>
        <v>3.3707865168539324</v>
      </c>
      <c r="N607" s="65">
        <f t="shared" si="126"/>
        <v>3.3898305084745761</v>
      </c>
      <c r="O607" s="64">
        <v>1</v>
      </c>
      <c r="P607" s="65">
        <f t="shared" si="127"/>
        <v>6.25</v>
      </c>
      <c r="Q607" s="65">
        <f t="shared" si="127"/>
        <v>6.25</v>
      </c>
    </row>
    <row r="608" spans="1:17" ht="15" customHeight="1" x14ac:dyDescent="0.15">
      <c r="B608" s="49" t="s">
        <v>128</v>
      </c>
      <c r="I608" s="38"/>
      <c r="J608" s="38"/>
      <c r="K608" s="50"/>
      <c r="L608" s="64">
        <v>49</v>
      </c>
      <c r="M608" s="65">
        <f t="shared" si="126"/>
        <v>13.764044943820226</v>
      </c>
      <c r="N608" s="65">
        <f t="shared" si="126"/>
        <v>13.841807909604519</v>
      </c>
      <c r="O608" s="64">
        <v>2</v>
      </c>
      <c r="P608" s="65">
        <f t="shared" si="127"/>
        <v>12.5</v>
      </c>
      <c r="Q608" s="65">
        <f t="shared" si="127"/>
        <v>12.5</v>
      </c>
    </row>
    <row r="609" spans="1:17" ht="15" customHeight="1" x14ac:dyDescent="0.15">
      <c r="B609" s="49" t="s">
        <v>129</v>
      </c>
      <c r="I609" s="38"/>
      <c r="J609" s="38"/>
      <c r="K609" s="50"/>
      <c r="L609" s="64">
        <v>52</v>
      </c>
      <c r="M609" s="65">
        <f t="shared" si="126"/>
        <v>14.606741573033707</v>
      </c>
      <c r="N609" s="65">
        <f t="shared" si="126"/>
        <v>14.689265536723164</v>
      </c>
      <c r="O609" s="64">
        <v>3</v>
      </c>
      <c r="P609" s="65">
        <f t="shared" si="127"/>
        <v>18.75</v>
      </c>
      <c r="Q609" s="65">
        <f t="shared" si="127"/>
        <v>18.75</v>
      </c>
    </row>
    <row r="610" spans="1:17" ht="15" customHeight="1" x14ac:dyDescent="0.15">
      <c r="B610" s="49" t="s">
        <v>130</v>
      </c>
      <c r="I610" s="38"/>
      <c r="J610" s="38"/>
      <c r="K610" s="50"/>
      <c r="L610" s="64">
        <v>96</v>
      </c>
      <c r="M610" s="65">
        <f t="shared" si="126"/>
        <v>26.966292134831459</v>
      </c>
      <c r="N610" s="65">
        <f t="shared" si="126"/>
        <v>27.118644067796609</v>
      </c>
      <c r="O610" s="64">
        <v>2</v>
      </c>
      <c r="P610" s="65">
        <f t="shared" si="127"/>
        <v>12.5</v>
      </c>
      <c r="Q610" s="65">
        <f t="shared" si="127"/>
        <v>12.5</v>
      </c>
    </row>
    <row r="611" spans="1:17" ht="15" customHeight="1" x14ac:dyDescent="0.15">
      <c r="B611" s="49" t="s">
        <v>131</v>
      </c>
      <c r="I611" s="38"/>
      <c r="J611" s="38"/>
      <c r="K611" s="50"/>
      <c r="L611" s="64">
        <v>69</v>
      </c>
      <c r="M611" s="65">
        <f t="shared" si="126"/>
        <v>19.382022471910112</v>
      </c>
      <c r="N611" s="65">
        <f t="shared" si="126"/>
        <v>19.491525423728813</v>
      </c>
      <c r="O611" s="64">
        <v>3</v>
      </c>
      <c r="P611" s="65">
        <f t="shared" si="127"/>
        <v>18.75</v>
      </c>
      <c r="Q611" s="65">
        <f t="shared" si="127"/>
        <v>18.75</v>
      </c>
    </row>
    <row r="612" spans="1:17" ht="15" customHeight="1" x14ac:dyDescent="0.15">
      <c r="B612" s="49" t="s">
        <v>132</v>
      </c>
      <c r="I612" s="38"/>
      <c r="J612" s="38"/>
      <c r="K612" s="50"/>
      <c r="L612" s="64">
        <v>38</v>
      </c>
      <c r="M612" s="65">
        <f t="shared" si="126"/>
        <v>10.674157303370785</v>
      </c>
      <c r="N612" s="65">
        <f t="shared" si="126"/>
        <v>10.734463276836157</v>
      </c>
      <c r="O612" s="64">
        <v>1</v>
      </c>
      <c r="P612" s="65">
        <f t="shared" si="127"/>
        <v>6.25</v>
      </c>
      <c r="Q612" s="65">
        <f t="shared" si="127"/>
        <v>6.25</v>
      </c>
    </row>
    <row r="613" spans="1:17" ht="15" customHeight="1" x14ac:dyDescent="0.15">
      <c r="B613" s="49" t="s">
        <v>133</v>
      </c>
      <c r="I613" s="38"/>
      <c r="J613" s="38"/>
      <c r="K613" s="50"/>
      <c r="L613" s="64">
        <v>19</v>
      </c>
      <c r="M613" s="65">
        <f t="shared" si="126"/>
        <v>5.3370786516853927</v>
      </c>
      <c r="N613" s="65">
        <f t="shared" si="126"/>
        <v>5.3672316384180787</v>
      </c>
      <c r="O613" s="64">
        <v>3</v>
      </c>
      <c r="P613" s="65">
        <f t="shared" si="127"/>
        <v>18.75</v>
      </c>
      <c r="Q613" s="65">
        <f t="shared" si="127"/>
        <v>18.75</v>
      </c>
    </row>
    <row r="614" spans="1:17" ht="15" customHeight="1" x14ac:dyDescent="0.15">
      <c r="B614" s="49" t="s">
        <v>134</v>
      </c>
      <c r="I614" s="38"/>
      <c r="J614" s="38"/>
      <c r="K614" s="50"/>
      <c r="L614" s="64">
        <v>18</v>
      </c>
      <c r="M614" s="65">
        <f t="shared" si="126"/>
        <v>5.0561797752808983</v>
      </c>
      <c r="N614" s="65">
        <f t="shared" si="126"/>
        <v>5.0847457627118651</v>
      </c>
      <c r="O614" s="64">
        <v>1</v>
      </c>
      <c r="P614" s="65">
        <f t="shared" si="127"/>
        <v>6.25</v>
      </c>
      <c r="Q614" s="65">
        <f t="shared" si="127"/>
        <v>6.25</v>
      </c>
    </row>
    <row r="615" spans="1:17" ht="15" customHeight="1" x14ac:dyDescent="0.15">
      <c r="B615" s="49" t="s">
        <v>73</v>
      </c>
      <c r="I615" s="38"/>
      <c r="J615" s="38"/>
      <c r="K615" s="50"/>
      <c r="L615" s="64">
        <v>2</v>
      </c>
      <c r="M615" s="65">
        <f>$L615/M$605*100</f>
        <v>0.5617977528089888</v>
      </c>
      <c r="N615" s="67" t="s">
        <v>191</v>
      </c>
      <c r="O615" s="64">
        <v>0</v>
      </c>
      <c r="P615" s="65">
        <f>$O615/P$605*100</f>
        <v>0</v>
      </c>
      <c r="Q615" s="67" t="s">
        <v>191</v>
      </c>
    </row>
    <row r="616" spans="1:17" ht="15" customHeight="1" x14ac:dyDescent="0.15">
      <c r="B616" s="43" t="s">
        <v>52</v>
      </c>
      <c r="C616" s="44"/>
      <c r="D616" s="44"/>
      <c r="E616" s="44"/>
      <c r="F616" s="44"/>
      <c r="G616" s="44"/>
      <c r="H616" s="44"/>
      <c r="I616" s="44"/>
      <c r="J616" s="44"/>
      <c r="K616" s="45"/>
      <c r="L616" s="68">
        <f t="shared" ref="L616:Q616" si="128">SUM(L606:L615)</f>
        <v>356</v>
      </c>
      <c r="M616" s="74">
        <f t="shared" si="128"/>
        <v>100</v>
      </c>
      <c r="N616" s="74">
        <f t="shared" si="128"/>
        <v>99.999999999999986</v>
      </c>
      <c r="O616" s="68">
        <f t="shared" si="128"/>
        <v>16</v>
      </c>
      <c r="P616" s="74">
        <f t="shared" si="128"/>
        <v>100</v>
      </c>
      <c r="Q616" s="74">
        <f t="shared" si="128"/>
        <v>100</v>
      </c>
    </row>
    <row r="617" spans="1:17" ht="15" customHeight="1" x14ac:dyDescent="0.15">
      <c r="B617" s="43" t="s">
        <v>135</v>
      </c>
      <c r="C617" s="44"/>
      <c r="D617" s="44"/>
      <c r="E617" s="44"/>
      <c r="F617" s="44"/>
      <c r="G617" s="44"/>
      <c r="H617" s="44"/>
      <c r="I617" s="44"/>
      <c r="J617" s="44"/>
      <c r="K617" s="45"/>
      <c r="L617" s="74">
        <v>53.342655367231636</v>
      </c>
      <c r="M617" s="73"/>
      <c r="N617" s="73"/>
      <c r="O617" s="74">
        <v>56.331249999999997</v>
      </c>
      <c r="P617" s="73"/>
      <c r="Q617" s="73"/>
    </row>
    <row r="618" spans="1:17" ht="15" customHeight="1" x14ac:dyDescent="0.15">
      <c r="B618" s="43" t="s">
        <v>136</v>
      </c>
      <c r="C618" s="44"/>
      <c r="D618" s="44"/>
      <c r="E618" s="44"/>
      <c r="F618" s="44"/>
      <c r="G618" s="44"/>
      <c r="H618" s="44"/>
      <c r="I618" s="44"/>
      <c r="J618" s="44"/>
      <c r="K618" s="45"/>
      <c r="L618" s="74">
        <v>464</v>
      </c>
      <c r="M618" s="73"/>
      <c r="N618" s="73"/>
      <c r="O618" s="74">
        <v>131</v>
      </c>
      <c r="P618" s="73"/>
      <c r="Q618" s="73"/>
    </row>
    <row r="619" spans="1:17" ht="15" customHeight="1" x14ac:dyDescent="0.15">
      <c r="B619" s="43" t="s">
        <v>137</v>
      </c>
      <c r="C619" s="44"/>
      <c r="D619" s="44"/>
      <c r="E619" s="44"/>
      <c r="F619" s="44"/>
      <c r="G619" s="44"/>
      <c r="H619" s="44"/>
      <c r="I619" s="44"/>
      <c r="J619" s="44"/>
      <c r="K619" s="45"/>
      <c r="L619" s="74">
        <v>9</v>
      </c>
      <c r="M619" s="73"/>
      <c r="N619" s="73"/>
      <c r="O619" s="74">
        <v>19.3</v>
      </c>
      <c r="P619" s="73"/>
      <c r="Q619" s="73"/>
    </row>
    <row r="620" spans="1:17" ht="15" customHeight="1" x14ac:dyDescent="0.15">
      <c r="B620" s="43" t="s">
        <v>138</v>
      </c>
      <c r="C620" s="44"/>
      <c r="D620" s="44"/>
      <c r="E620" s="44"/>
      <c r="F620" s="44"/>
      <c r="G620" s="44"/>
      <c r="H620" s="44"/>
      <c r="I620" s="44"/>
      <c r="J620" s="44"/>
      <c r="K620" s="45"/>
      <c r="L620" s="74">
        <v>46</v>
      </c>
      <c r="M620" s="73"/>
      <c r="N620" s="73"/>
      <c r="O620" s="74">
        <v>51.5</v>
      </c>
      <c r="P620" s="73"/>
      <c r="Q620" s="73"/>
    </row>
    <row r="621" spans="1:17" ht="15" customHeight="1" x14ac:dyDescent="0.15">
      <c r="I621" s="38"/>
      <c r="J621" s="38"/>
    </row>
    <row r="622" spans="1:17" ht="15" customHeight="1" x14ac:dyDescent="0.15">
      <c r="A622" s="37" t="s">
        <v>420</v>
      </c>
      <c r="I622" s="38"/>
      <c r="J622" s="38"/>
    </row>
    <row r="623" spans="1:17" ht="15" customHeight="1" x14ac:dyDescent="0.15">
      <c r="B623" s="58"/>
      <c r="C623" s="59"/>
      <c r="D623" s="59"/>
      <c r="E623" s="59"/>
      <c r="F623" s="59"/>
      <c r="G623" s="59"/>
      <c r="H623" s="59"/>
      <c r="I623" s="59"/>
      <c r="J623" s="59"/>
      <c r="K623" s="60"/>
      <c r="L623" s="43" t="s">
        <v>57</v>
      </c>
      <c r="M623" s="44"/>
      <c r="N623" s="45"/>
      <c r="O623" s="43" t="s">
        <v>419</v>
      </c>
      <c r="P623" s="44"/>
      <c r="Q623" s="45"/>
    </row>
    <row r="624" spans="1:17" ht="12" customHeight="1" x14ac:dyDescent="0.15">
      <c r="B624" s="49"/>
      <c r="I624" s="38"/>
      <c r="J624" s="38"/>
      <c r="K624" s="50"/>
      <c r="L624" s="35" t="s">
        <v>0</v>
      </c>
      <c r="M624" s="35" t="s">
        <v>1</v>
      </c>
      <c r="N624" s="35" t="s">
        <v>1</v>
      </c>
      <c r="O624" s="35" t="s">
        <v>0</v>
      </c>
      <c r="P624" s="35" t="s">
        <v>1</v>
      </c>
      <c r="Q624" s="35" t="s">
        <v>1</v>
      </c>
    </row>
    <row r="625" spans="1:17" ht="12" customHeight="1" x14ac:dyDescent="0.15">
      <c r="B625" s="49"/>
      <c r="I625" s="38"/>
      <c r="J625" s="38"/>
      <c r="K625" s="50"/>
      <c r="L625" s="192"/>
      <c r="M625" s="192"/>
      <c r="N625" s="102" t="s">
        <v>367</v>
      </c>
      <c r="O625" s="192"/>
      <c r="P625" s="192"/>
      <c r="Q625" s="102" t="s">
        <v>367</v>
      </c>
    </row>
    <row r="626" spans="1:17" ht="12" customHeight="1" x14ac:dyDescent="0.15">
      <c r="B626" s="53"/>
      <c r="C626" s="54"/>
      <c r="D626" s="54"/>
      <c r="E626" s="54"/>
      <c r="F626" s="54"/>
      <c r="G626" s="54"/>
      <c r="H626" s="54"/>
      <c r="I626" s="54"/>
      <c r="J626" s="54"/>
      <c r="K626" s="55"/>
      <c r="L626" s="56"/>
      <c r="M626" s="57">
        <f>$L$17</f>
        <v>356</v>
      </c>
      <c r="N626" s="57">
        <f>M626-L631</f>
        <v>354</v>
      </c>
      <c r="O626" s="56"/>
      <c r="P626" s="57">
        <f>$O$17</f>
        <v>16</v>
      </c>
      <c r="Q626" s="57">
        <f>P626-O631</f>
        <v>16</v>
      </c>
    </row>
    <row r="627" spans="1:17" ht="15" customHeight="1" x14ac:dyDescent="0.15">
      <c r="B627" s="58" t="s">
        <v>141</v>
      </c>
      <c r="C627" s="59"/>
      <c r="D627" s="59"/>
      <c r="E627" s="59"/>
      <c r="F627" s="59"/>
      <c r="G627" s="59"/>
      <c r="H627" s="59"/>
      <c r="I627" s="59"/>
      <c r="J627" s="59"/>
      <c r="K627" s="60"/>
      <c r="L627" s="61">
        <v>5</v>
      </c>
      <c r="M627" s="62">
        <f t="shared" ref="M627:N630" si="129">$L627/M$626*100</f>
        <v>1.4044943820224718</v>
      </c>
      <c r="N627" s="62">
        <f t="shared" si="129"/>
        <v>1.4124293785310735</v>
      </c>
      <c r="O627" s="61">
        <v>0</v>
      </c>
      <c r="P627" s="62">
        <f t="shared" ref="P627:Q630" si="130">$O627/P$626*100</f>
        <v>0</v>
      </c>
      <c r="Q627" s="62">
        <f t="shared" si="130"/>
        <v>0</v>
      </c>
    </row>
    <row r="628" spans="1:17" ht="15" customHeight="1" x14ac:dyDescent="0.15">
      <c r="B628" s="49" t="s">
        <v>142</v>
      </c>
      <c r="I628" s="38"/>
      <c r="J628" s="38"/>
      <c r="K628" s="50"/>
      <c r="L628" s="64">
        <v>21</v>
      </c>
      <c r="M628" s="65">
        <f t="shared" si="129"/>
        <v>5.8988764044943816</v>
      </c>
      <c r="N628" s="65">
        <f t="shared" si="129"/>
        <v>5.9322033898305087</v>
      </c>
      <c r="O628" s="64">
        <v>1</v>
      </c>
      <c r="P628" s="65">
        <f t="shared" si="130"/>
        <v>6.25</v>
      </c>
      <c r="Q628" s="65">
        <f t="shared" si="130"/>
        <v>6.25</v>
      </c>
    </row>
    <row r="629" spans="1:17" ht="15" customHeight="1" x14ac:dyDescent="0.15">
      <c r="B629" s="49" t="s">
        <v>143</v>
      </c>
      <c r="I629" s="38"/>
      <c r="J629" s="38"/>
      <c r="K629" s="50"/>
      <c r="L629" s="64">
        <v>130</v>
      </c>
      <c r="M629" s="65">
        <f t="shared" si="129"/>
        <v>36.516853932584269</v>
      </c>
      <c r="N629" s="65">
        <f t="shared" si="129"/>
        <v>36.72316384180791</v>
      </c>
      <c r="O629" s="64">
        <v>8</v>
      </c>
      <c r="P629" s="65">
        <f t="shared" si="130"/>
        <v>50</v>
      </c>
      <c r="Q629" s="65">
        <f t="shared" si="130"/>
        <v>50</v>
      </c>
    </row>
    <row r="630" spans="1:17" ht="15" customHeight="1" x14ac:dyDescent="0.15">
      <c r="B630" s="49" t="s">
        <v>144</v>
      </c>
      <c r="I630" s="38"/>
      <c r="J630" s="38"/>
      <c r="K630" s="50"/>
      <c r="L630" s="64">
        <v>198</v>
      </c>
      <c r="M630" s="65">
        <f t="shared" si="129"/>
        <v>55.617977528089888</v>
      </c>
      <c r="N630" s="65">
        <f t="shared" si="129"/>
        <v>55.932203389830505</v>
      </c>
      <c r="O630" s="64">
        <v>7</v>
      </c>
      <c r="P630" s="65">
        <f t="shared" si="130"/>
        <v>43.75</v>
      </c>
      <c r="Q630" s="65">
        <f t="shared" si="130"/>
        <v>43.75</v>
      </c>
    </row>
    <row r="631" spans="1:17" ht="15" customHeight="1" x14ac:dyDescent="0.15">
      <c r="B631" s="49" t="s">
        <v>73</v>
      </c>
      <c r="I631" s="38"/>
      <c r="J631" s="38"/>
      <c r="K631" s="50"/>
      <c r="L631" s="64">
        <v>2</v>
      </c>
      <c r="M631" s="65">
        <f>$L631/M$626*100</f>
        <v>0.5617977528089888</v>
      </c>
      <c r="N631" s="67" t="s">
        <v>191</v>
      </c>
      <c r="O631" s="64">
        <v>0</v>
      </c>
      <c r="P631" s="65">
        <f>$O631/P$626*100</f>
        <v>0</v>
      </c>
      <c r="Q631" s="67" t="s">
        <v>191</v>
      </c>
    </row>
    <row r="632" spans="1:17" ht="15" customHeight="1" x14ac:dyDescent="0.15">
      <c r="B632" s="43" t="s">
        <v>52</v>
      </c>
      <c r="C632" s="44"/>
      <c r="D632" s="44"/>
      <c r="E632" s="44"/>
      <c r="F632" s="44"/>
      <c r="G632" s="44"/>
      <c r="H632" s="44"/>
      <c r="I632" s="44"/>
      <c r="J632" s="44"/>
      <c r="K632" s="45"/>
      <c r="L632" s="68">
        <f t="shared" ref="L632:Q632" si="131">SUM(L627:L631)</f>
        <v>356</v>
      </c>
      <c r="M632" s="74">
        <f t="shared" si="131"/>
        <v>100</v>
      </c>
      <c r="N632" s="74">
        <f t="shared" si="131"/>
        <v>100</v>
      </c>
      <c r="O632" s="68">
        <f t="shared" si="131"/>
        <v>16</v>
      </c>
      <c r="P632" s="74">
        <f t="shared" si="131"/>
        <v>100</v>
      </c>
      <c r="Q632" s="74">
        <f t="shared" si="131"/>
        <v>100</v>
      </c>
    </row>
    <row r="633" spans="1:17" ht="15" customHeight="1" x14ac:dyDescent="0.15">
      <c r="B633" s="75" t="s">
        <v>124</v>
      </c>
      <c r="C633" s="44"/>
      <c r="D633" s="44"/>
      <c r="E633" s="44"/>
      <c r="F633" s="44"/>
      <c r="G633" s="44"/>
      <c r="H633" s="44"/>
      <c r="I633" s="44"/>
      <c r="J633" s="44"/>
      <c r="K633" s="45"/>
      <c r="L633" s="74">
        <v>88.007652872330766</v>
      </c>
      <c r="M633" s="73"/>
      <c r="N633" s="73"/>
      <c r="O633" s="74">
        <v>86.481066049345586</v>
      </c>
      <c r="P633" s="73"/>
      <c r="Q633" s="73"/>
    </row>
    <row r="634" spans="1:17" ht="15" customHeight="1" x14ac:dyDescent="0.15">
      <c r="I634" s="38"/>
      <c r="J634" s="38"/>
    </row>
    <row r="635" spans="1:17" ht="15" customHeight="1" x14ac:dyDescent="0.15">
      <c r="A635" s="37" t="s">
        <v>418</v>
      </c>
      <c r="I635" s="38"/>
      <c r="J635" s="38"/>
    </row>
    <row r="636" spans="1:17" ht="12" customHeight="1" x14ac:dyDescent="0.15">
      <c r="B636" s="58"/>
      <c r="C636" s="59"/>
      <c r="D636" s="59"/>
      <c r="E636" s="59"/>
      <c r="F636" s="59"/>
      <c r="G636" s="59"/>
      <c r="H636" s="59"/>
      <c r="I636" s="59"/>
      <c r="J636" s="59"/>
      <c r="K636" s="60"/>
      <c r="L636" s="35" t="s">
        <v>0</v>
      </c>
      <c r="M636" s="35" t="s">
        <v>1</v>
      </c>
      <c r="N636" s="35" t="s">
        <v>1</v>
      </c>
    </row>
    <row r="637" spans="1:17" ht="12" customHeight="1" x14ac:dyDescent="0.15">
      <c r="B637" s="195"/>
      <c r="C637" s="194"/>
      <c r="D637" s="194"/>
      <c r="E637" s="194"/>
      <c r="F637" s="194"/>
      <c r="G637" s="194"/>
      <c r="H637" s="194"/>
      <c r="I637" s="194"/>
      <c r="J637" s="194"/>
      <c r="K637" s="193"/>
      <c r="L637" s="192"/>
      <c r="M637" s="192"/>
      <c r="N637" s="102" t="s">
        <v>367</v>
      </c>
    </row>
    <row r="638" spans="1:17" ht="12" customHeight="1" x14ac:dyDescent="0.15">
      <c r="B638" s="53"/>
      <c r="C638" s="54"/>
      <c r="D638" s="54"/>
      <c r="E638" s="54"/>
      <c r="F638" s="54"/>
      <c r="G638" s="54"/>
      <c r="H638" s="54"/>
      <c r="I638" s="54"/>
      <c r="J638" s="54"/>
      <c r="K638" s="55"/>
      <c r="L638" s="56"/>
      <c r="M638" s="57">
        <f>L$17</f>
        <v>356</v>
      </c>
      <c r="N638" s="57">
        <f>M638-L648</f>
        <v>299</v>
      </c>
    </row>
    <row r="639" spans="1:17" ht="15" customHeight="1" x14ac:dyDescent="0.15">
      <c r="B639" s="58" t="s">
        <v>387</v>
      </c>
      <c r="C639" s="59"/>
      <c r="D639" s="59"/>
      <c r="E639" s="59"/>
      <c r="F639" s="59"/>
      <c r="G639" s="59"/>
      <c r="H639" s="59"/>
      <c r="I639" s="59"/>
      <c r="J639" s="59"/>
      <c r="K639" s="60"/>
      <c r="L639" s="61">
        <v>3</v>
      </c>
      <c r="M639" s="62">
        <f t="shared" ref="M639:N647" si="132">$L639/M$638*100</f>
        <v>0.84269662921348309</v>
      </c>
      <c r="N639" s="62">
        <f t="shared" si="132"/>
        <v>1.0033444816053512</v>
      </c>
    </row>
    <row r="640" spans="1:17" ht="15" customHeight="1" x14ac:dyDescent="0.15">
      <c r="B640" s="49" t="s">
        <v>417</v>
      </c>
      <c r="I640" s="38"/>
      <c r="J640" s="38"/>
      <c r="K640" s="50"/>
      <c r="L640" s="64">
        <v>8</v>
      </c>
      <c r="M640" s="65">
        <f t="shared" si="132"/>
        <v>2.2471910112359552</v>
      </c>
      <c r="N640" s="65">
        <f t="shared" si="132"/>
        <v>2.6755852842809364</v>
      </c>
    </row>
    <row r="641" spans="1:14" ht="15" customHeight="1" x14ac:dyDescent="0.15">
      <c r="B641" s="49" t="s">
        <v>416</v>
      </c>
      <c r="I641" s="38"/>
      <c r="J641" s="38"/>
      <c r="K641" s="50"/>
      <c r="L641" s="64">
        <v>44</v>
      </c>
      <c r="M641" s="65">
        <f t="shared" si="132"/>
        <v>12.359550561797752</v>
      </c>
      <c r="N641" s="65">
        <f t="shared" si="132"/>
        <v>14.715719063545151</v>
      </c>
    </row>
    <row r="642" spans="1:14" ht="15" customHeight="1" x14ac:dyDescent="0.15">
      <c r="B642" s="49" t="s">
        <v>415</v>
      </c>
      <c r="I642" s="38"/>
      <c r="J642" s="38"/>
      <c r="K642" s="50"/>
      <c r="L642" s="64">
        <v>37</v>
      </c>
      <c r="M642" s="65">
        <f t="shared" si="132"/>
        <v>10.393258426966293</v>
      </c>
      <c r="N642" s="65">
        <f t="shared" si="132"/>
        <v>12.374581939799331</v>
      </c>
    </row>
    <row r="643" spans="1:14" ht="15" customHeight="1" x14ac:dyDescent="0.15">
      <c r="B643" s="49" t="s">
        <v>414</v>
      </c>
      <c r="I643" s="38"/>
      <c r="J643" s="38"/>
      <c r="K643" s="50"/>
      <c r="L643" s="64">
        <v>84</v>
      </c>
      <c r="M643" s="65">
        <f t="shared" si="132"/>
        <v>23.595505617977526</v>
      </c>
      <c r="N643" s="65">
        <f t="shared" si="132"/>
        <v>28.093645484949832</v>
      </c>
    </row>
    <row r="644" spans="1:14" ht="15" customHeight="1" x14ac:dyDescent="0.15">
      <c r="B644" s="49" t="s">
        <v>413</v>
      </c>
      <c r="I644" s="38"/>
      <c r="J644" s="38"/>
      <c r="K644" s="50"/>
      <c r="L644" s="64">
        <v>63</v>
      </c>
      <c r="M644" s="65">
        <f t="shared" si="132"/>
        <v>17.696629213483146</v>
      </c>
      <c r="N644" s="65">
        <f t="shared" si="132"/>
        <v>21.070234113712374</v>
      </c>
    </row>
    <row r="645" spans="1:14" ht="15" customHeight="1" x14ac:dyDescent="0.15">
      <c r="B645" s="49" t="s">
        <v>412</v>
      </c>
      <c r="I645" s="38"/>
      <c r="J645" s="38"/>
      <c r="K645" s="50"/>
      <c r="L645" s="64">
        <v>29</v>
      </c>
      <c r="M645" s="65">
        <f t="shared" si="132"/>
        <v>8.1460674157303377</v>
      </c>
      <c r="N645" s="65">
        <f t="shared" si="132"/>
        <v>9.6989966555183944</v>
      </c>
    </row>
    <row r="646" spans="1:14" ht="15" customHeight="1" x14ac:dyDescent="0.15">
      <c r="B646" s="49" t="s">
        <v>411</v>
      </c>
      <c r="I646" s="38"/>
      <c r="J646" s="38"/>
      <c r="K646" s="50"/>
      <c r="L646" s="64">
        <v>17</v>
      </c>
      <c r="M646" s="65">
        <f t="shared" si="132"/>
        <v>4.7752808988764039</v>
      </c>
      <c r="N646" s="65">
        <f t="shared" si="132"/>
        <v>5.6856187290969897</v>
      </c>
    </row>
    <row r="647" spans="1:14" ht="15" customHeight="1" x14ac:dyDescent="0.15">
      <c r="B647" s="49" t="s">
        <v>410</v>
      </c>
      <c r="I647" s="38"/>
      <c r="J647" s="38"/>
      <c r="K647" s="50"/>
      <c r="L647" s="64">
        <v>14</v>
      </c>
      <c r="M647" s="65">
        <f t="shared" si="132"/>
        <v>3.9325842696629212</v>
      </c>
      <c r="N647" s="65">
        <f t="shared" si="132"/>
        <v>4.6822742474916383</v>
      </c>
    </row>
    <row r="648" spans="1:14" ht="15" customHeight="1" x14ac:dyDescent="0.15">
      <c r="B648" s="49" t="s">
        <v>73</v>
      </c>
      <c r="I648" s="38"/>
      <c r="J648" s="38"/>
      <c r="K648" s="50"/>
      <c r="L648" s="64">
        <v>57</v>
      </c>
      <c r="M648" s="65">
        <f>$L648/M$638*100</f>
        <v>16.011235955056179</v>
      </c>
      <c r="N648" s="67" t="s">
        <v>191</v>
      </c>
    </row>
    <row r="649" spans="1:14" ht="15" customHeight="1" x14ac:dyDescent="0.15">
      <c r="B649" s="43" t="s">
        <v>52</v>
      </c>
      <c r="C649" s="44"/>
      <c r="D649" s="44"/>
      <c r="E649" s="44"/>
      <c r="F649" s="44"/>
      <c r="G649" s="44"/>
      <c r="H649" s="44"/>
      <c r="I649" s="44"/>
      <c r="J649" s="44"/>
      <c r="K649" s="45"/>
      <c r="L649" s="68">
        <f>SUM(L639:L648)</f>
        <v>356</v>
      </c>
      <c r="M649" s="74">
        <f>SUM(M639:M648)</f>
        <v>100.00000000000001</v>
      </c>
      <c r="N649" s="74">
        <f>SUM(N639:N648)</f>
        <v>100</v>
      </c>
    </row>
    <row r="650" spans="1:14" ht="15" customHeight="1" x14ac:dyDescent="0.15">
      <c r="B650" s="43" t="s">
        <v>135</v>
      </c>
      <c r="C650" s="44"/>
      <c r="D650" s="44"/>
      <c r="E650" s="44"/>
      <c r="F650" s="44"/>
      <c r="G650" s="44"/>
      <c r="H650" s="44"/>
      <c r="I650" s="44"/>
      <c r="J650" s="44"/>
      <c r="K650" s="45"/>
      <c r="L650" s="191">
        <v>57.107023411371237</v>
      </c>
      <c r="M650" s="73"/>
      <c r="N650" s="73"/>
    </row>
    <row r="651" spans="1:14" ht="15" customHeight="1" x14ac:dyDescent="0.15">
      <c r="B651" s="43" t="s">
        <v>136</v>
      </c>
      <c r="C651" s="44"/>
      <c r="D651" s="44"/>
      <c r="E651" s="44"/>
      <c r="F651" s="44"/>
      <c r="G651" s="44"/>
      <c r="H651" s="44"/>
      <c r="I651" s="44"/>
      <c r="J651" s="44"/>
      <c r="K651" s="45"/>
      <c r="L651" s="191">
        <v>1193</v>
      </c>
      <c r="M651" s="73"/>
      <c r="N651" s="73"/>
    </row>
    <row r="652" spans="1:14" ht="15" customHeight="1" x14ac:dyDescent="0.15">
      <c r="B652" s="43" t="s">
        <v>137</v>
      </c>
      <c r="C652" s="44"/>
      <c r="D652" s="44"/>
      <c r="E652" s="44"/>
      <c r="F652" s="44"/>
      <c r="G652" s="44"/>
      <c r="H652" s="44"/>
      <c r="I652" s="44"/>
      <c r="J652" s="44"/>
      <c r="K652" s="45"/>
      <c r="L652" s="191">
        <v>1</v>
      </c>
      <c r="M652" s="73"/>
      <c r="N652" s="73"/>
    </row>
    <row r="653" spans="1:14" ht="15" customHeight="1" x14ac:dyDescent="0.15">
      <c r="B653" s="43" t="s">
        <v>138</v>
      </c>
      <c r="C653" s="44"/>
      <c r="D653" s="44"/>
      <c r="E653" s="44"/>
      <c r="F653" s="44"/>
      <c r="G653" s="44"/>
      <c r="H653" s="44"/>
      <c r="I653" s="44"/>
      <c r="J653" s="44"/>
      <c r="K653" s="45"/>
      <c r="L653" s="191">
        <v>47</v>
      </c>
      <c r="M653" s="73"/>
      <c r="N653" s="73"/>
    </row>
    <row r="654" spans="1:14" ht="15" customHeight="1" x14ac:dyDescent="0.15">
      <c r="I654" s="38"/>
      <c r="J654" s="38"/>
    </row>
    <row r="655" spans="1:14" ht="15" customHeight="1" x14ac:dyDescent="0.15">
      <c r="A655" s="37" t="s">
        <v>409</v>
      </c>
      <c r="I655" s="38"/>
      <c r="J655" s="38"/>
    </row>
    <row r="656" spans="1:14" ht="12" customHeight="1" x14ac:dyDescent="0.15">
      <c r="B656" s="58"/>
      <c r="C656" s="59"/>
      <c r="D656" s="59"/>
      <c r="E656" s="59"/>
      <c r="F656" s="59"/>
      <c r="G656" s="59"/>
      <c r="H656" s="59"/>
      <c r="I656" s="59"/>
      <c r="J656" s="59"/>
      <c r="K656" s="60"/>
      <c r="L656" s="35" t="s">
        <v>0</v>
      </c>
      <c r="M656" s="35" t="s">
        <v>1</v>
      </c>
      <c r="N656" s="35" t="s">
        <v>1</v>
      </c>
    </row>
    <row r="657" spans="2:14" ht="12" customHeight="1" x14ac:dyDescent="0.15">
      <c r="B657" s="195"/>
      <c r="C657" s="194"/>
      <c r="D657" s="194"/>
      <c r="E657" s="194"/>
      <c r="F657" s="194"/>
      <c r="G657" s="194"/>
      <c r="H657" s="194"/>
      <c r="I657" s="194"/>
      <c r="J657" s="194"/>
      <c r="K657" s="193"/>
      <c r="L657" s="192"/>
      <c r="M657" s="192"/>
      <c r="N657" s="102" t="s">
        <v>367</v>
      </c>
    </row>
    <row r="658" spans="2:14" ht="12" customHeight="1" x14ac:dyDescent="0.15">
      <c r="B658" s="53"/>
      <c r="C658" s="54"/>
      <c r="D658" s="54"/>
      <c r="E658" s="54"/>
      <c r="F658" s="54"/>
      <c r="G658" s="54"/>
      <c r="H658" s="54"/>
      <c r="I658" s="54"/>
      <c r="J658" s="54"/>
      <c r="K658" s="55"/>
      <c r="L658" s="56"/>
      <c r="M658" s="57">
        <f>L$17</f>
        <v>356</v>
      </c>
      <c r="N658" s="57">
        <f>M658-L667</f>
        <v>295</v>
      </c>
    </row>
    <row r="659" spans="2:14" ht="15" customHeight="1" x14ac:dyDescent="0.15">
      <c r="B659" s="58" t="s">
        <v>408</v>
      </c>
      <c r="C659" s="59"/>
      <c r="D659" s="59"/>
      <c r="E659" s="59"/>
      <c r="F659" s="59"/>
      <c r="G659" s="59"/>
      <c r="H659" s="59"/>
      <c r="I659" s="59"/>
      <c r="J659" s="59"/>
      <c r="K659" s="60"/>
      <c r="L659" s="61">
        <v>33</v>
      </c>
      <c r="M659" s="62">
        <f t="shared" ref="M659:N666" si="133">$L659/M$658*100</f>
        <v>9.2696629213483153</v>
      </c>
      <c r="N659" s="62">
        <f t="shared" si="133"/>
        <v>11.186440677966102</v>
      </c>
    </row>
    <row r="660" spans="2:14" ht="15" customHeight="1" x14ac:dyDescent="0.15">
      <c r="B660" s="49" t="s">
        <v>407</v>
      </c>
      <c r="I660" s="38"/>
      <c r="J660" s="38"/>
      <c r="K660" s="50"/>
      <c r="L660" s="64">
        <v>6</v>
      </c>
      <c r="M660" s="65">
        <f t="shared" si="133"/>
        <v>1.6853932584269662</v>
      </c>
      <c r="N660" s="65">
        <f t="shared" si="133"/>
        <v>2.0338983050847457</v>
      </c>
    </row>
    <row r="661" spans="2:14" ht="15" customHeight="1" x14ac:dyDescent="0.15">
      <c r="B661" s="49" t="s">
        <v>406</v>
      </c>
      <c r="I661" s="38"/>
      <c r="J661" s="38"/>
      <c r="K661" s="50"/>
      <c r="L661" s="64">
        <v>52</v>
      </c>
      <c r="M661" s="65">
        <f t="shared" si="133"/>
        <v>14.606741573033707</v>
      </c>
      <c r="N661" s="65">
        <f t="shared" si="133"/>
        <v>17.627118644067796</v>
      </c>
    </row>
    <row r="662" spans="2:14" ht="15" customHeight="1" x14ac:dyDescent="0.15">
      <c r="B662" s="49" t="s">
        <v>405</v>
      </c>
      <c r="I662" s="38"/>
      <c r="J662" s="38"/>
      <c r="K662" s="50"/>
      <c r="L662" s="64">
        <v>99</v>
      </c>
      <c r="M662" s="65">
        <f t="shared" si="133"/>
        <v>27.808988764044944</v>
      </c>
      <c r="N662" s="65">
        <f t="shared" si="133"/>
        <v>33.559322033898304</v>
      </c>
    </row>
    <row r="663" spans="2:14" ht="15" customHeight="1" x14ac:dyDescent="0.15">
      <c r="B663" s="49" t="s">
        <v>404</v>
      </c>
      <c r="I663" s="38"/>
      <c r="J663" s="38"/>
      <c r="K663" s="50"/>
      <c r="L663" s="64">
        <v>72</v>
      </c>
      <c r="M663" s="65">
        <f t="shared" si="133"/>
        <v>20.224719101123593</v>
      </c>
      <c r="N663" s="65">
        <f t="shared" si="133"/>
        <v>24.406779661016952</v>
      </c>
    </row>
    <row r="664" spans="2:14" ht="15" customHeight="1" x14ac:dyDescent="0.15">
      <c r="B664" s="49" t="s">
        <v>403</v>
      </c>
      <c r="I664" s="38"/>
      <c r="J664" s="38"/>
      <c r="K664" s="50"/>
      <c r="L664" s="64">
        <v>12</v>
      </c>
      <c r="M664" s="65">
        <f t="shared" si="133"/>
        <v>3.3707865168539324</v>
      </c>
      <c r="N664" s="65">
        <f t="shared" si="133"/>
        <v>4.0677966101694913</v>
      </c>
    </row>
    <row r="665" spans="2:14" ht="15" customHeight="1" x14ac:dyDescent="0.15">
      <c r="B665" s="49" t="s">
        <v>402</v>
      </c>
      <c r="I665" s="38"/>
      <c r="J665" s="38"/>
      <c r="K665" s="50"/>
      <c r="L665" s="64">
        <v>11</v>
      </c>
      <c r="M665" s="65">
        <f t="shared" si="133"/>
        <v>3.089887640449438</v>
      </c>
      <c r="N665" s="65">
        <f t="shared" si="133"/>
        <v>3.7288135593220342</v>
      </c>
    </row>
    <row r="666" spans="2:14" ht="15" customHeight="1" x14ac:dyDescent="0.15">
      <c r="B666" s="49" t="s">
        <v>401</v>
      </c>
      <c r="I666" s="38"/>
      <c r="J666" s="38"/>
      <c r="K666" s="50"/>
      <c r="L666" s="64">
        <v>10</v>
      </c>
      <c r="M666" s="65">
        <f t="shared" si="133"/>
        <v>2.8089887640449436</v>
      </c>
      <c r="N666" s="65">
        <f t="shared" si="133"/>
        <v>3.3898305084745761</v>
      </c>
    </row>
    <row r="667" spans="2:14" ht="15" customHeight="1" x14ac:dyDescent="0.15">
      <c r="B667" s="49" t="s">
        <v>73</v>
      </c>
      <c r="I667" s="38"/>
      <c r="J667" s="38"/>
      <c r="K667" s="50"/>
      <c r="L667" s="64">
        <v>61</v>
      </c>
      <c r="M667" s="65">
        <f>$L667/M$658*100</f>
        <v>17.134831460674157</v>
      </c>
      <c r="N667" s="67" t="s">
        <v>191</v>
      </c>
    </row>
    <row r="668" spans="2:14" ht="15" customHeight="1" x14ac:dyDescent="0.15">
      <c r="B668" s="43" t="s">
        <v>52</v>
      </c>
      <c r="C668" s="44"/>
      <c r="D668" s="44"/>
      <c r="E668" s="44"/>
      <c r="F668" s="44"/>
      <c r="G668" s="44"/>
      <c r="H668" s="44"/>
      <c r="I668" s="44"/>
      <c r="J668" s="44"/>
      <c r="K668" s="45"/>
      <c r="L668" s="68">
        <f>SUM(L659:L667)</f>
        <v>356</v>
      </c>
      <c r="M668" s="74">
        <f>SUM(M659:M667)</f>
        <v>99.999999999999972</v>
      </c>
      <c r="N668" s="74">
        <f>SUM(N659:N667)</f>
        <v>100</v>
      </c>
    </row>
    <row r="669" spans="2:14" ht="15" customHeight="1" x14ac:dyDescent="0.15">
      <c r="B669" s="43" t="s">
        <v>135</v>
      </c>
      <c r="C669" s="44"/>
      <c r="D669" s="44"/>
      <c r="E669" s="44"/>
      <c r="F669" s="44"/>
      <c r="G669" s="44"/>
      <c r="H669" s="44"/>
      <c r="I669" s="44"/>
      <c r="J669" s="44"/>
      <c r="K669" s="45"/>
      <c r="L669" s="191">
        <v>1392.7559322033899</v>
      </c>
      <c r="M669" s="73"/>
      <c r="N669" s="73"/>
    </row>
    <row r="670" spans="2:14" ht="15" customHeight="1" x14ac:dyDescent="0.15">
      <c r="B670" s="43" t="s">
        <v>136</v>
      </c>
      <c r="C670" s="44"/>
      <c r="D670" s="44"/>
      <c r="E670" s="44"/>
      <c r="F670" s="44"/>
      <c r="G670" s="44"/>
      <c r="H670" s="44"/>
      <c r="I670" s="44"/>
      <c r="J670" s="44"/>
      <c r="K670" s="45"/>
      <c r="L670" s="191">
        <v>14070</v>
      </c>
      <c r="M670" s="73"/>
      <c r="N670" s="73"/>
    </row>
    <row r="671" spans="2:14" ht="15" customHeight="1" x14ac:dyDescent="0.15">
      <c r="B671" s="43" t="s">
        <v>137</v>
      </c>
      <c r="C671" s="44"/>
      <c r="D671" s="44"/>
      <c r="E671" s="44"/>
      <c r="F671" s="44"/>
      <c r="G671" s="44"/>
      <c r="H671" s="44"/>
      <c r="I671" s="44"/>
      <c r="J671" s="44"/>
      <c r="K671" s="45"/>
      <c r="L671" s="191">
        <v>1</v>
      </c>
      <c r="M671" s="73"/>
      <c r="N671" s="73"/>
    </row>
    <row r="672" spans="2:14" ht="15" customHeight="1" x14ac:dyDescent="0.15">
      <c r="B672" s="43" t="s">
        <v>138</v>
      </c>
      <c r="C672" s="44"/>
      <c r="D672" s="44"/>
      <c r="E672" s="44"/>
      <c r="F672" s="44"/>
      <c r="G672" s="44"/>
      <c r="H672" s="44"/>
      <c r="I672" s="44"/>
      <c r="J672" s="44"/>
      <c r="K672" s="45"/>
      <c r="L672" s="191">
        <v>1348</v>
      </c>
      <c r="M672" s="73"/>
      <c r="N672" s="73"/>
    </row>
    <row r="673" spans="1:14" ht="15" customHeight="1" x14ac:dyDescent="0.15">
      <c r="I673" s="38"/>
      <c r="J673" s="38"/>
    </row>
    <row r="674" spans="1:14" ht="15" customHeight="1" x14ac:dyDescent="0.15">
      <c r="A674" s="37" t="s">
        <v>400</v>
      </c>
      <c r="I674" s="38"/>
      <c r="J674" s="38"/>
    </row>
    <row r="675" spans="1:14" ht="12" customHeight="1" x14ac:dyDescent="0.15">
      <c r="B675" s="58"/>
      <c r="C675" s="59"/>
      <c r="D675" s="59"/>
      <c r="E675" s="59"/>
      <c r="F675" s="59"/>
      <c r="G675" s="59"/>
      <c r="H675" s="59"/>
      <c r="I675" s="59"/>
      <c r="J675" s="59"/>
      <c r="K675" s="60"/>
      <c r="L675" s="35" t="s">
        <v>0</v>
      </c>
      <c r="M675" s="35" t="s">
        <v>1</v>
      </c>
      <c r="N675" s="35" t="s">
        <v>1</v>
      </c>
    </row>
    <row r="676" spans="1:14" ht="12" customHeight="1" x14ac:dyDescent="0.15">
      <c r="B676" s="195"/>
      <c r="C676" s="194"/>
      <c r="D676" s="194"/>
      <c r="E676" s="194"/>
      <c r="F676" s="194"/>
      <c r="G676" s="194"/>
      <c r="H676" s="194"/>
      <c r="I676" s="194"/>
      <c r="J676" s="194"/>
      <c r="K676" s="193"/>
      <c r="L676" s="192"/>
      <c r="M676" s="192"/>
      <c r="N676" s="102" t="s">
        <v>367</v>
      </c>
    </row>
    <row r="677" spans="1:14" ht="12" customHeight="1" x14ac:dyDescent="0.15">
      <c r="B677" s="53"/>
      <c r="C677" s="54"/>
      <c r="D677" s="54"/>
      <c r="E677" s="54"/>
      <c r="F677" s="54"/>
      <c r="G677" s="54"/>
      <c r="H677" s="54"/>
      <c r="I677" s="54"/>
      <c r="J677" s="54"/>
      <c r="K677" s="55"/>
      <c r="L677" s="56"/>
      <c r="M677" s="57">
        <f>L$17</f>
        <v>356</v>
      </c>
      <c r="N677" s="57">
        <f>M677-L687</f>
        <v>206</v>
      </c>
    </row>
    <row r="678" spans="1:14" ht="15" customHeight="1" x14ac:dyDescent="0.15">
      <c r="B678" s="58" t="s">
        <v>366</v>
      </c>
      <c r="C678" s="59"/>
      <c r="D678" s="59"/>
      <c r="E678" s="59"/>
      <c r="F678" s="59"/>
      <c r="G678" s="59"/>
      <c r="H678" s="59"/>
      <c r="I678" s="59"/>
      <c r="J678" s="59"/>
      <c r="K678" s="60"/>
      <c r="L678" s="61">
        <v>24</v>
      </c>
      <c r="M678" s="62">
        <f t="shared" ref="M678:N686" si="134">$L678/M$677*100</f>
        <v>6.7415730337078648</v>
      </c>
      <c r="N678" s="62">
        <f t="shared" si="134"/>
        <v>11.650485436893204</v>
      </c>
    </row>
    <row r="679" spans="1:14" ht="15" customHeight="1" x14ac:dyDescent="0.15">
      <c r="B679" s="49" t="s">
        <v>365</v>
      </c>
      <c r="I679" s="38"/>
      <c r="J679" s="38"/>
      <c r="K679" s="50"/>
      <c r="L679" s="64">
        <v>20</v>
      </c>
      <c r="M679" s="65">
        <f t="shared" si="134"/>
        <v>5.6179775280898872</v>
      </c>
      <c r="N679" s="65">
        <f t="shared" si="134"/>
        <v>9.7087378640776691</v>
      </c>
    </row>
    <row r="680" spans="1:14" ht="15" customHeight="1" x14ac:dyDescent="0.15">
      <c r="B680" s="49" t="s">
        <v>364</v>
      </c>
      <c r="I680" s="38"/>
      <c r="J680" s="38"/>
      <c r="K680" s="50"/>
      <c r="L680" s="64">
        <v>44</v>
      </c>
      <c r="M680" s="65">
        <f t="shared" si="134"/>
        <v>12.359550561797752</v>
      </c>
      <c r="N680" s="65">
        <f t="shared" si="134"/>
        <v>21.359223300970871</v>
      </c>
    </row>
    <row r="681" spans="1:14" ht="15" customHeight="1" x14ac:dyDescent="0.15">
      <c r="B681" s="49" t="s">
        <v>363</v>
      </c>
      <c r="I681" s="38"/>
      <c r="J681" s="38"/>
      <c r="K681" s="50"/>
      <c r="L681" s="64">
        <v>38</v>
      </c>
      <c r="M681" s="65">
        <f t="shared" si="134"/>
        <v>10.674157303370785</v>
      </c>
      <c r="N681" s="65">
        <f t="shared" si="134"/>
        <v>18.446601941747574</v>
      </c>
    </row>
    <row r="682" spans="1:14" ht="15" customHeight="1" x14ac:dyDescent="0.15">
      <c r="B682" s="49" t="s">
        <v>362</v>
      </c>
      <c r="I682" s="38"/>
      <c r="J682" s="38"/>
      <c r="K682" s="50"/>
      <c r="L682" s="64">
        <v>35</v>
      </c>
      <c r="M682" s="65">
        <f t="shared" si="134"/>
        <v>9.8314606741573041</v>
      </c>
      <c r="N682" s="65">
        <f t="shared" si="134"/>
        <v>16.990291262135923</v>
      </c>
    </row>
    <row r="683" spans="1:14" ht="15" customHeight="1" x14ac:dyDescent="0.15">
      <c r="B683" s="49" t="s">
        <v>361</v>
      </c>
      <c r="I683" s="38"/>
      <c r="J683" s="38"/>
      <c r="K683" s="50"/>
      <c r="L683" s="64">
        <v>18</v>
      </c>
      <c r="M683" s="65">
        <f t="shared" si="134"/>
        <v>5.0561797752808983</v>
      </c>
      <c r="N683" s="65">
        <f t="shared" si="134"/>
        <v>8.7378640776699026</v>
      </c>
    </row>
    <row r="684" spans="1:14" ht="15" customHeight="1" x14ac:dyDescent="0.15">
      <c r="B684" s="49" t="s">
        <v>360</v>
      </c>
      <c r="I684" s="38"/>
      <c r="J684" s="38"/>
      <c r="K684" s="50"/>
      <c r="L684" s="64">
        <v>10</v>
      </c>
      <c r="M684" s="65">
        <f t="shared" si="134"/>
        <v>2.8089887640449436</v>
      </c>
      <c r="N684" s="65">
        <f t="shared" si="134"/>
        <v>4.8543689320388346</v>
      </c>
    </row>
    <row r="685" spans="1:14" ht="15" customHeight="1" x14ac:dyDescent="0.15">
      <c r="B685" s="49" t="s">
        <v>359</v>
      </c>
      <c r="I685" s="38"/>
      <c r="J685" s="38"/>
      <c r="K685" s="50"/>
      <c r="L685" s="64">
        <v>11</v>
      </c>
      <c r="M685" s="65">
        <f t="shared" si="134"/>
        <v>3.089887640449438</v>
      </c>
      <c r="N685" s="65">
        <f t="shared" si="134"/>
        <v>5.3398058252427179</v>
      </c>
    </row>
    <row r="686" spans="1:14" ht="15" customHeight="1" x14ac:dyDescent="0.15">
      <c r="B686" s="49" t="s">
        <v>358</v>
      </c>
      <c r="I686" s="38"/>
      <c r="J686" s="38"/>
      <c r="K686" s="50"/>
      <c r="L686" s="64">
        <v>6</v>
      </c>
      <c r="M686" s="65">
        <f t="shared" si="134"/>
        <v>1.6853932584269662</v>
      </c>
      <c r="N686" s="65">
        <f t="shared" si="134"/>
        <v>2.912621359223301</v>
      </c>
    </row>
    <row r="687" spans="1:14" ht="15" customHeight="1" x14ac:dyDescent="0.15">
      <c r="B687" s="49" t="s">
        <v>73</v>
      </c>
      <c r="I687" s="38"/>
      <c r="J687" s="38"/>
      <c r="K687" s="50"/>
      <c r="L687" s="64">
        <v>150</v>
      </c>
      <c r="M687" s="65">
        <f>$L687/M$677*100</f>
        <v>42.134831460674157</v>
      </c>
      <c r="N687" s="67" t="s">
        <v>191</v>
      </c>
    </row>
    <row r="688" spans="1:14" ht="15" customHeight="1" x14ac:dyDescent="0.15">
      <c r="B688" s="43" t="s">
        <v>52</v>
      </c>
      <c r="C688" s="44"/>
      <c r="D688" s="44"/>
      <c r="E688" s="44"/>
      <c r="F688" s="44"/>
      <c r="G688" s="44"/>
      <c r="H688" s="44"/>
      <c r="I688" s="44"/>
      <c r="J688" s="44"/>
      <c r="K688" s="45"/>
      <c r="L688" s="68">
        <f>SUM(L678:L687)</f>
        <v>356</v>
      </c>
      <c r="M688" s="74">
        <f>SUM(M678:M687)</f>
        <v>100</v>
      </c>
      <c r="N688" s="74">
        <f>SUM(N678:N687)</f>
        <v>100</v>
      </c>
    </row>
    <row r="689" spans="1:25" ht="15" customHeight="1" x14ac:dyDescent="0.15">
      <c r="B689" s="43" t="s">
        <v>357</v>
      </c>
      <c r="C689" s="44"/>
      <c r="D689" s="44"/>
      <c r="E689" s="44"/>
      <c r="F689" s="44"/>
      <c r="G689" s="44"/>
      <c r="H689" s="44"/>
      <c r="I689" s="44"/>
      <c r="J689" s="44"/>
      <c r="K689" s="45"/>
      <c r="L689" s="191">
        <v>3778.4320388349515</v>
      </c>
      <c r="M689" s="73"/>
      <c r="N689" s="73"/>
    </row>
    <row r="690" spans="1:25" ht="15" customHeight="1" x14ac:dyDescent="0.15">
      <c r="B690" s="43" t="s">
        <v>356</v>
      </c>
      <c r="C690" s="44"/>
      <c r="D690" s="44"/>
      <c r="E690" s="44"/>
      <c r="F690" s="44"/>
      <c r="G690" s="44"/>
      <c r="H690" s="44"/>
      <c r="I690" s="44"/>
      <c r="J690" s="44"/>
      <c r="K690" s="45"/>
      <c r="L690" s="191">
        <v>19190</v>
      </c>
      <c r="M690" s="73"/>
      <c r="N690" s="73"/>
    </row>
    <row r="691" spans="1:25" ht="15" customHeight="1" x14ac:dyDescent="0.15">
      <c r="B691" s="43" t="s">
        <v>355</v>
      </c>
      <c r="C691" s="44"/>
      <c r="D691" s="44"/>
      <c r="E691" s="44"/>
      <c r="F691" s="44"/>
      <c r="G691" s="44"/>
      <c r="H691" s="44"/>
      <c r="I691" s="44"/>
      <c r="J691" s="44"/>
      <c r="K691" s="45"/>
      <c r="L691" s="191">
        <v>29</v>
      </c>
      <c r="M691" s="73"/>
      <c r="N691" s="73"/>
    </row>
    <row r="692" spans="1:25" ht="15" customHeight="1" x14ac:dyDescent="0.15">
      <c r="B692" s="43" t="s">
        <v>354</v>
      </c>
      <c r="C692" s="44"/>
      <c r="D692" s="44"/>
      <c r="E692" s="44"/>
      <c r="F692" s="44"/>
      <c r="G692" s="44"/>
      <c r="H692" s="44"/>
      <c r="I692" s="44"/>
      <c r="J692" s="44"/>
      <c r="K692" s="45"/>
      <c r="L692" s="191">
        <v>3525</v>
      </c>
      <c r="M692" s="73"/>
      <c r="N692" s="73"/>
    </row>
    <row r="693" spans="1:25" ht="15" customHeight="1" x14ac:dyDescent="0.15">
      <c r="I693" s="38"/>
      <c r="J693" s="38"/>
    </row>
    <row r="694" spans="1:25" ht="15" customHeight="1" x14ac:dyDescent="0.15">
      <c r="A694" s="37" t="s">
        <v>399</v>
      </c>
      <c r="I694" s="38"/>
      <c r="J694" s="38"/>
    </row>
    <row r="695" spans="1:25" ht="22.5" customHeight="1" x14ac:dyDescent="0.15">
      <c r="B695" s="43" t="s">
        <v>57</v>
      </c>
      <c r="C695" s="44"/>
      <c r="D695" s="44"/>
      <c r="E695" s="44"/>
      <c r="F695" s="44"/>
      <c r="G695" s="79" t="s">
        <v>388</v>
      </c>
      <c r="H695" s="79" t="s">
        <v>398</v>
      </c>
      <c r="I695" s="79" t="s">
        <v>397</v>
      </c>
      <c r="J695" s="79" t="s">
        <v>396</v>
      </c>
      <c r="K695" s="78" t="s">
        <v>395</v>
      </c>
      <c r="L695" s="78" t="s">
        <v>394</v>
      </c>
      <c r="M695" s="78" t="s">
        <v>393</v>
      </c>
      <c r="N695" s="78" t="s">
        <v>392</v>
      </c>
      <c r="O695" s="78" t="s">
        <v>391</v>
      </c>
      <c r="P695" s="78" t="s">
        <v>390</v>
      </c>
      <c r="Q695" s="79" t="s">
        <v>73</v>
      </c>
      <c r="R695" s="79" t="s">
        <v>57</v>
      </c>
      <c r="S695" s="79" t="s">
        <v>379</v>
      </c>
      <c r="T695" s="79" t="s">
        <v>378</v>
      </c>
      <c r="U695" s="79" t="s">
        <v>377</v>
      </c>
    </row>
    <row r="696" spans="1:25" ht="15" customHeight="1" x14ac:dyDescent="0.15">
      <c r="B696" s="35" t="s">
        <v>0</v>
      </c>
      <c r="C696" s="58" t="s">
        <v>376</v>
      </c>
      <c r="D696" s="59"/>
      <c r="E696" s="59"/>
      <c r="F696" s="60"/>
      <c r="G696" s="61">
        <v>74</v>
      </c>
      <c r="H696" s="61">
        <v>47</v>
      </c>
      <c r="I696" s="61">
        <v>35</v>
      </c>
      <c r="J696" s="61">
        <v>43</v>
      </c>
      <c r="K696" s="61">
        <v>54</v>
      </c>
      <c r="L696" s="61">
        <v>42</v>
      </c>
      <c r="M696" s="61">
        <v>22</v>
      </c>
      <c r="N696" s="61">
        <v>18</v>
      </c>
      <c r="O696" s="61">
        <v>5</v>
      </c>
      <c r="P696" s="61">
        <v>4</v>
      </c>
      <c r="Q696" s="61">
        <v>12</v>
      </c>
      <c r="R696" s="61">
        <f t="shared" ref="R696:R719" si="135">SUM(G696:Q696)</f>
        <v>356</v>
      </c>
      <c r="S696" s="81">
        <v>3.8517441860465116</v>
      </c>
      <c r="T696" s="81">
        <v>32</v>
      </c>
      <c r="U696" s="81">
        <v>3</v>
      </c>
      <c r="V696" s="678"/>
      <c r="X696" s="679"/>
      <c r="Y696" s="679"/>
    </row>
    <row r="697" spans="1:25" ht="15" customHeight="1" x14ac:dyDescent="0.15">
      <c r="B697" s="84"/>
      <c r="C697" s="49" t="s">
        <v>375</v>
      </c>
      <c r="F697" s="50"/>
      <c r="G697" s="64">
        <v>83</v>
      </c>
      <c r="H697" s="64">
        <v>46</v>
      </c>
      <c r="I697" s="64">
        <v>49</v>
      </c>
      <c r="J697" s="64">
        <v>43</v>
      </c>
      <c r="K697" s="64">
        <v>67</v>
      </c>
      <c r="L697" s="64">
        <v>21</v>
      </c>
      <c r="M697" s="64">
        <v>20</v>
      </c>
      <c r="N697" s="64">
        <v>11</v>
      </c>
      <c r="O697" s="64">
        <v>3</v>
      </c>
      <c r="P697" s="64">
        <v>0</v>
      </c>
      <c r="Q697" s="64">
        <v>13</v>
      </c>
      <c r="R697" s="64">
        <f t="shared" si="135"/>
        <v>356</v>
      </c>
      <c r="S697" s="197">
        <v>3.0320699708454812</v>
      </c>
      <c r="T697" s="197">
        <v>16</v>
      </c>
      <c r="U697" s="197">
        <v>2</v>
      </c>
      <c r="V697" s="678"/>
      <c r="X697" s="679"/>
      <c r="Y697" s="679"/>
    </row>
    <row r="698" spans="1:25" ht="15" customHeight="1" x14ac:dyDescent="0.15">
      <c r="B698" s="84"/>
      <c r="C698" s="49" t="s">
        <v>374</v>
      </c>
      <c r="F698" s="50"/>
      <c r="G698" s="64">
        <v>5</v>
      </c>
      <c r="H698" s="64">
        <v>9</v>
      </c>
      <c r="I698" s="64">
        <v>7</v>
      </c>
      <c r="J698" s="64">
        <v>19</v>
      </c>
      <c r="K698" s="64">
        <v>34</v>
      </c>
      <c r="L698" s="64">
        <v>62</v>
      </c>
      <c r="M698" s="64">
        <v>46</v>
      </c>
      <c r="N698" s="64">
        <v>96</v>
      </c>
      <c r="O698" s="64">
        <v>47</v>
      </c>
      <c r="P698" s="64">
        <v>23</v>
      </c>
      <c r="Q698" s="64">
        <v>8</v>
      </c>
      <c r="R698" s="64">
        <f t="shared" si="135"/>
        <v>356</v>
      </c>
      <c r="S698" s="197">
        <v>9.9655172413793096</v>
      </c>
      <c r="T698" s="197">
        <v>33</v>
      </c>
      <c r="U698" s="197">
        <v>9</v>
      </c>
      <c r="V698" s="678"/>
      <c r="X698" s="679"/>
      <c r="Y698" s="679"/>
    </row>
    <row r="699" spans="1:25" ht="15" customHeight="1" x14ac:dyDescent="0.15">
      <c r="B699" s="84"/>
      <c r="C699" s="49" t="s">
        <v>373</v>
      </c>
      <c r="F699" s="50"/>
      <c r="G699" s="64">
        <v>3</v>
      </c>
      <c r="H699" s="64">
        <v>5</v>
      </c>
      <c r="I699" s="64">
        <v>13</v>
      </c>
      <c r="J699" s="64">
        <v>13</v>
      </c>
      <c r="K699" s="64">
        <v>52</v>
      </c>
      <c r="L699" s="64">
        <v>75</v>
      </c>
      <c r="M699" s="64">
        <v>72</v>
      </c>
      <c r="N699" s="64">
        <v>82</v>
      </c>
      <c r="O699" s="64">
        <v>27</v>
      </c>
      <c r="P699" s="64">
        <v>6</v>
      </c>
      <c r="Q699" s="64">
        <v>8</v>
      </c>
      <c r="R699" s="64">
        <f t="shared" si="135"/>
        <v>356</v>
      </c>
      <c r="S699" s="197">
        <v>8.4971264367816097</v>
      </c>
      <c r="T699" s="197">
        <v>31</v>
      </c>
      <c r="U699" s="197">
        <v>8</v>
      </c>
      <c r="V699" s="678"/>
      <c r="X699" s="679"/>
      <c r="Y699" s="679"/>
    </row>
    <row r="700" spans="1:25" ht="15" customHeight="1" x14ac:dyDescent="0.15">
      <c r="B700" s="84"/>
      <c r="C700" s="49" t="s">
        <v>372</v>
      </c>
      <c r="F700" s="50"/>
      <c r="G700" s="64">
        <v>3</v>
      </c>
      <c r="H700" s="64">
        <v>7</v>
      </c>
      <c r="I700" s="64">
        <v>16</v>
      </c>
      <c r="J700" s="64">
        <v>36</v>
      </c>
      <c r="K700" s="64">
        <v>54</v>
      </c>
      <c r="L700" s="64">
        <v>67</v>
      </c>
      <c r="M700" s="64">
        <v>72</v>
      </c>
      <c r="N700" s="64">
        <v>77</v>
      </c>
      <c r="O700" s="64">
        <v>13</v>
      </c>
      <c r="P700" s="64">
        <v>3</v>
      </c>
      <c r="Q700" s="64">
        <v>8</v>
      </c>
      <c r="R700" s="64">
        <f t="shared" si="135"/>
        <v>356</v>
      </c>
      <c r="S700" s="197">
        <v>7.4798850574712645</v>
      </c>
      <c r="T700" s="197">
        <v>24</v>
      </c>
      <c r="U700" s="197">
        <v>7</v>
      </c>
      <c r="V700" s="678"/>
      <c r="X700" s="679"/>
      <c r="Y700" s="679"/>
    </row>
    <row r="701" spans="1:25" ht="15" customHeight="1" x14ac:dyDescent="0.15">
      <c r="B701" s="84"/>
      <c r="C701" s="49" t="s">
        <v>371</v>
      </c>
      <c r="F701" s="50"/>
      <c r="G701" s="64">
        <v>3</v>
      </c>
      <c r="H701" s="64">
        <v>4</v>
      </c>
      <c r="I701" s="64">
        <v>16</v>
      </c>
      <c r="J701" s="64">
        <v>27</v>
      </c>
      <c r="K701" s="64">
        <v>70</v>
      </c>
      <c r="L701" s="64">
        <v>75</v>
      </c>
      <c r="M701" s="64">
        <v>64</v>
      </c>
      <c r="N701" s="64">
        <v>62</v>
      </c>
      <c r="O701" s="64">
        <v>22</v>
      </c>
      <c r="P701" s="64">
        <v>5</v>
      </c>
      <c r="Q701" s="64">
        <v>8</v>
      </c>
      <c r="R701" s="64">
        <f t="shared" si="135"/>
        <v>356</v>
      </c>
      <c r="S701" s="197">
        <v>7.7557471264367814</v>
      </c>
      <c r="T701" s="197">
        <v>38</v>
      </c>
      <c r="U701" s="197">
        <v>7</v>
      </c>
      <c r="V701" s="678"/>
      <c r="X701" s="679"/>
      <c r="Y701" s="679"/>
    </row>
    <row r="702" spans="1:25" ht="15" customHeight="1" x14ac:dyDescent="0.15">
      <c r="B702" s="84"/>
      <c r="C702" s="49" t="s">
        <v>370</v>
      </c>
      <c r="F702" s="50"/>
      <c r="G702" s="64">
        <v>8</v>
      </c>
      <c r="H702" s="64">
        <v>23</v>
      </c>
      <c r="I702" s="64">
        <v>26</v>
      </c>
      <c r="J702" s="64">
        <v>38</v>
      </c>
      <c r="K702" s="64">
        <v>82</v>
      </c>
      <c r="L702" s="64">
        <v>53</v>
      </c>
      <c r="M702" s="64">
        <v>53</v>
      </c>
      <c r="N702" s="64">
        <v>41</v>
      </c>
      <c r="O702" s="64">
        <v>18</v>
      </c>
      <c r="P702" s="64">
        <v>4</v>
      </c>
      <c r="Q702" s="64">
        <v>10</v>
      </c>
      <c r="R702" s="64">
        <f t="shared" si="135"/>
        <v>356</v>
      </c>
      <c r="S702" s="197">
        <v>6.4653179190751446</v>
      </c>
      <c r="T702" s="197">
        <v>38</v>
      </c>
      <c r="U702" s="197">
        <v>5</v>
      </c>
      <c r="V702" s="678"/>
      <c r="X702" s="679"/>
      <c r="Y702" s="679"/>
    </row>
    <row r="703" spans="1:25" ht="15" customHeight="1" x14ac:dyDescent="0.15">
      <c r="B703" s="92"/>
      <c r="C703" s="53" t="s">
        <v>369</v>
      </c>
      <c r="D703" s="54"/>
      <c r="E703" s="54"/>
      <c r="F703" s="55"/>
      <c r="G703" s="93">
        <v>307</v>
      </c>
      <c r="H703" s="93">
        <v>19</v>
      </c>
      <c r="I703" s="93">
        <v>5</v>
      </c>
      <c r="J703" s="93">
        <v>0</v>
      </c>
      <c r="K703" s="93">
        <v>4</v>
      </c>
      <c r="L703" s="93">
        <v>1</v>
      </c>
      <c r="M703" s="93">
        <v>0</v>
      </c>
      <c r="N703" s="93">
        <v>0</v>
      </c>
      <c r="O703" s="93">
        <v>0</v>
      </c>
      <c r="P703" s="93">
        <v>0</v>
      </c>
      <c r="Q703" s="93">
        <v>20</v>
      </c>
      <c r="R703" s="93">
        <f t="shared" si="135"/>
        <v>356</v>
      </c>
      <c r="S703" s="94">
        <v>0.15773809523809523</v>
      </c>
      <c r="T703" s="94">
        <v>6</v>
      </c>
      <c r="U703" s="94">
        <v>0</v>
      </c>
      <c r="V703" s="678"/>
    </row>
    <row r="704" spans="1:25" ht="15" customHeight="1" x14ac:dyDescent="0.15">
      <c r="B704" s="35" t="s">
        <v>1</v>
      </c>
      <c r="C704" s="58" t="s">
        <v>376</v>
      </c>
      <c r="D704" s="59"/>
      <c r="E704" s="59"/>
      <c r="F704" s="95">
        <f t="shared" ref="F704:F711" si="136">L$17</f>
        <v>356</v>
      </c>
      <c r="G704" s="62">
        <f t="shared" ref="G704:Q704" si="137">G696/$F704*100</f>
        <v>20.786516853932586</v>
      </c>
      <c r="H704" s="62">
        <f t="shared" si="137"/>
        <v>13.202247191011235</v>
      </c>
      <c r="I704" s="62">
        <f t="shared" si="137"/>
        <v>9.8314606741573041</v>
      </c>
      <c r="J704" s="62">
        <f t="shared" si="137"/>
        <v>12.078651685393259</v>
      </c>
      <c r="K704" s="62">
        <f t="shared" si="137"/>
        <v>15.168539325842698</v>
      </c>
      <c r="L704" s="62">
        <f t="shared" si="137"/>
        <v>11.797752808988763</v>
      </c>
      <c r="M704" s="62">
        <f t="shared" si="137"/>
        <v>6.179775280898876</v>
      </c>
      <c r="N704" s="62">
        <f t="shared" si="137"/>
        <v>5.0561797752808983</v>
      </c>
      <c r="O704" s="62">
        <f t="shared" si="137"/>
        <v>1.4044943820224718</v>
      </c>
      <c r="P704" s="62">
        <f t="shared" si="137"/>
        <v>1.1235955056179776</v>
      </c>
      <c r="Q704" s="62">
        <f t="shared" si="137"/>
        <v>3.3707865168539324</v>
      </c>
      <c r="R704" s="62">
        <f t="shared" si="135"/>
        <v>100.00000000000001</v>
      </c>
      <c r="S704" s="196"/>
    </row>
    <row r="705" spans="2:19" ht="15" customHeight="1" x14ac:dyDescent="0.15">
      <c r="B705" s="84"/>
      <c r="C705" s="49" t="s">
        <v>375</v>
      </c>
      <c r="F705" s="109">
        <f t="shared" si="136"/>
        <v>356</v>
      </c>
      <c r="G705" s="65">
        <f t="shared" ref="G705:Q705" si="138">G697/$F705*100</f>
        <v>23.314606741573034</v>
      </c>
      <c r="H705" s="65">
        <f t="shared" si="138"/>
        <v>12.921348314606742</v>
      </c>
      <c r="I705" s="65">
        <f t="shared" si="138"/>
        <v>13.764044943820226</v>
      </c>
      <c r="J705" s="65">
        <f t="shared" si="138"/>
        <v>12.078651685393259</v>
      </c>
      <c r="K705" s="65">
        <f t="shared" si="138"/>
        <v>18.820224719101123</v>
      </c>
      <c r="L705" s="65">
        <f t="shared" si="138"/>
        <v>5.8988764044943816</v>
      </c>
      <c r="M705" s="65">
        <f t="shared" si="138"/>
        <v>5.6179775280898872</v>
      </c>
      <c r="N705" s="65">
        <f t="shared" si="138"/>
        <v>3.089887640449438</v>
      </c>
      <c r="O705" s="65">
        <f t="shared" si="138"/>
        <v>0.84269662921348309</v>
      </c>
      <c r="P705" s="65">
        <f t="shared" si="138"/>
        <v>0</v>
      </c>
      <c r="Q705" s="65">
        <f t="shared" si="138"/>
        <v>3.6516853932584268</v>
      </c>
      <c r="R705" s="65">
        <f t="shared" si="135"/>
        <v>100</v>
      </c>
      <c r="S705" s="96"/>
    </row>
    <row r="706" spans="2:19" ht="15" customHeight="1" x14ac:dyDescent="0.15">
      <c r="B706" s="84"/>
      <c r="C706" s="49" t="s">
        <v>374</v>
      </c>
      <c r="F706" s="109">
        <f t="shared" si="136"/>
        <v>356</v>
      </c>
      <c r="G706" s="65">
        <f t="shared" ref="G706:Q706" si="139">G698/$F706*100</f>
        <v>1.4044943820224718</v>
      </c>
      <c r="H706" s="65">
        <f t="shared" si="139"/>
        <v>2.5280898876404492</v>
      </c>
      <c r="I706" s="65">
        <f t="shared" si="139"/>
        <v>1.9662921348314606</v>
      </c>
      <c r="J706" s="65">
        <f t="shared" si="139"/>
        <v>5.3370786516853927</v>
      </c>
      <c r="K706" s="65">
        <f t="shared" si="139"/>
        <v>9.5505617977528079</v>
      </c>
      <c r="L706" s="65">
        <f t="shared" si="139"/>
        <v>17.415730337078653</v>
      </c>
      <c r="M706" s="65">
        <f t="shared" si="139"/>
        <v>12.921348314606742</v>
      </c>
      <c r="N706" s="65">
        <f t="shared" si="139"/>
        <v>26.966292134831459</v>
      </c>
      <c r="O706" s="65">
        <f t="shared" si="139"/>
        <v>13.202247191011235</v>
      </c>
      <c r="P706" s="65">
        <f t="shared" si="139"/>
        <v>6.4606741573033712</v>
      </c>
      <c r="Q706" s="65">
        <f t="shared" si="139"/>
        <v>2.2471910112359552</v>
      </c>
      <c r="R706" s="65">
        <f t="shared" si="135"/>
        <v>100.00000000000001</v>
      </c>
      <c r="S706" s="96"/>
    </row>
    <row r="707" spans="2:19" ht="15" customHeight="1" x14ac:dyDescent="0.15">
      <c r="B707" s="84"/>
      <c r="C707" s="49" t="s">
        <v>373</v>
      </c>
      <c r="F707" s="109">
        <f t="shared" si="136"/>
        <v>356</v>
      </c>
      <c r="G707" s="65">
        <f t="shared" ref="G707:Q707" si="140">G699/$F707*100</f>
        <v>0.84269662921348309</v>
      </c>
      <c r="H707" s="65">
        <f t="shared" si="140"/>
        <v>1.4044943820224718</v>
      </c>
      <c r="I707" s="65">
        <f t="shared" si="140"/>
        <v>3.6516853932584268</v>
      </c>
      <c r="J707" s="65">
        <f t="shared" si="140"/>
        <v>3.6516853932584268</v>
      </c>
      <c r="K707" s="65">
        <f t="shared" si="140"/>
        <v>14.606741573033707</v>
      </c>
      <c r="L707" s="65">
        <f t="shared" si="140"/>
        <v>21.067415730337078</v>
      </c>
      <c r="M707" s="65">
        <f t="shared" si="140"/>
        <v>20.224719101123593</v>
      </c>
      <c r="N707" s="65">
        <f t="shared" si="140"/>
        <v>23.033707865168541</v>
      </c>
      <c r="O707" s="65">
        <f t="shared" si="140"/>
        <v>7.5842696629213489</v>
      </c>
      <c r="P707" s="65">
        <f t="shared" si="140"/>
        <v>1.6853932584269662</v>
      </c>
      <c r="Q707" s="65">
        <f t="shared" si="140"/>
        <v>2.2471910112359552</v>
      </c>
      <c r="R707" s="65">
        <f t="shared" si="135"/>
        <v>100</v>
      </c>
      <c r="S707" s="96"/>
    </row>
    <row r="708" spans="2:19" ht="15" customHeight="1" x14ac:dyDescent="0.15">
      <c r="B708" s="84"/>
      <c r="C708" s="49" t="s">
        <v>372</v>
      </c>
      <c r="F708" s="109">
        <f t="shared" si="136"/>
        <v>356</v>
      </c>
      <c r="G708" s="65">
        <f t="shared" ref="G708:Q708" si="141">G700/$F708*100</f>
        <v>0.84269662921348309</v>
      </c>
      <c r="H708" s="65">
        <f t="shared" si="141"/>
        <v>1.9662921348314606</v>
      </c>
      <c r="I708" s="65">
        <f t="shared" si="141"/>
        <v>4.4943820224719104</v>
      </c>
      <c r="J708" s="65">
        <f t="shared" si="141"/>
        <v>10.112359550561797</v>
      </c>
      <c r="K708" s="65">
        <f t="shared" si="141"/>
        <v>15.168539325842698</v>
      </c>
      <c r="L708" s="65">
        <f t="shared" si="141"/>
        <v>18.820224719101123</v>
      </c>
      <c r="M708" s="65">
        <f t="shared" si="141"/>
        <v>20.224719101123593</v>
      </c>
      <c r="N708" s="65">
        <f t="shared" si="141"/>
        <v>21.629213483146067</v>
      </c>
      <c r="O708" s="65">
        <f t="shared" si="141"/>
        <v>3.6516853932584268</v>
      </c>
      <c r="P708" s="65">
        <f t="shared" si="141"/>
        <v>0.84269662921348309</v>
      </c>
      <c r="Q708" s="65">
        <f t="shared" si="141"/>
        <v>2.2471910112359552</v>
      </c>
      <c r="R708" s="65">
        <f t="shared" si="135"/>
        <v>99.999999999999986</v>
      </c>
      <c r="S708" s="96"/>
    </row>
    <row r="709" spans="2:19" ht="15" customHeight="1" x14ac:dyDescent="0.15">
      <c r="B709" s="84"/>
      <c r="C709" s="49" t="s">
        <v>371</v>
      </c>
      <c r="F709" s="109">
        <f t="shared" si="136"/>
        <v>356</v>
      </c>
      <c r="G709" s="65">
        <f t="shared" ref="G709:Q709" si="142">G701/$F709*100</f>
        <v>0.84269662921348309</v>
      </c>
      <c r="H709" s="65">
        <f t="shared" si="142"/>
        <v>1.1235955056179776</v>
      </c>
      <c r="I709" s="65">
        <f t="shared" si="142"/>
        <v>4.4943820224719104</v>
      </c>
      <c r="J709" s="65">
        <f t="shared" si="142"/>
        <v>7.5842696629213489</v>
      </c>
      <c r="K709" s="65">
        <f t="shared" si="142"/>
        <v>19.662921348314608</v>
      </c>
      <c r="L709" s="65">
        <f t="shared" si="142"/>
        <v>21.067415730337078</v>
      </c>
      <c r="M709" s="65">
        <f t="shared" si="142"/>
        <v>17.977528089887642</v>
      </c>
      <c r="N709" s="65">
        <f t="shared" si="142"/>
        <v>17.415730337078653</v>
      </c>
      <c r="O709" s="65">
        <f t="shared" si="142"/>
        <v>6.179775280898876</v>
      </c>
      <c r="P709" s="65">
        <f t="shared" si="142"/>
        <v>1.4044943820224718</v>
      </c>
      <c r="Q709" s="65">
        <f t="shared" si="142"/>
        <v>2.2471910112359552</v>
      </c>
      <c r="R709" s="65">
        <f t="shared" si="135"/>
        <v>100.00000000000001</v>
      </c>
      <c r="S709" s="96"/>
    </row>
    <row r="710" spans="2:19" ht="15" customHeight="1" x14ac:dyDescent="0.15">
      <c r="B710" s="84"/>
      <c r="C710" s="49" t="s">
        <v>370</v>
      </c>
      <c r="F710" s="109">
        <f t="shared" si="136"/>
        <v>356</v>
      </c>
      <c r="G710" s="65">
        <f t="shared" ref="G710:Q710" si="143">G702/$F710*100</f>
        <v>2.2471910112359552</v>
      </c>
      <c r="H710" s="65">
        <f t="shared" si="143"/>
        <v>6.4606741573033712</v>
      </c>
      <c r="I710" s="65">
        <f t="shared" si="143"/>
        <v>7.3033707865168536</v>
      </c>
      <c r="J710" s="65">
        <f t="shared" si="143"/>
        <v>10.674157303370785</v>
      </c>
      <c r="K710" s="65">
        <f t="shared" si="143"/>
        <v>23.033707865168541</v>
      </c>
      <c r="L710" s="65">
        <f t="shared" si="143"/>
        <v>14.887640449438203</v>
      </c>
      <c r="M710" s="65">
        <f t="shared" si="143"/>
        <v>14.887640449438203</v>
      </c>
      <c r="N710" s="65">
        <f t="shared" si="143"/>
        <v>11.51685393258427</v>
      </c>
      <c r="O710" s="65">
        <f t="shared" si="143"/>
        <v>5.0561797752808983</v>
      </c>
      <c r="P710" s="65">
        <f t="shared" si="143"/>
        <v>1.1235955056179776</v>
      </c>
      <c r="Q710" s="65">
        <f t="shared" si="143"/>
        <v>2.8089887640449436</v>
      </c>
      <c r="R710" s="65">
        <f t="shared" si="135"/>
        <v>100.00000000000001</v>
      </c>
      <c r="S710" s="96"/>
    </row>
    <row r="711" spans="2:19" ht="15" customHeight="1" x14ac:dyDescent="0.15">
      <c r="B711" s="92"/>
      <c r="C711" s="53" t="s">
        <v>369</v>
      </c>
      <c r="D711" s="54"/>
      <c r="E711" s="54"/>
      <c r="F711" s="99">
        <f t="shared" si="136"/>
        <v>356</v>
      </c>
      <c r="G711" s="100">
        <f t="shared" ref="G711:Q711" si="144">G703/$F711*100</f>
        <v>86.235955056179776</v>
      </c>
      <c r="H711" s="100">
        <f t="shared" si="144"/>
        <v>5.3370786516853927</v>
      </c>
      <c r="I711" s="100">
        <f t="shared" si="144"/>
        <v>1.4044943820224718</v>
      </c>
      <c r="J711" s="100">
        <f t="shared" si="144"/>
        <v>0</v>
      </c>
      <c r="K711" s="100">
        <f t="shared" si="144"/>
        <v>1.1235955056179776</v>
      </c>
      <c r="L711" s="100">
        <f t="shared" si="144"/>
        <v>0.2808988764044944</v>
      </c>
      <c r="M711" s="100">
        <f t="shared" si="144"/>
        <v>0</v>
      </c>
      <c r="N711" s="100">
        <f t="shared" si="144"/>
        <v>0</v>
      </c>
      <c r="O711" s="100">
        <f t="shared" si="144"/>
        <v>0</v>
      </c>
      <c r="P711" s="100">
        <f t="shared" si="144"/>
        <v>0</v>
      </c>
      <c r="Q711" s="100">
        <f t="shared" si="144"/>
        <v>5.6179775280898872</v>
      </c>
      <c r="R711" s="100">
        <f t="shared" si="135"/>
        <v>99.999999999999986</v>
      </c>
      <c r="S711" s="96"/>
    </row>
    <row r="712" spans="2:19" ht="15" customHeight="1" x14ac:dyDescent="0.15">
      <c r="B712" s="35" t="s">
        <v>1</v>
      </c>
      <c r="C712" s="58" t="s">
        <v>376</v>
      </c>
      <c r="D712" s="59"/>
      <c r="E712" s="59"/>
      <c r="F712" s="95">
        <f t="shared" ref="F712:F719" si="145">F704-Q696</f>
        <v>344</v>
      </c>
      <c r="G712" s="62">
        <f t="shared" ref="G712:P712" si="146">G696/$F712*100</f>
        <v>21.511627906976745</v>
      </c>
      <c r="H712" s="62">
        <f t="shared" si="146"/>
        <v>13.662790697674417</v>
      </c>
      <c r="I712" s="62">
        <f t="shared" si="146"/>
        <v>10.174418604651162</v>
      </c>
      <c r="J712" s="62">
        <f t="shared" si="146"/>
        <v>12.5</v>
      </c>
      <c r="K712" s="62">
        <f t="shared" si="146"/>
        <v>15.697674418604651</v>
      </c>
      <c r="L712" s="62">
        <f t="shared" si="146"/>
        <v>12.209302325581394</v>
      </c>
      <c r="M712" s="62">
        <f t="shared" si="146"/>
        <v>6.395348837209303</v>
      </c>
      <c r="N712" s="62">
        <f t="shared" si="146"/>
        <v>5.2325581395348841</v>
      </c>
      <c r="O712" s="62">
        <f t="shared" si="146"/>
        <v>1.4534883720930232</v>
      </c>
      <c r="P712" s="62">
        <f t="shared" si="146"/>
        <v>1.1627906976744187</v>
      </c>
      <c r="Q712" s="101" t="s">
        <v>203</v>
      </c>
      <c r="R712" s="62">
        <f t="shared" si="135"/>
        <v>100</v>
      </c>
      <c r="S712" s="96"/>
    </row>
    <row r="713" spans="2:19" ht="15" customHeight="1" x14ac:dyDescent="0.15">
      <c r="B713" s="102" t="s">
        <v>192</v>
      </c>
      <c r="C713" s="49" t="s">
        <v>375</v>
      </c>
      <c r="F713" s="109">
        <f t="shared" si="145"/>
        <v>343</v>
      </c>
      <c r="G713" s="65">
        <f t="shared" ref="G713:P713" si="147">G697/$F713*100</f>
        <v>24.198250728862973</v>
      </c>
      <c r="H713" s="65">
        <f t="shared" si="147"/>
        <v>13.411078717201166</v>
      </c>
      <c r="I713" s="65">
        <f t="shared" si="147"/>
        <v>14.285714285714285</v>
      </c>
      <c r="J713" s="65">
        <f t="shared" si="147"/>
        <v>12.536443148688047</v>
      </c>
      <c r="K713" s="65">
        <f t="shared" si="147"/>
        <v>19.533527696793001</v>
      </c>
      <c r="L713" s="65">
        <f t="shared" si="147"/>
        <v>6.1224489795918364</v>
      </c>
      <c r="M713" s="65">
        <f t="shared" si="147"/>
        <v>5.8309037900874632</v>
      </c>
      <c r="N713" s="65">
        <f t="shared" si="147"/>
        <v>3.2069970845481048</v>
      </c>
      <c r="O713" s="65">
        <f t="shared" si="147"/>
        <v>0.87463556851311952</v>
      </c>
      <c r="P713" s="65">
        <f t="shared" si="147"/>
        <v>0</v>
      </c>
      <c r="Q713" s="67" t="s">
        <v>146</v>
      </c>
      <c r="R713" s="65">
        <f t="shared" si="135"/>
        <v>99.999999999999986</v>
      </c>
      <c r="S713" s="96"/>
    </row>
    <row r="714" spans="2:19" ht="15" customHeight="1" x14ac:dyDescent="0.15">
      <c r="B714" s="84"/>
      <c r="C714" s="49" t="s">
        <v>374</v>
      </c>
      <c r="F714" s="109">
        <f t="shared" si="145"/>
        <v>348</v>
      </c>
      <c r="G714" s="65">
        <f t="shared" ref="G714:P714" si="148">G698/$F714*100</f>
        <v>1.4367816091954022</v>
      </c>
      <c r="H714" s="65">
        <f t="shared" si="148"/>
        <v>2.5862068965517242</v>
      </c>
      <c r="I714" s="65">
        <f t="shared" si="148"/>
        <v>2.0114942528735633</v>
      </c>
      <c r="J714" s="65">
        <f t="shared" si="148"/>
        <v>5.4597701149425291</v>
      </c>
      <c r="K714" s="65">
        <f t="shared" si="148"/>
        <v>9.7701149425287355</v>
      </c>
      <c r="L714" s="65">
        <f t="shared" si="148"/>
        <v>17.816091954022991</v>
      </c>
      <c r="M714" s="65">
        <f t="shared" si="148"/>
        <v>13.218390804597702</v>
      </c>
      <c r="N714" s="65">
        <f t="shared" si="148"/>
        <v>27.586206896551722</v>
      </c>
      <c r="O714" s="65">
        <f t="shared" si="148"/>
        <v>13.505747126436782</v>
      </c>
      <c r="P714" s="65">
        <f t="shared" si="148"/>
        <v>6.6091954022988508</v>
      </c>
      <c r="Q714" s="67" t="s">
        <v>146</v>
      </c>
      <c r="R714" s="65">
        <f t="shared" si="135"/>
        <v>100</v>
      </c>
      <c r="S714" s="96"/>
    </row>
    <row r="715" spans="2:19" ht="15" customHeight="1" x14ac:dyDescent="0.15">
      <c r="B715" s="84"/>
      <c r="C715" s="49" t="s">
        <v>373</v>
      </c>
      <c r="F715" s="109">
        <f t="shared" si="145"/>
        <v>348</v>
      </c>
      <c r="G715" s="65">
        <f t="shared" ref="G715:P715" si="149">G699/$F715*100</f>
        <v>0.86206896551724133</v>
      </c>
      <c r="H715" s="65">
        <f t="shared" si="149"/>
        <v>1.4367816091954022</v>
      </c>
      <c r="I715" s="65">
        <f t="shared" si="149"/>
        <v>3.7356321839080464</v>
      </c>
      <c r="J715" s="65">
        <f t="shared" si="149"/>
        <v>3.7356321839080464</v>
      </c>
      <c r="K715" s="65">
        <f t="shared" si="149"/>
        <v>14.942528735632186</v>
      </c>
      <c r="L715" s="65">
        <f t="shared" si="149"/>
        <v>21.551724137931032</v>
      </c>
      <c r="M715" s="65">
        <f t="shared" si="149"/>
        <v>20.689655172413794</v>
      </c>
      <c r="N715" s="65">
        <f t="shared" si="149"/>
        <v>23.563218390804597</v>
      </c>
      <c r="O715" s="65">
        <f t="shared" si="149"/>
        <v>7.7586206896551726</v>
      </c>
      <c r="P715" s="65">
        <f t="shared" si="149"/>
        <v>1.7241379310344827</v>
      </c>
      <c r="Q715" s="67" t="s">
        <v>146</v>
      </c>
      <c r="R715" s="65">
        <f t="shared" si="135"/>
        <v>100</v>
      </c>
      <c r="S715" s="96"/>
    </row>
    <row r="716" spans="2:19" ht="15" customHeight="1" x14ac:dyDescent="0.15">
      <c r="B716" s="84"/>
      <c r="C716" s="49" t="s">
        <v>372</v>
      </c>
      <c r="F716" s="109">
        <f t="shared" si="145"/>
        <v>348</v>
      </c>
      <c r="G716" s="65">
        <f t="shared" ref="G716:P716" si="150">G700/$F716*100</f>
        <v>0.86206896551724133</v>
      </c>
      <c r="H716" s="65">
        <f t="shared" si="150"/>
        <v>2.0114942528735633</v>
      </c>
      <c r="I716" s="65">
        <f t="shared" si="150"/>
        <v>4.5977011494252871</v>
      </c>
      <c r="J716" s="65">
        <f t="shared" si="150"/>
        <v>10.344827586206897</v>
      </c>
      <c r="K716" s="65">
        <f t="shared" si="150"/>
        <v>15.517241379310345</v>
      </c>
      <c r="L716" s="65">
        <f t="shared" si="150"/>
        <v>19.25287356321839</v>
      </c>
      <c r="M716" s="65">
        <f t="shared" si="150"/>
        <v>20.689655172413794</v>
      </c>
      <c r="N716" s="65">
        <f t="shared" si="150"/>
        <v>22.126436781609197</v>
      </c>
      <c r="O716" s="65">
        <f t="shared" si="150"/>
        <v>3.7356321839080464</v>
      </c>
      <c r="P716" s="65">
        <f t="shared" si="150"/>
        <v>0.86206896551724133</v>
      </c>
      <c r="Q716" s="67" t="s">
        <v>146</v>
      </c>
      <c r="R716" s="65">
        <f t="shared" si="135"/>
        <v>100</v>
      </c>
      <c r="S716" s="96"/>
    </row>
    <row r="717" spans="2:19" ht="15" customHeight="1" x14ac:dyDescent="0.15">
      <c r="B717" s="84"/>
      <c r="C717" s="49" t="s">
        <v>371</v>
      </c>
      <c r="F717" s="109">
        <f t="shared" si="145"/>
        <v>348</v>
      </c>
      <c r="G717" s="65">
        <f t="shared" ref="G717:P717" si="151">G701/$F717*100</f>
        <v>0.86206896551724133</v>
      </c>
      <c r="H717" s="65">
        <f t="shared" si="151"/>
        <v>1.1494252873563218</v>
      </c>
      <c r="I717" s="65">
        <f t="shared" si="151"/>
        <v>4.5977011494252871</v>
      </c>
      <c r="J717" s="65">
        <f t="shared" si="151"/>
        <v>7.7586206896551726</v>
      </c>
      <c r="K717" s="65">
        <f t="shared" si="151"/>
        <v>20.114942528735632</v>
      </c>
      <c r="L717" s="65">
        <f t="shared" si="151"/>
        <v>21.551724137931032</v>
      </c>
      <c r="M717" s="65">
        <f t="shared" si="151"/>
        <v>18.390804597701148</v>
      </c>
      <c r="N717" s="65">
        <f t="shared" si="151"/>
        <v>17.816091954022991</v>
      </c>
      <c r="O717" s="65">
        <f t="shared" si="151"/>
        <v>6.3218390804597711</v>
      </c>
      <c r="P717" s="65">
        <f t="shared" si="151"/>
        <v>1.4367816091954022</v>
      </c>
      <c r="Q717" s="67" t="s">
        <v>146</v>
      </c>
      <c r="R717" s="65">
        <f t="shared" si="135"/>
        <v>100</v>
      </c>
      <c r="S717" s="96"/>
    </row>
    <row r="718" spans="2:19" ht="15" customHeight="1" x14ac:dyDescent="0.15">
      <c r="B718" s="84"/>
      <c r="C718" s="49" t="s">
        <v>370</v>
      </c>
      <c r="F718" s="109">
        <f t="shared" si="145"/>
        <v>346</v>
      </c>
      <c r="G718" s="65">
        <f t="shared" ref="G718:P718" si="152">G702/$F718*100</f>
        <v>2.3121387283236992</v>
      </c>
      <c r="H718" s="65">
        <f t="shared" si="152"/>
        <v>6.6473988439306355</v>
      </c>
      <c r="I718" s="65">
        <f t="shared" si="152"/>
        <v>7.5144508670520231</v>
      </c>
      <c r="J718" s="65">
        <f t="shared" si="152"/>
        <v>10.982658959537572</v>
      </c>
      <c r="K718" s="65">
        <f t="shared" si="152"/>
        <v>23.699421965317917</v>
      </c>
      <c r="L718" s="65">
        <f t="shared" si="152"/>
        <v>15.317919075144509</v>
      </c>
      <c r="M718" s="65">
        <f t="shared" si="152"/>
        <v>15.317919075144509</v>
      </c>
      <c r="N718" s="65">
        <f t="shared" si="152"/>
        <v>11.849710982658959</v>
      </c>
      <c r="O718" s="65">
        <f t="shared" si="152"/>
        <v>5.202312138728324</v>
      </c>
      <c r="P718" s="65">
        <f t="shared" si="152"/>
        <v>1.1560693641618496</v>
      </c>
      <c r="Q718" s="67" t="s">
        <v>146</v>
      </c>
      <c r="R718" s="65">
        <f t="shared" si="135"/>
        <v>100</v>
      </c>
      <c r="S718" s="96"/>
    </row>
    <row r="719" spans="2:19" ht="15" customHeight="1" x14ac:dyDescent="0.15">
      <c r="B719" s="92"/>
      <c r="C719" s="53" t="s">
        <v>369</v>
      </c>
      <c r="D719" s="54"/>
      <c r="E719" s="54"/>
      <c r="F719" s="99">
        <f t="shared" si="145"/>
        <v>336</v>
      </c>
      <c r="G719" s="100">
        <f t="shared" ref="G719:P719" si="153">G703/$F719*100</f>
        <v>91.36904761904762</v>
      </c>
      <c r="H719" s="100">
        <f t="shared" si="153"/>
        <v>5.6547619047619051</v>
      </c>
      <c r="I719" s="100">
        <f t="shared" si="153"/>
        <v>1.4880952380952379</v>
      </c>
      <c r="J719" s="100">
        <f t="shared" si="153"/>
        <v>0</v>
      </c>
      <c r="K719" s="100">
        <f t="shared" si="153"/>
        <v>1.1904761904761905</v>
      </c>
      <c r="L719" s="100">
        <f t="shared" si="153"/>
        <v>0.29761904761904762</v>
      </c>
      <c r="M719" s="100">
        <f t="shared" si="153"/>
        <v>0</v>
      </c>
      <c r="N719" s="100">
        <f t="shared" si="153"/>
        <v>0</v>
      </c>
      <c r="O719" s="100">
        <f t="shared" si="153"/>
        <v>0</v>
      </c>
      <c r="P719" s="100">
        <f t="shared" si="153"/>
        <v>0</v>
      </c>
      <c r="Q719" s="107" t="s">
        <v>146</v>
      </c>
      <c r="R719" s="100">
        <f t="shared" si="135"/>
        <v>100</v>
      </c>
      <c r="S719" s="96"/>
    </row>
    <row r="720" spans="2:19" ht="15" customHeight="1" x14ac:dyDescent="0.15">
      <c r="I720" s="38"/>
      <c r="J720" s="38"/>
    </row>
    <row r="721" spans="1:21" ht="15" customHeight="1" x14ac:dyDescent="0.15">
      <c r="A721" s="37" t="s">
        <v>389</v>
      </c>
      <c r="I721" s="38"/>
      <c r="J721" s="38"/>
      <c r="K721" s="38"/>
    </row>
    <row r="722" spans="1:21" ht="22.5" customHeight="1" x14ac:dyDescent="0.15">
      <c r="B722" s="43" t="s">
        <v>57</v>
      </c>
      <c r="C722" s="44"/>
      <c r="D722" s="44"/>
      <c r="E722" s="44"/>
      <c r="F722" s="44"/>
      <c r="G722" s="79" t="s">
        <v>388</v>
      </c>
      <c r="H722" s="79" t="s">
        <v>387</v>
      </c>
      <c r="I722" s="78" t="s">
        <v>386</v>
      </c>
      <c r="J722" s="78" t="s">
        <v>385</v>
      </c>
      <c r="K722" s="78" t="s">
        <v>384</v>
      </c>
      <c r="L722" s="78" t="s">
        <v>383</v>
      </c>
      <c r="M722" s="78" t="s">
        <v>382</v>
      </c>
      <c r="N722" s="78" t="s">
        <v>381</v>
      </c>
      <c r="O722" s="78" t="s">
        <v>380</v>
      </c>
      <c r="P722" s="79" t="s">
        <v>73</v>
      </c>
      <c r="Q722" s="79" t="s">
        <v>57</v>
      </c>
      <c r="R722" s="79" t="s">
        <v>379</v>
      </c>
      <c r="S722" s="79" t="s">
        <v>378</v>
      </c>
      <c r="T722" s="79" t="s">
        <v>377</v>
      </c>
    </row>
    <row r="723" spans="1:21" ht="15" customHeight="1" x14ac:dyDescent="0.15">
      <c r="B723" s="35" t="s">
        <v>0</v>
      </c>
      <c r="C723" s="58" t="s">
        <v>376</v>
      </c>
      <c r="D723" s="59"/>
      <c r="E723" s="59"/>
      <c r="F723" s="60"/>
      <c r="G723" s="61">
        <v>73</v>
      </c>
      <c r="H723" s="61">
        <v>29</v>
      </c>
      <c r="I723" s="61">
        <v>44</v>
      </c>
      <c r="J723" s="61">
        <v>64</v>
      </c>
      <c r="K723" s="61">
        <v>64</v>
      </c>
      <c r="L723" s="61">
        <v>40</v>
      </c>
      <c r="M723" s="61">
        <v>13</v>
      </c>
      <c r="N723" s="61">
        <v>4</v>
      </c>
      <c r="O723" s="61">
        <v>3</v>
      </c>
      <c r="P723" s="61">
        <v>22</v>
      </c>
      <c r="Q723" s="61">
        <f t="shared" ref="Q723:Q746" si="154">SUM(G723:P723)</f>
        <v>356</v>
      </c>
      <c r="R723" s="81">
        <v>100.58682634730539</v>
      </c>
      <c r="S723" s="81">
        <v>1086</v>
      </c>
      <c r="T723" s="81">
        <v>62</v>
      </c>
      <c r="U723" s="678"/>
    </row>
    <row r="724" spans="1:21" ht="15" customHeight="1" x14ac:dyDescent="0.15">
      <c r="B724" s="84"/>
      <c r="C724" s="49" t="s">
        <v>375</v>
      </c>
      <c r="F724" s="50"/>
      <c r="G724" s="64">
        <v>82</v>
      </c>
      <c r="H724" s="64">
        <v>32</v>
      </c>
      <c r="I724" s="64">
        <v>43</v>
      </c>
      <c r="J724" s="64">
        <v>71</v>
      </c>
      <c r="K724" s="64">
        <v>69</v>
      </c>
      <c r="L724" s="64">
        <v>25</v>
      </c>
      <c r="M724" s="64">
        <v>10</v>
      </c>
      <c r="N724" s="64">
        <v>2</v>
      </c>
      <c r="O724" s="64">
        <v>0</v>
      </c>
      <c r="P724" s="64">
        <v>22</v>
      </c>
      <c r="Q724" s="64">
        <f t="shared" si="154"/>
        <v>356</v>
      </c>
      <c r="R724" s="197">
        <v>80.296407185628738</v>
      </c>
      <c r="S724" s="197">
        <v>496</v>
      </c>
      <c r="T724" s="197">
        <v>60</v>
      </c>
      <c r="U724" s="678"/>
    </row>
    <row r="725" spans="1:21" ht="15" customHeight="1" x14ac:dyDescent="0.15">
      <c r="B725" s="84"/>
      <c r="C725" s="49" t="s">
        <v>374</v>
      </c>
      <c r="F725" s="50"/>
      <c r="G725" s="64">
        <v>5</v>
      </c>
      <c r="H725" s="64">
        <v>20</v>
      </c>
      <c r="I725" s="64">
        <v>29</v>
      </c>
      <c r="J725" s="64">
        <v>26</v>
      </c>
      <c r="K725" s="64">
        <v>58</v>
      </c>
      <c r="L725" s="64">
        <v>64</v>
      </c>
      <c r="M725" s="64">
        <v>54</v>
      </c>
      <c r="N725" s="64">
        <v>41</v>
      </c>
      <c r="O725" s="64">
        <v>38</v>
      </c>
      <c r="P725" s="64">
        <v>21</v>
      </c>
      <c r="Q725" s="64">
        <f t="shared" si="154"/>
        <v>356</v>
      </c>
      <c r="R725" s="197">
        <v>263.62388059701493</v>
      </c>
      <c r="S725" s="197">
        <v>1090</v>
      </c>
      <c r="T725" s="197">
        <v>248</v>
      </c>
      <c r="U725" s="678"/>
    </row>
    <row r="726" spans="1:21" ht="15" customHeight="1" x14ac:dyDescent="0.15">
      <c r="B726" s="84"/>
      <c r="C726" s="49" t="s">
        <v>373</v>
      </c>
      <c r="F726" s="50"/>
      <c r="G726" s="64">
        <v>3</v>
      </c>
      <c r="H726" s="64">
        <v>25</v>
      </c>
      <c r="I726" s="64">
        <v>21</v>
      </c>
      <c r="J726" s="64">
        <v>22</v>
      </c>
      <c r="K726" s="64">
        <v>81</v>
      </c>
      <c r="L726" s="64">
        <v>96</v>
      </c>
      <c r="M726" s="64">
        <v>50</v>
      </c>
      <c r="N726" s="64">
        <v>24</v>
      </c>
      <c r="O726" s="64">
        <v>13</v>
      </c>
      <c r="P726" s="64">
        <v>21</v>
      </c>
      <c r="Q726" s="64">
        <f t="shared" si="154"/>
        <v>356</v>
      </c>
      <c r="R726" s="197">
        <v>223.39402985074628</v>
      </c>
      <c r="S726" s="197">
        <v>903</v>
      </c>
      <c r="T726" s="197">
        <v>217</v>
      </c>
      <c r="U726" s="678"/>
    </row>
    <row r="727" spans="1:21" ht="15" customHeight="1" x14ac:dyDescent="0.15">
      <c r="B727" s="84"/>
      <c r="C727" s="49" t="s">
        <v>372</v>
      </c>
      <c r="F727" s="50"/>
      <c r="G727" s="64">
        <v>4</v>
      </c>
      <c r="H727" s="64">
        <v>29</v>
      </c>
      <c r="I727" s="64">
        <v>17</v>
      </c>
      <c r="J727" s="64">
        <v>47</v>
      </c>
      <c r="K727" s="64">
        <v>81</v>
      </c>
      <c r="L727" s="64">
        <v>90</v>
      </c>
      <c r="M727" s="64">
        <v>43</v>
      </c>
      <c r="N727" s="64">
        <v>20</v>
      </c>
      <c r="O727" s="64">
        <v>4</v>
      </c>
      <c r="P727" s="64">
        <v>21</v>
      </c>
      <c r="Q727" s="64">
        <f t="shared" si="154"/>
        <v>356</v>
      </c>
      <c r="R727" s="197">
        <v>194.58805970149254</v>
      </c>
      <c r="S727" s="197">
        <v>994</v>
      </c>
      <c r="T727" s="197">
        <v>186</v>
      </c>
      <c r="U727" s="678"/>
    </row>
    <row r="728" spans="1:21" ht="15" customHeight="1" x14ac:dyDescent="0.15">
      <c r="B728" s="84"/>
      <c r="C728" s="49" t="s">
        <v>371</v>
      </c>
      <c r="F728" s="50"/>
      <c r="G728" s="64">
        <v>3</v>
      </c>
      <c r="H728" s="64">
        <v>25</v>
      </c>
      <c r="I728" s="64">
        <v>20</v>
      </c>
      <c r="J728" s="64">
        <v>35</v>
      </c>
      <c r="K728" s="64">
        <v>92</v>
      </c>
      <c r="L728" s="64">
        <v>93</v>
      </c>
      <c r="M728" s="64">
        <v>38</v>
      </c>
      <c r="N728" s="64">
        <v>23</v>
      </c>
      <c r="O728" s="64">
        <v>6</v>
      </c>
      <c r="P728" s="64">
        <v>21</v>
      </c>
      <c r="Q728" s="64">
        <f t="shared" si="154"/>
        <v>356</v>
      </c>
      <c r="R728" s="197">
        <v>201.31044776119404</v>
      </c>
      <c r="S728" s="197">
        <v>1041</v>
      </c>
      <c r="T728" s="197">
        <v>186</v>
      </c>
      <c r="U728" s="678"/>
    </row>
    <row r="729" spans="1:21" ht="15" customHeight="1" x14ac:dyDescent="0.15">
      <c r="B729" s="84"/>
      <c r="C729" s="49" t="s">
        <v>370</v>
      </c>
      <c r="F729" s="50"/>
      <c r="G729" s="64">
        <v>9</v>
      </c>
      <c r="H729" s="64">
        <v>30</v>
      </c>
      <c r="I729" s="64">
        <v>35</v>
      </c>
      <c r="J729" s="64">
        <v>55</v>
      </c>
      <c r="K729" s="64">
        <v>98</v>
      </c>
      <c r="L729" s="64">
        <v>58</v>
      </c>
      <c r="M729" s="64">
        <v>26</v>
      </c>
      <c r="N729" s="64">
        <v>15</v>
      </c>
      <c r="O729" s="64">
        <v>8</v>
      </c>
      <c r="P729" s="64">
        <v>22</v>
      </c>
      <c r="Q729" s="64">
        <f t="shared" si="154"/>
        <v>356</v>
      </c>
      <c r="R729" s="197">
        <v>166.78443113772454</v>
      </c>
      <c r="S729" s="197">
        <v>1067</v>
      </c>
      <c r="T729" s="197">
        <v>135</v>
      </c>
      <c r="U729" s="678"/>
    </row>
    <row r="730" spans="1:21" ht="15" customHeight="1" x14ac:dyDescent="0.15">
      <c r="B730" s="92"/>
      <c r="C730" s="53" t="s">
        <v>369</v>
      </c>
      <c r="D730" s="54"/>
      <c r="E730" s="54"/>
      <c r="F730" s="55"/>
      <c r="G730" s="93">
        <v>305</v>
      </c>
      <c r="H730" s="93">
        <v>10</v>
      </c>
      <c r="I730" s="93">
        <v>15</v>
      </c>
      <c r="J730" s="93">
        <v>2</v>
      </c>
      <c r="K730" s="93">
        <v>1</v>
      </c>
      <c r="L730" s="93">
        <v>0</v>
      </c>
      <c r="M730" s="93">
        <v>0</v>
      </c>
      <c r="N730" s="93">
        <v>0</v>
      </c>
      <c r="O730" s="93">
        <v>1</v>
      </c>
      <c r="P730" s="93">
        <v>22</v>
      </c>
      <c r="Q730" s="93">
        <f t="shared" si="154"/>
        <v>356</v>
      </c>
      <c r="R730" s="94">
        <v>5.7245508982035931</v>
      </c>
      <c r="S730" s="94">
        <v>1207</v>
      </c>
      <c r="T730" s="94">
        <v>0</v>
      </c>
      <c r="U730" s="678"/>
    </row>
    <row r="731" spans="1:21" ht="15" customHeight="1" x14ac:dyDescent="0.15">
      <c r="B731" s="35" t="s">
        <v>1</v>
      </c>
      <c r="C731" s="58" t="s">
        <v>376</v>
      </c>
      <c r="D731" s="59"/>
      <c r="E731" s="59"/>
      <c r="F731" s="95">
        <f t="shared" ref="F731:F738" si="155">L$17</f>
        <v>356</v>
      </c>
      <c r="G731" s="62">
        <f t="shared" ref="G731:P731" si="156">G723/$F731*100</f>
        <v>20.50561797752809</v>
      </c>
      <c r="H731" s="62">
        <f t="shared" si="156"/>
        <v>8.1460674157303377</v>
      </c>
      <c r="I731" s="62">
        <f t="shared" si="156"/>
        <v>12.359550561797752</v>
      </c>
      <c r="J731" s="62">
        <f t="shared" si="156"/>
        <v>17.977528089887642</v>
      </c>
      <c r="K731" s="62">
        <f t="shared" si="156"/>
        <v>17.977528089887642</v>
      </c>
      <c r="L731" s="62">
        <f t="shared" si="156"/>
        <v>11.235955056179774</v>
      </c>
      <c r="M731" s="62">
        <f t="shared" si="156"/>
        <v>3.6516853932584268</v>
      </c>
      <c r="N731" s="62">
        <f t="shared" si="156"/>
        <v>1.1235955056179776</v>
      </c>
      <c r="O731" s="62">
        <f t="shared" si="156"/>
        <v>0.84269662921348309</v>
      </c>
      <c r="P731" s="62">
        <f t="shared" si="156"/>
        <v>6.179775280898876</v>
      </c>
      <c r="Q731" s="62">
        <f t="shared" si="154"/>
        <v>100</v>
      </c>
      <c r="R731" s="196"/>
    </row>
    <row r="732" spans="1:21" ht="15" customHeight="1" x14ac:dyDescent="0.15">
      <c r="B732" s="84"/>
      <c r="C732" s="49" t="s">
        <v>375</v>
      </c>
      <c r="F732" s="109">
        <f t="shared" si="155"/>
        <v>356</v>
      </c>
      <c r="G732" s="65">
        <f t="shared" ref="G732:P732" si="157">G724/$F732*100</f>
        <v>23.033707865168541</v>
      </c>
      <c r="H732" s="65">
        <f t="shared" si="157"/>
        <v>8.9887640449438209</v>
      </c>
      <c r="I732" s="65">
        <f t="shared" si="157"/>
        <v>12.078651685393259</v>
      </c>
      <c r="J732" s="65">
        <f t="shared" si="157"/>
        <v>19.943820224719101</v>
      </c>
      <c r="K732" s="65">
        <f t="shared" si="157"/>
        <v>19.382022471910112</v>
      </c>
      <c r="L732" s="65">
        <f t="shared" si="157"/>
        <v>7.02247191011236</v>
      </c>
      <c r="M732" s="65">
        <f t="shared" si="157"/>
        <v>2.8089887640449436</v>
      </c>
      <c r="N732" s="65">
        <f t="shared" si="157"/>
        <v>0.5617977528089888</v>
      </c>
      <c r="O732" s="65">
        <f t="shared" si="157"/>
        <v>0</v>
      </c>
      <c r="P732" s="65">
        <f t="shared" si="157"/>
        <v>6.179775280898876</v>
      </c>
      <c r="Q732" s="65">
        <f t="shared" si="154"/>
        <v>100</v>
      </c>
      <c r="R732" s="96"/>
    </row>
    <row r="733" spans="1:21" ht="15" customHeight="1" x14ac:dyDescent="0.15">
      <c r="B733" s="84"/>
      <c r="C733" s="49" t="s">
        <v>374</v>
      </c>
      <c r="F733" s="109">
        <f t="shared" si="155"/>
        <v>356</v>
      </c>
      <c r="G733" s="65">
        <f t="shared" ref="G733:P733" si="158">G725/$F733*100</f>
        <v>1.4044943820224718</v>
      </c>
      <c r="H733" s="65">
        <f t="shared" si="158"/>
        <v>5.6179775280898872</v>
      </c>
      <c r="I733" s="65">
        <f t="shared" si="158"/>
        <v>8.1460674157303377</v>
      </c>
      <c r="J733" s="65">
        <f t="shared" si="158"/>
        <v>7.3033707865168536</v>
      </c>
      <c r="K733" s="65">
        <f t="shared" si="158"/>
        <v>16.292134831460675</v>
      </c>
      <c r="L733" s="65">
        <f t="shared" si="158"/>
        <v>17.977528089887642</v>
      </c>
      <c r="M733" s="65">
        <f t="shared" si="158"/>
        <v>15.168539325842698</v>
      </c>
      <c r="N733" s="65">
        <f t="shared" si="158"/>
        <v>11.51685393258427</v>
      </c>
      <c r="O733" s="65">
        <f t="shared" si="158"/>
        <v>10.674157303370785</v>
      </c>
      <c r="P733" s="65">
        <f t="shared" si="158"/>
        <v>5.8988764044943816</v>
      </c>
      <c r="Q733" s="65">
        <f t="shared" si="154"/>
        <v>100.00000000000001</v>
      </c>
      <c r="R733" s="96"/>
    </row>
    <row r="734" spans="1:21" ht="15" customHeight="1" x14ac:dyDescent="0.15">
      <c r="B734" s="84"/>
      <c r="C734" s="49" t="s">
        <v>373</v>
      </c>
      <c r="F734" s="109">
        <f t="shared" si="155"/>
        <v>356</v>
      </c>
      <c r="G734" s="65">
        <f t="shared" ref="G734:P734" si="159">G726/$F734*100</f>
        <v>0.84269662921348309</v>
      </c>
      <c r="H734" s="65">
        <f t="shared" si="159"/>
        <v>7.02247191011236</v>
      </c>
      <c r="I734" s="65">
        <f t="shared" si="159"/>
        <v>5.8988764044943816</v>
      </c>
      <c r="J734" s="65">
        <f t="shared" si="159"/>
        <v>6.179775280898876</v>
      </c>
      <c r="K734" s="65">
        <f t="shared" si="159"/>
        <v>22.752808988764045</v>
      </c>
      <c r="L734" s="65">
        <f t="shared" si="159"/>
        <v>26.966292134831459</v>
      </c>
      <c r="M734" s="65">
        <f t="shared" si="159"/>
        <v>14.04494382022472</v>
      </c>
      <c r="N734" s="65">
        <f t="shared" si="159"/>
        <v>6.7415730337078648</v>
      </c>
      <c r="O734" s="65">
        <f t="shared" si="159"/>
        <v>3.6516853932584268</v>
      </c>
      <c r="P734" s="65">
        <f t="shared" si="159"/>
        <v>5.8988764044943816</v>
      </c>
      <c r="Q734" s="65">
        <f t="shared" si="154"/>
        <v>100.00000000000001</v>
      </c>
      <c r="R734" s="96"/>
    </row>
    <row r="735" spans="1:21" ht="15" customHeight="1" x14ac:dyDescent="0.15">
      <c r="B735" s="84"/>
      <c r="C735" s="49" t="s">
        <v>372</v>
      </c>
      <c r="F735" s="109">
        <f t="shared" si="155"/>
        <v>356</v>
      </c>
      <c r="G735" s="65">
        <f t="shared" ref="G735:P735" si="160">G727/$F735*100</f>
        <v>1.1235955056179776</v>
      </c>
      <c r="H735" s="65">
        <f t="shared" si="160"/>
        <v>8.1460674157303377</v>
      </c>
      <c r="I735" s="65">
        <f t="shared" si="160"/>
        <v>4.7752808988764039</v>
      </c>
      <c r="J735" s="65">
        <f t="shared" si="160"/>
        <v>13.202247191011235</v>
      </c>
      <c r="K735" s="65">
        <f t="shared" si="160"/>
        <v>22.752808988764045</v>
      </c>
      <c r="L735" s="65">
        <f t="shared" si="160"/>
        <v>25.280898876404496</v>
      </c>
      <c r="M735" s="65">
        <f t="shared" si="160"/>
        <v>12.078651685393259</v>
      </c>
      <c r="N735" s="65">
        <f t="shared" si="160"/>
        <v>5.6179775280898872</v>
      </c>
      <c r="O735" s="65">
        <f t="shared" si="160"/>
        <v>1.1235955056179776</v>
      </c>
      <c r="P735" s="65">
        <f t="shared" si="160"/>
        <v>5.8988764044943816</v>
      </c>
      <c r="Q735" s="65">
        <f t="shared" si="154"/>
        <v>100</v>
      </c>
      <c r="R735" s="96"/>
    </row>
    <row r="736" spans="1:21" ht="15" customHeight="1" x14ac:dyDescent="0.15">
      <c r="B736" s="84"/>
      <c r="C736" s="49" t="s">
        <v>371</v>
      </c>
      <c r="F736" s="109">
        <f t="shared" si="155"/>
        <v>356</v>
      </c>
      <c r="G736" s="65">
        <f t="shared" ref="G736:P736" si="161">G728/$F736*100</f>
        <v>0.84269662921348309</v>
      </c>
      <c r="H736" s="65">
        <f t="shared" si="161"/>
        <v>7.02247191011236</v>
      </c>
      <c r="I736" s="65">
        <f t="shared" si="161"/>
        <v>5.6179775280898872</v>
      </c>
      <c r="J736" s="65">
        <f t="shared" si="161"/>
        <v>9.8314606741573041</v>
      </c>
      <c r="K736" s="65">
        <f t="shared" si="161"/>
        <v>25.842696629213485</v>
      </c>
      <c r="L736" s="65">
        <f t="shared" si="161"/>
        <v>26.123595505617981</v>
      </c>
      <c r="M736" s="65">
        <f t="shared" si="161"/>
        <v>10.674157303370785</v>
      </c>
      <c r="N736" s="65">
        <f t="shared" si="161"/>
        <v>6.4606741573033712</v>
      </c>
      <c r="O736" s="65">
        <f t="shared" si="161"/>
        <v>1.6853932584269662</v>
      </c>
      <c r="P736" s="65">
        <f t="shared" si="161"/>
        <v>5.8988764044943816</v>
      </c>
      <c r="Q736" s="65">
        <f t="shared" si="154"/>
        <v>100.00000000000003</v>
      </c>
      <c r="R736" s="96"/>
    </row>
    <row r="737" spans="1:18" ht="15" customHeight="1" x14ac:dyDescent="0.15">
      <c r="B737" s="84"/>
      <c r="C737" s="49" t="s">
        <v>370</v>
      </c>
      <c r="F737" s="109">
        <f t="shared" si="155"/>
        <v>356</v>
      </c>
      <c r="G737" s="65">
        <f t="shared" ref="G737:P737" si="162">G729/$F737*100</f>
        <v>2.5280898876404492</v>
      </c>
      <c r="H737" s="65">
        <f t="shared" si="162"/>
        <v>8.4269662921348321</v>
      </c>
      <c r="I737" s="65">
        <f t="shared" si="162"/>
        <v>9.8314606741573041</v>
      </c>
      <c r="J737" s="65">
        <f t="shared" si="162"/>
        <v>15.44943820224719</v>
      </c>
      <c r="K737" s="65">
        <f t="shared" si="162"/>
        <v>27.528089887640451</v>
      </c>
      <c r="L737" s="65">
        <f t="shared" si="162"/>
        <v>16.292134831460675</v>
      </c>
      <c r="M737" s="65">
        <f t="shared" si="162"/>
        <v>7.3033707865168536</v>
      </c>
      <c r="N737" s="65">
        <f t="shared" si="162"/>
        <v>4.213483146067416</v>
      </c>
      <c r="O737" s="65">
        <f t="shared" si="162"/>
        <v>2.2471910112359552</v>
      </c>
      <c r="P737" s="65">
        <f t="shared" si="162"/>
        <v>6.179775280898876</v>
      </c>
      <c r="Q737" s="65">
        <f t="shared" si="154"/>
        <v>100</v>
      </c>
      <c r="R737" s="96"/>
    </row>
    <row r="738" spans="1:18" ht="15" customHeight="1" x14ac:dyDescent="0.15">
      <c r="B738" s="92"/>
      <c r="C738" s="53" t="s">
        <v>369</v>
      </c>
      <c r="D738" s="54"/>
      <c r="E738" s="54"/>
      <c r="F738" s="99">
        <f t="shared" si="155"/>
        <v>356</v>
      </c>
      <c r="G738" s="100">
        <f t="shared" ref="G738:P738" si="163">G730/$F738*100</f>
        <v>85.674157303370791</v>
      </c>
      <c r="H738" s="100">
        <f t="shared" si="163"/>
        <v>2.8089887640449436</v>
      </c>
      <c r="I738" s="100">
        <f t="shared" si="163"/>
        <v>4.213483146067416</v>
      </c>
      <c r="J738" s="100">
        <f t="shared" si="163"/>
        <v>0.5617977528089888</v>
      </c>
      <c r="K738" s="100">
        <f t="shared" si="163"/>
        <v>0.2808988764044944</v>
      </c>
      <c r="L738" s="100">
        <f t="shared" si="163"/>
        <v>0</v>
      </c>
      <c r="M738" s="100">
        <f t="shared" si="163"/>
        <v>0</v>
      </c>
      <c r="N738" s="100">
        <f t="shared" si="163"/>
        <v>0</v>
      </c>
      <c r="O738" s="100">
        <f t="shared" si="163"/>
        <v>0.2808988764044944</v>
      </c>
      <c r="P738" s="100">
        <f t="shared" si="163"/>
        <v>6.179775280898876</v>
      </c>
      <c r="Q738" s="100">
        <f t="shared" si="154"/>
        <v>100</v>
      </c>
      <c r="R738" s="96"/>
    </row>
    <row r="739" spans="1:18" ht="15" customHeight="1" x14ac:dyDescent="0.15">
      <c r="B739" s="35" t="s">
        <v>1</v>
      </c>
      <c r="C739" s="58" t="s">
        <v>376</v>
      </c>
      <c r="D739" s="59"/>
      <c r="E739" s="59"/>
      <c r="F739" s="95">
        <f t="shared" ref="F739:F746" si="164">F731-P723</f>
        <v>334</v>
      </c>
      <c r="G739" s="62">
        <f t="shared" ref="G739:O739" si="165">G723/$F739*100</f>
        <v>21.856287425149702</v>
      </c>
      <c r="H739" s="62">
        <f t="shared" si="165"/>
        <v>8.682634730538922</v>
      </c>
      <c r="I739" s="62">
        <f t="shared" si="165"/>
        <v>13.17365269461078</v>
      </c>
      <c r="J739" s="62">
        <f t="shared" si="165"/>
        <v>19.161676646706589</v>
      </c>
      <c r="K739" s="62">
        <f t="shared" si="165"/>
        <v>19.161676646706589</v>
      </c>
      <c r="L739" s="62">
        <f t="shared" si="165"/>
        <v>11.976047904191617</v>
      </c>
      <c r="M739" s="62">
        <f t="shared" si="165"/>
        <v>3.8922155688622757</v>
      </c>
      <c r="N739" s="62">
        <f t="shared" si="165"/>
        <v>1.1976047904191618</v>
      </c>
      <c r="O739" s="62">
        <f t="shared" si="165"/>
        <v>0.89820359281437123</v>
      </c>
      <c r="P739" s="101" t="s">
        <v>203</v>
      </c>
      <c r="Q739" s="62">
        <f t="shared" si="154"/>
        <v>100</v>
      </c>
      <c r="R739" s="96"/>
    </row>
    <row r="740" spans="1:18" ht="15" customHeight="1" x14ac:dyDescent="0.15">
      <c r="B740" s="102" t="s">
        <v>192</v>
      </c>
      <c r="C740" s="49" t="s">
        <v>375</v>
      </c>
      <c r="F740" s="109">
        <f t="shared" si="164"/>
        <v>334</v>
      </c>
      <c r="G740" s="65">
        <f t="shared" ref="G740:O740" si="166">G724/$F740*100</f>
        <v>24.550898203592812</v>
      </c>
      <c r="H740" s="65">
        <f t="shared" si="166"/>
        <v>9.5808383233532943</v>
      </c>
      <c r="I740" s="65">
        <f t="shared" si="166"/>
        <v>12.874251497005988</v>
      </c>
      <c r="J740" s="65">
        <f t="shared" si="166"/>
        <v>21.257485029940121</v>
      </c>
      <c r="K740" s="65">
        <f t="shared" si="166"/>
        <v>20.658682634730539</v>
      </c>
      <c r="L740" s="65">
        <f t="shared" si="166"/>
        <v>7.4850299401197598</v>
      </c>
      <c r="M740" s="65">
        <f t="shared" si="166"/>
        <v>2.9940119760479043</v>
      </c>
      <c r="N740" s="65">
        <f t="shared" si="166"/>
        <v>0.5988023952095809</v>
      </c>
      <c r="O740" s="65">
        <f t="shared" si="166"/>
        <v>0</v>
      </c>
      <c r="P740" s="67" t="s">
        <v>146</v>
      </c>
      <c r="Q740" s="65">
        <f t="shared" si="154"/>
        <v>99.999999999999986</v>
      </c>
      <c r="R740" s="96"/>
    </row>
    <row r="741" spans="1:18" ht="15" customHeight="1" x14ac:dyDescent="0.15">
      <c r="B741" s="84"/>
      <c r="C741" s="49" t="s">
        <v>374</v>
      </c>
      <c r="F741" s="109">
        <f t="shared" si="164"/>
        <v>335</v>
      </c>
      <c r="G741" s="65">
        <f t="shared" ref="G741:O741" si="167">G725/$F741*100</f>
        <v>1.4925373134328357</v>
      </c>
      <c r="H741" s="65">
        <f t="shared" si="167"/>
        <v>5.9701492537313428</v>
      </c>
      <c r="I741" s="65">
        <f t="shared" si="167"/>
        <v>8.6567164179104488</v>
      </c>
      <c r="J741" s="65">
        <f t="shared" si="167"/>
        <v>7.7611940298507456</v>
      </c>
      <c r="K741" s="65">
        <f t="shared" si="167"/>
        <v>17.313432835820898</v>
      </c>
      <c r="L741" s="65">
        <f t="shared" si="167"/>
        <v>19.1044776119403</v>
      </c>
      <c r="M741" s="65">
        <f t="shared" si="167"/>
        <v>16.119402985074625</v>
      </c>
      <c r="N741" s="65">
        <f t="shared" si="167"/>
        <v>12.238805970149254</v>
      </c>
      <c r="O741" s="65">
        <f t="shared" si="167"/>
        <v>11.343283582089553</v>
      </c>
      <c r="P741" s="67" t="s">
        <v>146</v>
      </c>
      <c r="Q741" s="65">
        <f t="shared" si="154"/>
        <v>100.00000000000001</v>
      </c>
      <c r="R741" s="96"/>
    </row>
    <row r="742" spans="1:18" ht="15" customHeight="1" x14ac:dyDescent="0.15">
      <c r="B742" s="84"/>
      <c r="C742" s="49" t="s">
        <v>373</v>
      </c>
      <c r="F742" s="109">
        <f t="shared" si="164"/>
        <v>335</v>
      </c>
      <c r="G742" s="65">
        <f t="shared" ref="G742:O742" si="168">G726/$F742*100</f>
        <v>0.89552238805970152</v>
      </c>
      <c r="H742" s="65">
        <f t="shared" si="168"/>
        <v>7.4626865671641784</v>
      </c>
      <c r="I742" s="65">
        <f t="shared" si="168"/>
        <v>6.2686567164179099</v>
      </c>
      <c r="J742" s="65">
        <f t="shared" si="168"/>
        <v>6.567164179104477</v>
      </c>
      <c r="K742" s="65">
        <f t="shared" si="168"/>
        <v>24.17910447761194</v>
      </c>
      <c r="L742" s="65">
        <f t="shared" si="168"/>
        <v>28.656716417910449</v>
      </c>
      <c r="M742" s="65">
        <f t="shared" si="168"/>
        <v>14.925373134328357</v>
      </c>
      <c r="N742" s="65">
        <f t="shared" si="168"/>
        <v>7.1641791044776122</v>
      </c>
      <c r="O742" s="65">
        <f t="shared" si="168"/>
        <v>3.8805970149253728</v>
      </c>
      <c r="P742" s="67" t="s">
        <v>146</v>
      </c>
      <c r="Q742" s="65">
        <f t="shared" si="154"/>
        <v>99.999999999999986</v>
      </c>
      <c r="R742" s="96"/>
    </row>
    <row r="743" spans="1:18" ht="15" customHeight="1" x14ac:dyDescent="0.15">
      <c r="B743" s="84"/>
      <c r="C743" s="49" t="s">
        <v>372</v>
      </c>
      <c r="F743" s="109">
        <f t="shared" si="164"/>
        <v>335</v>
      </c>
      <c r="G743" s="65">
        <f t="shared" ref="G743:O743" si="169">G727/$F743*100</f>
        <v>1.1940298507462688</v>
      </c>
      <c r="H743" s="65">
        <f t="shared" si="169"/>
        <v>8.6567164179104488</v>
      </c>
      <c r="I743" s="65">
        <f t="shared" si="169"/>
        <v>5.0746268656716413</v>
      </c>
      <c r="J743" s="65">
        <f t="shared" si="169"/>
        <v>14.029850746268657</v>
      </c>
      <c r="K743" s="65">
        <f t="shared" si="169"/>
        <v>24.17910447761194</v>
      </c>
      <c r="L743" s="65">
        <f t="shared" si="169"/>
        <v>26.865671641791046</v>
      </c>
      <c r="M743" s="65">
        <f t="shared" si="169"/>
        <v>12.835820895522387</v>
      </c>
      <c r="N743" s="65">
        <f t="shared" si="169"/>
        <v>5.9701492537313428</v>
      </c>
      <c r="O743" s="65">
        <f t="shared" si="169"/>
        <v>1.1940298507462688</v>
      </c>
      <c r="P743" s="67" t="s">
        <v>146</v>
      </c>
      <c r="Q743" s="65">
        <f t="shared" si="154"/>
        <v>100.00000000000001</v>
      </c>
      <c r="R743" s="96"/>
    </row>
    <row r="744" spans="1:18" ht="15" customHeight="1" x14ac:dyDescent="0.15">
      <c r="B744" s="84"/>
      <c r="C744" s="49" t="s">
        <v>371</v>
      </c>
      <c r="F744" s="109">
        <f t="shared" si="164"/>
        <v>335</v>
      </c>
      <c r="G744" s="65">
        <f t="shared" ref="G744:O744" si="170">G728/$F744*100</f>
        <v>0.89552238805970152</v>
      </c>
      <c r="H744" s="65">
        <f t="shared" si="170"/>
        <v>7.4626865671641784</v>
      </c>
      <c r="I744" s="65">
        <f t="shared" si="170"/>
        <v>5.9701492537313428</v>
      </c>
      <c r="J744" s="65">
        <f t="shared" si="170"/>
        <v>10.44776119402985</v>
      </c>
      <c r="K744" s="65">
        <f t="shared" si="170"/>
        <v>27.46268656716418</v>
      </c>
      <c r="L744" s="65">
        <f t="shared" si="170"/>
        <v>27.761194029850746</v>
      </c>
      <c r="M744" s="65">
        <f t="shared" si="170"/>
        <v>11.343283582089553</v>
      </c>
      <c r="N744" s="65">
        <f t="shared" si="170"/>
        <v>6.8656716417910451</v>
      </c>
      <c r="O744" s="65">
        <f t="shared" si="170"/>
        <v>1.791044776119403</v>
      </c>
      <c r="P744" s="67" t="s">
        <v>146</v>
      </c>
      <c r="Q744" s="65">
        <f t="shared" si="154"/>
        <v>100</v>
      </c>
      <c r="R744" s="96"/>
    </row>
    <row r="745" spans="1:18" ht="15" customHeight="1" x14ac:dyDescent="0.15">
      <c r="B745" s="84"/>
      <c r="C745" s="49" t="s">
        <v>370</v>
      </c>
      <c r="F745" s="109">
        <f t="shared" si="164"/>
        <v>334</v>
      </c>
      <c r="G745" s="65">
        <f t="shared" ref="G745:O745" si="171">G729/$F745*100</f>
        <v>2.6946107784431139</v>
      </c>
      <c r="H745" s="65">
        <f t="shared" si="171"/>
        <v>8.9820359281437128</v>
      </c>
      <c r="I745" s="65">
        <f t="shared" si="171"/>
        <v>10.479041916167663</v>
      </c>
      <c r="J745" s="65">
        <f t="shared" si="171"/>
        <v>16.467065868263472</v>
      </c>
      <c r="K745" s="65">
        <f t="shared" si="171"/>
        <v>29.341317365269461</v>
      </c>
      <c r="L745" s="65">
        <f t="shared" si="171"/>
        <v>17.365269461077844</v>
      </c>
      <c r="M745" s="65">
        <f t="shared" si="171"/>
        <v>7.7844311377245514</v>
      </c>
      <c r="N745" s="65">
        <f t="shared" si="171"/>
        <v>4.4910179640718564</v>
      </c>
      <c r="O745" s="65">
        <f t="shared" si="171"/>
        <v>2.3952095808383236</v>
      </c>
      <c r="P745" s="67" t="s">
        <v>146</v>
      </c>
      <c r="Q745" s="65">
        <f t="shared" si="154"/>
        <v>100</v>
      </c>
      <c r="R745" s="96"/>
    </row>
    <row r="746" spans="1:18" ht="15" customHeight="1" x14ac:dyDescent="0.15">
      <c r="B746" s="92"/>
      <c r="C746" s="53" t="s">
        <v>369</v>
      </c>
      <c r="D746" s="54"/>
      <c r="E746" s="54"/>
      <c r="F746" s="99">
        <f t="shared" si="164"/>
        <v>334</v>
      </c>
      <c r="G746" s="100">
        <f t="shared" ref="G746:O746" si="172">G730/$F746*100</f>
        <v>91.317365269461078</v>
      </c>
      <c r="H746" s="100">
        <f t="shared" si="172"/>
        <v>2.9940119760479043</v>
      </c>
      <c r="I746" s="100">
        <f t="shared" si="172"/>
        <v>4.4910179640718564</v>
      </c>
      <c r="J746" s="100">
        <f t="shared" si="172"/>
        <v>0.5988023952095809</v>
      </c>
      <c r="K746" s="100">
        <f t="shared" si="172"/>
        <v>0.29940119760479045</v>
      </c>
      <c r="L746" s="100">
        <f t="shared" si="172"/>
        <v>0</v>
      </c>
      <c r="M746" s="100">
        <f t="shared" si="172"/>
        <v>0</v>
      </c>
      <c r="N746" s="100">
        <f t="shared" si="172"/>
        <v>0</v>
      </c>
      <c r="O746" s="100">
        <f t="shared" si="172"/>
        <v>0.29940119760479045</v>
      </c>
      <c r="P746" s="107" t="s">
        <v>146</v>
      </c>
      <c r="Q746" s="100">
        <f t="shared" si="154"/>
        <v>100</v>
      </c>
      <c r="R746" s="96"/>
    </row>
    <row r="747" spans="1:18" ht="15" customHeight="1" x14ac:dyDescent="0.15">
      <c r="I747" s="38"/>
    </row>
    <row r="748" spans="1:18" ht="15" customHeight="1" x14ac:dyDescent="0.15">
      <c r="A748" s="37" t="s">
        <v>368</v>
      </c>
      <c r="I748" s="38"/>
      <c r="J748" s="38"/>
    </row>
    <row r="749" spans="1:18" ht="12" customHeight="1" x14ac:dyDescent="0.15">
      <c r="B749" s="58"/>
      <c r="C749" s="59"/>
      <c r="D749" s="59"/>
      <c r="E749" s="59"/>
      <c r="F749" s="59"/>
      <c r="G749" s="59"/>
      <c r="H749" s="59"/>
      <c r="I749" s="59"/>
      <c r="J749" s="59"/>
      <c r="K749" s="60"/>
      <c r="L749" s="35" t="s">
        <v>0</v>
      </c>
      <c r="M749" s="35" t="s">
        <v>1</v>
      </c>
      <c r="N749" s="35" t="s">
        <v>1</v>
      </c>
    </row>
    <row r="750" spans="1:18" ht="12" customHeight="1" x14ac:dyDescent="0.15">
      <c r="B750" s="195"/>
      <c r="C750" s="194"/>
      <c r="D750" s="194"/>
      <c r="E750" s="194"/>
      <c r="F750" s="194"/>
      <c r="G750" s="194"/>
      <c r="H750" s="194"/>
      <c r="I750" s="194"/>
      <c r="J750" s="194"/>
      <c r="K750" s="193"/>
      <c r="L750" s="192"/>
      <c r="M750" s="192"/>
      <c r="N750" s="102" t="s">
        <v>367</v>
      </c>
    </row>
    <row r="751" spans="1:18" ht="12" customHeight="1" x14ac:dyDescent="0.15">
      <c r="B751" s="53"/>
      <c r="C751" s="54"/>
      <c r="D751" s="54"/>
      <c r="E751" s="54"/>
      <c r="F751" s="54"/>
      <c r="G751" s="54"/>
      <c r="H751" s="54"/>
      <c r="I751" s="54"/>
      <c r="J751" s="54"/>
      <c r="K751" s="55"/>
      <c r="L751" s="56"/>
      <c r="M751" s="57">
        <f>L$17</f>
        <v>356</v>
      </c>
      <c r="N751" s="57">
        <f>M751-L761</f>
        <v>248</v>
      </c>
    </row>
    <row r="752" spans="1:18" ht="15" customHeight="1" x14ac:dyDescent="0.15">
      <c r="B752" s="58" t="s">
        <v>366</v>
      </c>
      <c r="C752" s="59"/>
      <c r="D752" s="59"/>
      <c r="E752" s="59"/>
      <c r="F752" s="59"/>
      <c r="G752" s="59"/>
      <c r="H752" s="59"/>
      <c r="I752" s="59"/>
      <c r="J752" s="59"/>
      <c r="K752" s="60"/>
      <c r="L752" s="61">
        <v>33</v>
      </c>
      <c r="M752" s="62">
        <f t="shared" ref="M752:N760" si="173">$L752/M$751*100</f>
        <v>9.2696629213483153</v>
      </c>
      <c r="N752" s="62">
        <f t="shared" si="173"/>
        <v>13.306451612903224</v>
      </c>
    </row>
    <row r="753" spans="2:14" ht="15" customHeight="1" x14ac:dyDescent="0.15">
      <c r="B753" s="49" t="s">
        <v>365</v>
      </c>
      <c r="I753" s="38"/>
      <c r="J753" s="38"/>
      <c r="K753" s="50"/>
      <c r="L753" s="64">
        <v>32</v>
      </c>
      <c r="M753" s="65">
        <f t="shared" si="173"/>
        <v>8.9887640449438209</v>
      </c>
      <c r="N753" s="65">
        <f t="shared" si="173"/>
        <v>12.903225806451612</v>
      </c>
    </row>
    <row r="754" spans="2:14" ht="15" customHeight="1" x14ac:dyDescent="0.15">
      <c r="B754" s="49" t="s">
        <v>364</v>
      </c>
      <c r="I754" s="38"/>
      <c r="J754" s="38"/>
      <c r="K754" s="50"/>
      <c r="L754" s="64">
        <v>57</v>
      </c>
      <c r="M754" s="65">
        <f t="shared" si="173"/>
        <v>16.011235955056179</v>
      </c>
      <c r="N754" s="65">
        <f t="shared" si="173"/>
        <v>22.983870967741936</v>
      </c>
    </row>
    <row r="755" spans="2:14" ht="15" customHeight="1" x14ac:dyDescent="0.15">
      <c r="B755" s="49" t="s">
        <v>363</v>
      </c>
      <c r="I755" s="38"/>
      <c r="J755" s="38"/>
      <c r="K755" s="50"/>
      <c r="L755" s="64">
        <v>38</v>
      </c>
      <c r="M755" s="65">
        <f t="shared" si="173"/>
        <v>10.674157303370785</v>
      </c>
      <c r="N755" s="65">
        <f t="shared" si="173"/>
        <v>15.32258064516129</v>
      </c>
    </row>
    <row r="756" spans="2:14" ht="15" customHeight="1" x14ac:dyDescent="0.15">
      <c r="B756" s="49" t="s">
        <v>362</v>
      </c>
      <c r="I756" s="38"/>
      <c r="J756" s="38"/>
      <c r="K756" s="50"/>
      <c r="L756" s="64">
        <v>41</v>
      </c>
      <c r="M756" s="65">
        <f t="shared" si="173"/>
        <v>11.51685393258427</v>
      </c>
      <c r="N756" s="65">
        <f t="shared" si="173"/>
        <v>16.532258064516128</v>
      </c>
    </row>
    <row r="757" spans="2:14" ht="15" customHeight="1" x14ac:dyDescent="0.15">
      <c r="B757" s="49" t="s">
        <v>361</v>
      </c>
      <c r="I757" s="38"/>
      <c r="J757" s="38"/>
      <c r="K757" s="50"/>
      <c r="L757" s="64">
        <v>23</v>
      </c>
      <c r="M757" s="65">
        <f t="shared" si="173"/>
        <v>6.4606741573033712</v>
      </c>
      <c r="N757" s="65">
        <f t="shared" si="173"/>
        <v>9.2741935483870961</v>
      </c>
    </row>
    <row r="758" spans="2:14" ht="15" customHeight="1" x14ac:dyDescent="0.15">
      <c r="B758" s="49" t="s">
        <v>360</v>
      </c>
      <c r="I758" s="38"/>
      <c r="J758" s="38"/>
      <c r="K758" s="50"/>
      <c r="L758" s="64">
        <v>10</v>
      </c>
      <c r="M758" s="65">
        <f t="shared" si="173"/>
        <v>2.8089887640449436</v>
      </c>
      <c r="N758" s="65">
        <f t="shared" si="173"/>
        <v>4.032258064516129</v>
      </c>
    </row>
    <row r="759" spans="2:14" ht="15" customHeight="1" x14ac:dyDescent="0.15">
      <c r="B759" s="49" t="s">
        <v>359</v>
      </c>
      <c r="I759" s="38"/>
      <c r="J759" s="38"/>
      <c r="K759" s="50"/>
      <c r="L759" s="64">
        <v>11</v>
      </c>
      <c r="M759" s="65">
        <f t="shared" si="173"/>
        <v>3.089887640449438</v>
      </c>
      <c r="N759" s="65">
        <f t="shared" si="173"/>
        <v>4.435483870967742</v>
      </c>
    </row>
    <row r="760" spans="2:14" ht="15" customHeight="1" x14ac:dyDescent="0.15">
      <c r="B760" s="49" t="s">
        <v>358</v>
      </c>
      <c r="I760" s="38"/>
      <c r="J760" s="38"/>
      <c r="K760" s="50"/>
      <c r="L760" s="64">
        <v>3</v>
      </c>
      <c r="M760" s="65">
        <f t="shared" si="173"/>
        <v>0.84269662921348309</v>
      </c>
      <c r="N760" s="65">
        <f t="shared" si="173"/>
        <v>1.2096774193548387</v>
      </c>
    </row>
    <row r="761" spans="2:14" ht="15" customHeight="1" x14ac:dyDescent="0.15">
      <c r="B761" s="49" t="s">
        <v>73</v>
      </c>
      <c r="I761" s="38"/>
      <c r="J761" s="38"/>
      <c r="K761" s="50"/>
      <c r="L761" s="64">
        <v>108</v>
      </c>
      <c r="M761" s="65">
        <f>$L761/M$751*100</f>
        <v>30.337078651685395</v>
      </c>
      <c r="N761" s="67" t="s">
        <v>191</v>
      </c>
    </row>
    <row r="762" spans="2:14" ht="15" customHeight="1" x14ac:dyDescent="0.15">
      <c r="B762" s="43" t="s">
        <v>52</v>
      </c>
      <c r="C762" s="44"/>
      <c r="D762" s="44"/>
      <c r="E762" s="44"/>
      <c r="F762" s="44"/>
      <c r="G762" s="44"/>
      <c r="H762" s="44"/>
      <c r="I762" s="44"/>
      <c r="J762" s="44"/>
      <c r="K762" s="45"/>
      <c r="L762" s="68">
        <f>SUM(L752:L761)</f>
        <v>356</v>
      </c>
      <c r="M762" s="74">
        <f>SUM(M752:M761)</f>
        <v>100</v>
      </c>
      <c r="N762" s="74">
        <f>SUM(N752:N761)</f>
        <v>99.999999999999986</v>
      </c>
    </row>
    <row r="763" spans="2:14" ht="15" customHeight="1" x14ac:dyDescent="0.15">
      <c r="B763" s="43" t="s">
        <v>357</v>
      </c>
      <c r="C763" s="44"/>
      <c r="D763" s="44"/>
      <c r="E763" s="44"/>
      <c r="F763" s="44"/>
      <c r="G763" s="44"/>
      <c r="H763" s="44"/>
      <c r="I763" s="44"/>
      <c r="J763" s="44"/>
      <c r="K763" s="45"/>
      <c r="L763" s="191">
        <v>3364.0967741935483</v>
      </c>
      <c r="M763" s="73"/>
      <c r="N763" s="73"/>
    </row>
    <row r="764" spans="2:14" ht="15" customHeight="1" x14ac:dyDescent="0.15">
      <c r="B764" s="43" t="s">
        <v>356</v>
      </c>
      <c r="C764" s="44"/>
      <c r="D764" s="44"/>
      <c r="E764" s="44"/>
      <c r="F764" s="44"/>
      <c r="G764" s="44"/>
      <c r="H764" s="44"/>
      <c r="I764" s="44"/>
      <c r="J764" s="44"/>
      <c r="K764" s="45"/>
      <c r="L764" s="191">
        <v>19190</v>
      </c>
      <c r="M764" s="73"/>
      <c r="N764" s="73"/>
    </row>
    <row r="765" spans="2:14" ht="15" customHeight="1" x14ac:dyDescent="0.15">
      <c r="B765" s="43" t="s">
        <v>355</v>
      </c>
      <c r="C765" s="44"/>
      <c r="D765" s="44"/>
      <c r="E765" s="44"/>
      <c r="F765" s="44"/>
      <c r="G765" s="44"/>
      <c r="H765" s="44"/>
      <c r="I765" s="44"/>
      <c r="J765" s="44"/>
      <c r="K765" s="45"/>
      <c r="L765" s="191">
        <v>29</v>
      </c>
      <c r="M765" s="73"/>
      <c r="N765" s="73"/>
    </row>
    <row r="766" spans="2:14" ht="15" customHeight="1" x14ac:dyDescent="0.15">
      <c r="B766" s="43" t="s">
        <v>354</v>
      </c>
      <c r="C766" s="44"/>
      <c r="D766" s="44"/>
      <c r="E766" s="44"/>
      <c r="F766" s="44"/>
      <c r="G766" s="44"/>
      <c r="H766" s="44"/>
      <c r="I766" s="44"/>
      <c r="J766" s="44"/>
      <c r="K766" s="45"/>
      <c r="L766" s="191">
        <v>3084</v>
      </c>
      <c r="M766" s="73"/>
      <c r="N766" s="73"/>
    </row>
    <row r="767" spans="2:14" ht="15" customHeight="1" x14ac:dyDescent="0.15">
      <c r="I767" s="38"/>
      <c r="J767" s="38"/>
    </row>
  </sheetData>
  <mergeCells count="18">
    <mergeCell ref="D180:H180"/>
    <mergeCell ref="D157:H157"/>
    <mergeCell ref="D159:H159"/>
    <mergeCell ref="D166:H166"/>
    <mergeCell ref="D167:H167"/>
    <mergeCell ref="D172:H172"/>
    <mergeCell ref="D179:H179"/>
    <mergeCell ref="D139:H139"/>
    <mergeCell ref="D146:H146"/>
    <mergeCell ref="D147:H147"/>
    <mergeCell ref="D149:H149"/>
    <mergeCell ref="D156:H156"/>
    <mergeCell ref="D200:H200"/>
    <mergeCell ref="D182:H182"/>
    <mergeCell ref="D189:H189"/>
    <mergeCell ref="D190:H190"/>
    <mergeCell ref="D192:H192"/>
    <mergeCell ref="D199:H199"/>
  </mergeCells>
  <phoneticPr fontId="4"/>
  <pageMargins left="0.70866141732283472" right="0.70866141732283472" top="0.74803149606299213" bottom="0.74803149606299213" header="0.31496062992125984" footer="0.31496062992125984"/>
  <pageSetup paperSize="9" scale="75" orientation="landscape" useFirstPageNumber="1" r:id="rId1"/>
  <rowBreaks count="20" manualBreakCount="20">
    <brk id="39" max="16383" man="1"/>
    <brk id="66" max="16383" man="1"/>
    <brk id="93" max="16383" man="1"/>
    <brk id="135" max="16383" man="1"/>
    <brk id="168" max="16383" man="1"/>
    <brk id="201" max="16383" man="1"/>
    <brk id="234" max="16383" man="1"/>
    <brk id="278" max="16383" man="1"/>
    <brk id="328" max="16383" man="1"/>
    <brk id="364" max="16383" man="1"/>
    <brk id="399" max="16383" man="1"/>
    <brk id="434" max="16383" man="1"/>
    <brk id="469" max="16383" man="1"/>
    <brk id="504" max="16383" man="1"/>
    <brk id="537" max="16383" man="1"/>
    <brk id="579" max="16383" man="1"/>
    <brk id="621" max="16383" man="1"/>
    <brk id="654" max="16383" man="1"/>
    <brk id="693" max="16383" man="1"/>
    <brk id="720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O408"/>
  <sheetViews>
    <sheetView showGridLines="0" zoomScaleNormal="100" zoomScaleSheetLayoutView="100" workbookViewId="0"/>
  </sheetViews>
  <sheetFormatPr defaultColWidth="9" defaultRowHeight="11.25" x14ac:dyDescent="0.15"/>
  <cols>
    <col min="1" max="2" width="1.5" style="213" customWidth="1"/>
    <col min="3" max="3" width="4.75" style="213" customWidth="1"/>
    <col min="4" max="4" width="10.5" style="213" customWidth="1"/>
    <col min="5" max="5" width="17" style="213" customWidth="1"/>
    <col min="6" max="15" width="12.625" style="213" customWidth="1"/>
    <col min="16" max="16384" width="9" style="213"/>
  </cols>
  <sheetData>
    <row r="1" spans="1:15" ht="15" customHeight="1" x14ac:dyDescent="0.15">
      <c r="A1" s="36" t="s">
        <v>891</v>
      </c>
      <c r="B1" s="36"/>
    </row>
    <row r="2" spans="1:15" ht="15" customHeight="1" x14ac:dyDescent="0.15">
      <c r="B2" s="252" t="s">
        <v>603</v>
      </c>
    </row>
    <row r="3" spans="1:15" ht="12.95" customHeight="1" x14ac:dyDescent="0.15">
      <c r="C3" s="959" t="s">
        <v>587</v>
      </c>
      <c r="D3" s="959"/>
      <c r="E3" s="959"/>
      <c r="F3" s="250" t="s">
        <v>586</v>
      </c>
      <c r="G3" s="249"/>
      <c r="H3" s="249"/>
      <c r="I3" s="251"/>
      <c r="J3" s="250" t="s">
        <v>585</v>
      </c>
      <c r="K3" s="249"/>
      <c r="L3" s="249"/>
      <c r="M3" s="249"/>
      <c r="N3" s="249"/>
      <c r="O3" s="251"/>
    </row>
    <row r="4" spans="1:15" ht="12.95" customHeight="1" x14ac:dyDescent="0.15">
      <c r="C4" s="959"/>
      <c r="D4" s="959"/>
      <c r="E4" s="959"/>
      <c r="F4" s="246" t="s">
        <v>582</v>
      </c>
      <c r="G4" s="245"/>
      <c r="H4" s="244" t="s">
        <v>584</v>
      </c>
      <c r="I4" s="244"/>
      <c r="J4" s="244" t="s">
        <v>583</v>
      </c>
      <c r="K4" s="244"/>
      <c r="L4" s="244" t="s">
        <v>582</v>
      </c>
      <c r="M4" s="244"/>
      <c r="N4" s="244" t="s">
        <v>581</v>
      </c>
      <c r="O4" s="244"/>
    </row>
    <row r="5" spans="1:15" ht="12.95" customHeight="1" x14ac:dyDescent="0.15">
      <c r="C5" s="959"/>
      <c r="D5" s="959"/>
      <c r="E5" s="959"/>
      <c r="F5" s="243" t="s">
        <v>556</v>
      </c>
      <c r="G5" s="243" t="s">
        <v>594</v>
      </c>
      <c r="H5" s="243" t="s">
        <v>556</v>
      </c>
      <c r="I5" s="243" t="s">
        <v>594</v>
      </c>
      <c r="J5" s="243" t="s">
        <v>556</v>
      </c>
      <c r="K5" s="243" t="s">
        <v>594</v>
      </c>
      <c r="L5" s="243" t="s">
        <v>556</v>
      </c>
      <c r="M5" s="243" t="s">
        <v>594</v>
      </c>
      <c r="N5" s="243" t="s">
        <v>556</v>
      </c>
      <c r="O5" s="243" t="s">
        <v>594</v>
      </c>
    </row>
    <row r="6" spans="1:15" s="238" customFormat="1" ht="23.1" customHeight="1" x14ac:dyDescent="0.15">
      <c r="C6" s="260" t="s">
        <v>580</v>
      </c>
      <c r="D6" s="260"/>
      <c r="E6" s="260"/>
      <c r="F6" s="218">
        <v>288</v>
      </c>
      <c r="G6" s="217">
        <v>0</v>
      </c>
      <c r="H6" s="218">
        <v>279</v>
      </c>
      <c r="I6" s="217">
        <v>0</v>
      </c>
      <c r="J6" s="218">
        <v>298</v>
      </c>
      <c r="K6" s="217">
        <v>0</v>
      </c>
      <c r="L6" s="218">
        <v>3</v>
      </c>
      <c r="M6" s="217">
        <v>0.4</v>
      </c>
      <c r="N6" s="218">
        <v>2</v>
      </c>
      <c r="O6" s="217">
        <v>2923262</v>
      </c>
    </row>
    <row r="7" spans="1:15" s="238" customFormat="1" ht="23.1" customHeight="1" x14ac:dyDescent="0.15">
      <c r="C7" s="260" t="s">
        <v>579</v>
      </c>
      <c r="D7" s="260"/>
      <c r="E7" s="260"/>
      <c r="F7" s="218">
        <v>307</v>
      </c>
      <c r="G7" s="217">
        <v>0</v>
      </c>
      <c r="H7" s="218">
        <v>2</v>
      </c>
      <c r="I7" s="217">
        <v>9390006</v>
      </c>
      <c r="J7" s="218">
        <v>297</v>
      </c>
      <c r="K7" s="217">
        <v>0</v>
      </c>
      <c r="L7" s="218">
        <v>6</v>
      </c>
      <c r="M7" s="217">
        <v>0</v>
      </c>
      <c r="N7" s="218">
        <v>8</v>
      </c>
      <c r="O7" s="217">
        <v>310080</v>
      </c>
    </row>
    <row r="8" spans="1:15" s="238" customFormat="1" ht="23.1" customHeight="1" x14ac:dyDescent="0.15">
      <c r="C8" s="241" t="s">
        <v>577</v>
      </c>
      <c r="D8" s="240"/>
      <c r="E8" s="239"/>
      <c r="F8" s="218">
        <v>285</v>
      </c>
      <c r="G8" s="217">
        <v>0</v>
      </c>
      <c r="H8" s="218">
        <v>249</v>
      </c>
      <c r="I8" s="217">
        <v>132653</v>
      </c>
      <c r="J8" s="218">
        <v>272</v>
      </c>
      <c r="K8" s="217">
        <v>0</v>
      </c>
      <c r="L8" s="218">
        <v>132</v>
      </c>
      <c r="M8" s="217">
        <v>0.1</v>
      </c>
      <c r="N8" s="218">
        <v>146</v>
      </c>
      <c r="O8" s="217">
        <v>168000</v>
      </c>
    </row>
    <row r="9" spans="1:15" s="238" customFormat="1" ht="23.1" customHeight="1" x14ac:dyDescent="0.15">
      <c r="C9" s="241" t="s">
        <v>576</v>
      </c>
      <c r="D9" s="240"/>
      <c r="E9" s="239"/>
      <c r="F9" s="218">
        <v>291</v>
      </c>
      <c r="G9" s="217">
        <v>0</v>
      </c>
      <c r="H9" s="218">
        <v>145</v>
      </c>
      <c r="I9" s="217">
        <v>326920</v>
      </c>
      <c r="J9" s="218">
        <v>281</v>
      </c>
      <c r="K9" s="217">
        <v>0</v>
      </c>
      <c r="L9" s="218">
        <v>75</v>
      </c>
      <c r="M9" s="217">
        <v>0</v>
      </c>
      <c r="N9" s="218">
        <v>88</v>
      </c>
      <c r="O9" s="217">
        <v>112000</v>
      </c>
    </row>
    <row r="10" spans="1:15" s="238" customFormat="1" ht="23.1" customHeight="1" x14ac:dyDescent="0.15">
      <c r="C10" s="241" t="s">
        <v>575</v>
      </c>
      <c r="D10" s="240"/>
      <c r="E10" s="239"/>
      <c r="F10" s="218">
        <v>286</v>
      </c>
      <c r="G10" s="217">
        <v>0</v>
      </c>
      <c r="H10" s="218">
        <v>283</v>
      </c>
      <c r="I10" s="217">
        <v>2925517</v>
      </c>
      <c r="J10" s="218">
        <v>262</v>
      </c>
      <c r="K10" s="217">
        <v>0</v>
      </c>
      <c r="L10" s="218">
        <v>247</v>
      </c>
      <c r="M10" s="217">
        <v>0</v>
      </c>
      <c r="N10" s="218">
        <v>267</v>
      </c>
      <c r="O10" s="217">
        <v>180525</v>
      </c>
    </row>
    <row r="11" spans="1:15" s="238" customFormat="1" ht="23.1" customHeight="1" x14ac:dyDescent="0.15">
      <c r="C11" s="956" t="s">
        <v>574</v>
      </c>
      <c r="D11" s="957"/>
      <c r="E11" s="958"/>
      <c r="F11" s="218">
        <v>303</v>
      </c>
      <c r="G11" s="217">
        <v>0</v>
      </c>
      <c r="H11" s="218">
        <v>49</v>
      </c>
      <c r="I11" s="217">
        <v>553280</v>
      </c>
      <c r="J11" s="218">
        <v>292</v>
      </c>
      <c r="K11" s="217">
        <v>0</v>
      </c>
      <c r="L11" s="218">
        <v>101</v>
      </c>
      <c r="M11" s="217">
        <v>0</v>
      </c>
      <c r="N11" s="218">
        <v>101</v>
      </c>
      <c r="O11" s="217">
        <v>33053</v>
      </c>
    </row>
    <row r="12" spans="1:15" s="238" customFormat="1" ht="23.1" customHeight="1" x14ac:dyDescent="0.15">
      <c r="C12" s="241" t="s">
        <v>573</v>
      </c>
      <c r="D12" s="240"/>
      <c r="E12" s="239"/>
      <c r="F12" s="218">
        <v>291</v>
      </c>
      <c r="G12" s="217">
        <v>0</v>
      </c>
      <c r="H12" s="218">
        <v>142</v>
      </c>
      <c r="I12" s="217">
        <v>0</v>
      </c>
      <c r="J12" s="218">
        <v>290</v>
      </c>
      <c r="K12" s="217">
        <v>0</v>
      </c>
      <c r="L12" s="218">
        <v>17</v>
      </c>
      <c r="M12" s="217">
        <v>0</v>
      </c>
      <c r="N12" s="218">
        <v>19</v>
      </c>
      <c r="O12" s="217">
        <v>202598</v>
      </c>
    </row>
    <row r="13" spans="1:15" s="238" customFormat="1" ht="23.1" customHeight="1" x14ac:dyDescent="0.15">
      <c r="C13" s="241" t="s">
        <v>572</v>
      </c>
      <c r="D13" s="240"/>
      <c r="E13" s="239"/>
      <c r="F13" s="218">
        <v>305</v>
      </c>
      <c r="G13" s="217">
        <v>0</v>
      </c>
      <c r="H13" s="218">
        <v>29</v>
      </c>
      <c r="I13" s="217">
        <v>396000</v>
      </c>
      <c r="J13" s="218">
        <v>291</v>
      </c>
      <c r="K13" s="217">
        <v>0</v>
      </c>
      <c r="L13" s="218">
        <v>24</v>
      </c>
      <c r="M13" s="217">
        <v>0.1</v>
      </c>
      <c r="N13" s="218">
        <v>25</v>
      </c>
      <c r="O13" s="217">
        <v>120000</v>
      </c>
    </row>
    <row r="14" spans="1:15" s="238" customFormat="1" ht="23.1" customHeight="1" x14ac:dyDescent="0.15">
      <c r="C14" s="241" t="s">
        <v>571</v>
      </c>
      <c r="D14" s="240"/>
      <c r="E14" s="239"/>
      <c r="F14" s="218">
        <v>294</v>
      </c>
      <c r="G14" s="217">
        <v>0</v>
      </c>
      <c r="H14" s="218">
        <v>97</v>
      </c>
      <c r="I14" s="217">
        <v>160025</v>
      </c>
      <c r="J14" s="218">
        <v>278</v>
      </c>
      <c r="K14" s="217">
        <v>0</v>
      </c>
      <c r="L14" s="218">
        <v>131</v>
      </c>
      <c r="M14" s="217">
        <v>0</v>
      </c>
      <c r="N14" s="218">
        <v>148</v>
      </c>
      <c r="O14" s="217">
        <v>0</v>
      </c>
    </row>
    <row r="15" spans="1:15" s="238" customFormat="1" ht="23.1" customHeight="1" x14ac:dyDescent="0.15">
      <c r="C15" s="241" t="s">
        <v>570</v>
      </c>
      <c r="D15" s="240"/>
      <c r="E15" s="239"/>
      <c r="F15" s="218">
        <v>300</v>
      </c>
      <c r="G15" s="217">
        <v>0</v>
      </c>
      <c r="H15" s="218">
        <v>87</v>
      </c>
      <c r="I15" s="217">
        <v>146832</v>
      </c>
      <c r="J15" s="218">
        <v>268</v>
      </c>
      <c r="K15" s="217">
        <v>0</v>
      </c>
      <c r="L15" s="218">
        <v>150</v>
      </c>
      <c r="M15" s="217">
        <v>0.1</v>
      </c>
      <c r="N15" s="218">
        <v>170</v>
      </c>
      <c r="O15" s="217">
        <v>61200</v>
      </c>
    </row>
    <row r="16" spans="1:15" s="238" customFormat="1" ht="23.1" customHeight="1" x14ac:dyDescent="0.15">
      <c r="C16" s="969" t="s">
        <v>569</v>
      </c>
      <c r="D16" s="969"/>
      <c r="E16" s="969"/>
      <c r="F16" s="218">
        <v>275</v>
      </c>
      <c r="G16" s="217">
        <v>1.5</v>
      </c>
      <c r="H16" s="218">
        <v>287</v>
      </c>
      <c r="I16" s="217">
        <v>6810495</v>
      </c>
      <c r="J16" s="218">
        <v>247</v>
      </c>
      <c r="K16" s="217">
        <v>0</v>
      </c>
      <c r="L16" s="218">
        <v>247</v>
      </c>
      <c r="M16" s="217">
        <v>0.1</v>
      </c>
      <c r="N16" s="218">
        <v>276</v>
      </c>
      <c r="O16" s="217">
        <v>61200</v>
      </c>
    </row>
    <row r="17" spans="3:15" ht="10.5" customHeight="1" x14ac:dyDescent="0.15">
      <c r="C17" s="214"/>
      <c r="D17" s="214"/>
      <c r="E17" s="214"/>
      <c r="F17" s="214"/>
      <c r="G17" s="214"/>
      <c r="H17" s="214"/>
      <c r="I17" s="214"/>
      <c r="J17" s="214"/>
      <c r="K17" s="214"/>
      <c r="L17" s="214"/>
      <c r="M17" s="214"/>
      <c r="N17" s="237"/>
      <c r="O17" s="236"/>
    </row>
    <row r="18" spans="3:15" ht="12.95" customHeight="1" x14ac:dyDescent="0.15">
      <c r="C18" s="214"/>
      <c r="D18" s="214"/>
      <c r="E18" s="214"/>
      <c r="F18" s="223"/>
      <c r="G18" s="223"/>
      <c r="H18" s="223"/>
      <c r="I18" s="223"/>
      <c r="J18" s="223"/>
      <c r="K18" s="223"/>
      <c r="L18" s="223"/>
      <c r="M18" s="223"/>
      <c r="N18" s="222" t="s">
        <v>556</v>
      </c>
      <c r="O18" s="222" t="s">
        <v>594</v>
      </c>
    </row>
    <row r="19" spans="3:15" ht="23.1" customHeight="1" x14ac:dyDescent="0.15">
      <c r="C19" s="221" t="s">
        <v>568</v>
      </c>
      <c r="D19" s="220"/>
      <c r="E19" s="220"/>
      <c r="F19" s="220"/>
      <c r="G19" s="220"/>
      <c r="H19" s="220"/>
      <c r="I19" s="220"/>
      <c r="J19" s="220"/>
      <c r="K19" s="220"/>
      <c r="L19" s="220"/>
      <c r="M19" s="219"/>
      <c r="N19" s="218">
        <v>282</v>
      </c>
      <c r="O19" s="217">
        <v>0</v>
      </c>
    </row>
    <row r="20" spans="3:15" ht="12.95" customHeight="1" x14ac:dyDescent="0.15">
      <c r="C20" s="214"/>
      <c r="D20" s="214"/>
      <c r="E20" s="214"/>
      <c r="F20" s="214"/>
      <c r="G20" s="214"/>
      <c r="H20" s="214"/>
      <c r="I20" s="214"/>
      <c r="J20" s="214"/>
      <c r="K20" s="214"/>
      <c r="L20" s="214"/>
      <c r="M20" s="214"/>
      <c r="N20" s="235"/>
      <c r="O20" s="224"/>
    </row>
    <row r="21" spans="3:15" ht="12.95" customHeight="1" x14ac:dyDescent="0.15">
      <c r="C21" s="214"/>
      <c r="D21" s="214"/>
      <c r="E21" s="214"/>
      <c r="F21" s="223"/>
      <c r="G21" s="223"/>
      <c r="H21" s="223"/>
      <c r="I21" s="223"/>
      <c r="J21" s="223"/>
      <c r="K21" s="223"/>
      <c r="L21" s="223"/>
      <c r="M21" s="223"/>
      <c r="N21" s="222" t="s">
        <v>556</v>
      </c>
      <c r="O21" s="222" t="s">
        <v>594</v>
      </c>
    </row>
    <row r="22" spans="3:15" ht="23.1" customHeight="1" x14ac:dyDescent="0.15">
      <c r="C22" s="221" t="s">
        <v>567</v>
      </c>
      <c r="D22" s="220"/>
      <c r="E22" s="220"/>
      <c r="F22" s="220"/>
      <c r="G22" s="220"/>
      <c r="H22" s="220"/>
      <c r="I22" s="220"/>
      <c r="J22" s="220"/>
      <c r="K22" s="220"/>
      <c r="L22" s="220"/>
      <c r="M22" s="219"/>
      <c r="N22" s="218">
        <v>289</v>
      </c>
      <c r="O22" s="217">
        <v>-255174</v>
      </c>
    </row>
    <row r="23" spans="3:15" ht="12.95" customHeight="1" x14ac:dyDescent="0.15">
      <c r="C23" s="214"/>
      <c r="D23" s="214"/>
      <c r="E23" s="214"/>
      <c r="F23" s="214"/>
      <c r="G23" s="214"/>
      <c r="H23" s="214"/>
      <c r="I23" s="214"/>
      <c r="J23" s="214"/>
      <c r="K23" s="214"/>
      <c r="L23" s="214"/>
      <c r="M23" s="214"/>
      <c r="N23" s="235"/>
      <c r="O23" s="224"/>
    </row>
    <row r="24" spans="3:15" ht="12.95" customHeight="1" x14ac:dyDescent="0.15">
      <c r="C24" s="214"/>
      <c r="D24" s="214"/>
      <c r="E24" s="214"/>
      <c r="F24" s="223"/>
      <c r="G24" s="223"/>
      <c r="H24" s="223"/>
      <c r="I24" s="223"/>
      <c r="J24" s="223"/>
      <c r="K24" s="223"/>
      <c r="L24" s="223"/>
      <c r="M24" s="223"/>
      <c r="N24" s="222" t="s">
        <v>556</v>
      </c>
      <c r="O24" s="222" t="s">
        <v>594</v>
      </c>
    </row>
    <row r="25" spans="3:15" ht="23.1" customHeight="1" x14ac:dyDescent="0.15">
      <c r="C25" s="963">
        <v>13</v>
      </c>
      <c r="D25" s="966" t="s">
        <v>566</v>
      </c>
      <c r="E25" s="226" t="s">
        <v>565</v>
      </c>
      <c r="F25" s="220"/>
      <c r="G25" s="220"/>
      <c r="H25" s="220"/>
      <c r="I25" s="234"/>
      <c r="J25" s="233"/>
      <c r="K25" s="233"/>
      <c r="L25" s="233"/>
      <c r="M25" s="232"/>
      <c r="N25" s="218">
        <v>51</v>
      </c>
      <c r="O25" s="217">
        <v>0</v>
      </c>
    </row>
    <row r="26" spans="3:15" ht="23.1" customHeight="1" x14ac:dyDescent="0.15">
      <c r="C26" s="964"/>
      <c r="D26" s="967"/>
      <c r="E26" s="226" t="s">
        <v>564</v>
      </c>
      <c r="F26" s="220"/>
      <c r="G26" s="220"/>
      <c r="H26" s="220"/>
      <c r="I26" s="951" t="s">
        <v>563</v>
      </c>
      <c r="J26" s="952"/>
      <c r="K26" s="952"/>
      <c r="L26" s="952"/>
      <c r="M26" s="953"/>
      <c r="N26" s="218">
        <v>41</v>
      </c>
      <c r="O26" s="217">
        <v>0</v>
      </c>
    </row>
    <row r="27" spans="3:15" ht="23.1" customHeight="1" x14ac:dyDescent="0.15">
      <c r="C27" s="964"/>
      <c r="D27" s="967"/>
      <c r="E27" s="226" t="s">
        <v>562</v>
      </c>
      <c r="F27" s="220"/>
      <c r="G27" s="220"/>
      <c r="H27" s="220"/>
      <c r="I27" s="230"/>
      <c r="J27" s="229"/>
      <c r="K27" s="229"/>
      <c r="L27" s="229"/>
      <c r="M27" s="231"/>
      <c r="N27" s="218">
        <v>48</v>
      </c>
      <c r="O27" s="217">
        <v>0</v>
      </c>
    </row>
    <row r="28" spans="3:15" ht="23.1" customHeight="1" x14ac:dyDescent="0.15">
      <c r="C28" s="964"/>
      <c r="D28" s="967"/>
      <c r="E28" s="226" t="s">
        <v>561</v>
      </c>
      <c r="F28" s="220"/>
      <c r="G28" s="220"/>
      <c r="H28" s="220"/>
      <c r="I28" s="230"/>
      <c r="J28" s="229"/>
      <c r="K28" s="229"/>
      <c r="L28" s="228"/>
      <c r="M28" s="227"/>
      <c r="N28" s="218">
        <v>49</v>
      </c>
      <c r="O28" s="217">
        <v>0</v>
      </c>
    </row>
    <row r="29" spans="3:15" ht="23.1" customHeight="1" x14ac:dyDescent="0.15">
      <c r="C29" s="964"/>
      <c r="D29" s="967"/>
      <c r="E29" s="226" t="s">
        <v>560</v>
      </c>
      <c r="F29" s="220"/>
      <c r="G29" s="220"/>
      <c r="H29" s="220"/>
      <c r="I29" s="954" t="s">
        <v>559</v>
      </c>
      <c r="J29" s="955"/>
      <c r="K29" s="955"/>
      <c r="L29" s="955"/>
      <c r="M29" s="225"/>
      <c r="N29" s="218">
        <v>154</v>
      </c>
      <c r="O29" s="217">
        <v>-3117558</v>
      </c>
    </row>
    <row r="30" spans="3:15" ht="23.1" customHeight="1" x14ac:dyDescent="0.15">
      <c r="C30" s="965"/>
      <c r="D30" s="968"/>
      <c r="E30" s="226" t="s">
        <v>558</v>
      </c>
      <c r="F30" s="220"/>
      <c r="G30" s="220"/>
      <c r="H30" s="220"/>
      <c r="I30" s="954" t="s">
        <v>557</v>
      </c>
      <c r="J30" s="955"/>
      <c r="K30" s="955"/>
      <c r="L30" s="955"/>
      <c r="M30" s="225"/>
      <c r="N30" s="218">
        <v>82</v>
      </c>
      <c r="O30" s="217">
        <v>0</v>
      </c>
    </row>
    <row r="31" spans="3:15" ht="12.95" customHeight="1" x14ac:dyDescent="0.15">
      <c r="C31" s="214"/>
      <c r="D31" s="214"/>
      <c r="E31" s="215"/>
      <c r="F31" s="215"/>
      <c r="G31" s="215"/>
      <c r="H31" s="215"/>
      <c r="I31" s="215"/>
      <c r="J31" s="215"/>
      <c r="K31" s="215"/>
      <c r="L31" s="215"/>
      <c r="M31" s="215"/>
      <c r="N31" s="215"/>
      <c r="O31" s="224"/>
    </row>
    <row r="32" spans="3:15" ht="12.95" customHeight="1" x14ac:dyDescent="0.15">
      <c r="C32" s="214"/>
      <c r="D32" s="214"/>
      <c r="E32" s="214"/>
      <c r="F32" s="223"/>
      <c r="G32" s="223"/>
      <c r="H32" s="223"/>
      <c r="I32" s="223"/>
      <c r="J32" s="223"/>
      <c r="K32" s="223"/>
      <c r="L32" s="223"/>
      <c r="M32" s="223"/>
      <c r="N32" s="222" t="s">
        <v>556</v>
      </c>
      <c r="O32" s="222" t="s">
        <v>594</v>
      </c>
    </row>
    <row r="33" spans="1:15" ht="23.1" customHeight="1" x14ac:dyDescent="0.15">
      <c r="C33" s="221" t="s">
        <v>554</v>
      </c>
      <c r="D33" s="220"/>
      <c r="E33" s="220"/>
      <c r="F33" s="220"/>
      <c r="G33" s="220"/>
      <c r="H33" s="220"/>
      <c r="I33" s="220"/>
      <c r="J33" s="220"/>
      <c r="K33" s="220"/>
      <c r="L33" s="220"/>
      <c r="M33" s="219"/>
      <c r="N33" s="218">
        <v>285</v>
      </c>
      <c r="O33" s="217">
        <v>-222936</v>
      </c>
    </row>
    <row r="34" spans="1:15" ht="12.95" customHeight="1" x14ac:dyDescent="0.15">
      <c r="C34" s="216"/>
      <c r="D34" s="215"/>
      <c r="E34" s="215"/>
      <c r="F34" s="215"/>
      <c r="G34" s="215"/>
      <c r="H34" s="215"/>
      <c r="I34" s="215"/>
      <c r="J34" s="215"/>
      <c r="K34" s="215"/>
      <c r="L34" s="215"/>
      <c r="M34" s="215"/>
      <c r="N34" s="214"/>
      <c r="O34" s="214"/>
    </row>
    <row r="35" spans="1:15" ht="15" customHeight="1" x14ac:dyDescent="0.15">
      <c r="A35" s="36" t="s">
        <v>589</v>
      </c>
      <c r="B35" s="36"/>
    </row>
    <row r="36" spans="1:15" ht="15" customHeight="1" x14ac:dyDescent="0.15">
      <c r="B36" s="252" t="s">
        <v>602</v>
      </c>
    </row>
    <row r="37" spans="1:15" ht="12.95" customHeight="1" x14ac:dyDescent="0.15">
      <c r="C37" s="959" t="s">
        <v>587</v>
      </c>
      <c r="D37" s="959"/>
      <c r="E37" s="959"/>
      <c r="F37" s="250" t="s">
        <v>586</v>
      </c>
      <c r="G37" s="249"/>
      <c r="H37" s="249"/>
      <c r="I37" s="251"/>
      <c r="J37" s="250" t="s">
        <v>585</v>
      </c>
      <c r="K37" s="249"/>
      <c r="L37" s="249"/>
      <c r="M37" s="249"/>
      <c r="N37" s="248"/>
      <c r="O37" s="247"/>
    </row>
    <row r="38" spans="1:15" ht="12.95" customHeight="1" x14ac:dyDescent="0.15">
      <c r="C38" s="959"/>
      <c r="D38" s="959"/>
      <c r="E38" s="959"/>
      <c r="F38" s="246" t="s">
        <v>582</v>
      </c>
      <c r="G38" s="245"/>
      <c r="H38" s="244" t="s">
        <v>584</v>
      </c>
      <c r="I38" s="244"/>
      <c r="J38" s="244" t="s">
        <v>583</v>
      </c>
      <c r="K38" s="244"/>
      <c r="L38" s="244" t="s">
        <v>582</v>
      </c>
      <c r="M38" s="244"/>
      <c r="N38" s="244" t="s">
        <v>581</v>
      </c>
      <c r="O38" s="244"/>
    </row>
    <row r="39" spans="1:15" ht="12.95" customHeight="1" x14ac:dyDescent="0.15">
      <c r="C39" s="959"/>
      <c r="D39" s="959"/>
      <c r="E39" s="959"/>
      <c r="F39" s="243" t="s">
        <v>556</v>
      </c>
      <c r="G39" s="243" t="s">
        <v>592</v>
      </c>
      <c r="H39" s="243" t="s">
        <v>556</v>
      </c>
      <c r="I39" s="243" t="s">
        <v>592</v>
      </c>
      <c r="J39" s="243" t="s">
        <v>556</v>
      </c>
      <c r="K39" s="243" t="s">
        <v>592</v>
      </c>
      <c r="L39" s="243" t="s">
        <v>556</v>
      </c>
      <c r="M39" s="243" t="s">
        <v>592</v>
      </c>
      <c r="N39" s="243" t="s">
        <v>556</v>
      </c>
      <c r="O39" s="243" t="s">
        <v>592</v>
      </c>
    </row>
    <row r="40" spans="1:15" s="238" customFormat="1" ht="23.1" customHeight="1" x14ac:dyDescent="0.15">
      <c r="C40" s="241" t="s">
        <v>580</v>
      </c>
      <c r="D40" s="240"/>
      <c r="E40" s="239"/>
      <c r="F40" s="218">
        <f>$F$6</f>
        <v>288</v>
      </c>
      <c r="G40" s="217">
        <v>6</v>
      </c>
      <c r="H40" s="218">
        <f>$H$6</f>
        <v>279</v>
      </c>
      <c r="I40" s="217">
        <v>23024122</v>
      </c>
      <c r="J40" s="218">
        <f>$J$6</f>
        <v>298</v>
      </c>
      <c r="K40" s="217">
        <v>2</v>
      </c>
      <c r="L40" s="218">
        <f>$L$6</f>
        <v>3</v>
      </c>
      <c r="M40" s="217">
        <v>1</v>
      </c>
      <c r="N40" s="218">
        <f>$N$6</f>
        <v>2</v>
      </c>
      <c r="O40" s="217">
        <v>5152325</v>
      </c>
    </row>
    <row r="41" spans="1:15" s="238" customFormat="1" ht="23.1" customHeight="1" x14ac:dyDescent="0.15">
      <c r="C41" s="241" t="s">
        <v>579</v>
      </c>
      <c r="D41" s="240"/>
      <c r="E41" s="239"/>
      <c r="F41" s="218">
        <f>$F$7</f>
        <v>307</v>
      </c>
      <c r="G41" s="217">
        <v>2</v>
      </c>
      <c r="H41" s="218">
        <f>$H$7</f>
        <v>2</v>
      </c>
      <c r="I41" s="217">
        <v>15291870</v>
      </c>
      <c r="J41" s="218">
        <f>$J$7</f>
        <v>297</v>
      </c>
      <c r="K41" s="217">
        <v>31</v>
      </c>
      <c r="L41" s="218">
        <f>$L$7</f>
        <v>6</v>
      </c>
      <c r="M41" s="217">
        <v>4.5999999999999996</v>
      </c>
      <c r="N41" s="218">
        <f>$N$7</f>
        <v>8</v>
      </c>
      <c r="O41" s="217">
        <v>29354167</v>
      </c>
    </row>
    <row r="42" spans="1:15" s="238" customFormat="1" ht="23.1" customHeight="1" x14ac:dyDescent="0.15">
      <c r="C42" s="241" t="s">
        <v>577</v>
      </c>
      <c r="D42" s="240"/>
      <c r="E42" s="239"/>
      <c r="F42" s="218">
        <f>$F$8</f>
        <v>285</v>
      </c>
      <c r="G42" s="217">
        <v>8</v>
      </c>
      <c r="H42" s="218">
        <f>$H$8</f>
        <v>249</v>
      </c>
      <c r="I42" s="217">
        <v>32650786</v>
      </c>
      <c r="J42" s="218">
        <f>$J$8</f>
        <v>272</v>
      </c>
      <c r="K42" s="217">
        <v>19</v>
      </c>
      <c r="L42" s="218">
        <f>$L$8</f>
        <v>132</v>
      </c>
      <c r="M42" s="217">
        <v>23.8</v>
      </c>
      <c r="N42" s="218">
        <f>$N$8</f>
        <v>146</v>
      </c>
      <c r="O42" s="217">
        <v>27136000</v>
      </c>
    </row>
    <row r="43" spans="1:15" s="238" customFormat="1" ht="23.1" customHeight="1" x14ac:dyDescent="0.15">
      <c r="C43" s="241" t="s">
        <v>576</v>
      </c>
      <c r="D43" s="240"/>
      <c r="E43" s="239"/>
      <c r="F43" s="218">
        <f>$F$9</f>
        <v>291</v>
      </c>
      <c r="G43" s="217">
        <v>21</v>
      </c>
      <c r="H43" s="218">
        <f>$H$9</f>
        <v>145</v>
      </c>
      <c r="I43" s="217">
        <v>25953384</v>
      </c>
      <c r="J43" s="218">
        <f>$J$9</f>
        <v>281</v>
      </c>
      <c r="K43" s="217">
        <v>13</v>
      </c>
      <c r="L43" s="218">
        <f>$L$9</f>
        <v>75</v>
      </c>
      <c r="M43" s="217">
        <v>3.2</v>
      </c>
      <c r="N43" s="218">
        <f>$N$9</f>
        <v>88</v>
      </c>
      <c r="O43" s="217">
        <v>15464430</v>
      </c>
    </row>
    <row r="44" spans="1:15" s="238" customFormat="1" ht="23.1" customHeight="1" x14ac:dyDescent="0.15">
      <c r="C44" s="241" t="s">
        <v>575</v>
      </c>
      <c r="D44" s="240"/>
      <c r="E44" s="239"/>
      <c r="F44" s="218">
        <f>$F$10</f>
        <v>286</v>
      </c>
      <c r="G44" s="217">
        <v>55</v>
      </c>
      <c r="H44" s="218">
        <f>$H$10</f>
        <v>283</v>
      </c>
      <c r="I44" s="217">
        <v>178908311</v>
      </c>
      <c r="J44" s="218">
        <f>$J$10</f>
        <v>262</v>
      </c>
      <c r="K44" s="217">
        <v>95</v>
      </c>
      <c r="L44" s="218">
        <f>$L$10</f>
        <v>247</v>
      </c>
      <c r="M44" s="217">
        <v>54</v>
      </c>
      <c r="N44" s="218">
        <f>$N$10</f>
        <v>267</v>
      </c>
      <c r="O44" s="217">
        <v>114601171</v>
      </c>
    </row>
    <row r="45" spans="1:15" s="238" customFormat="1" ht="23.1" customHeight="1" x14ac:dyDescent="0.15">
      <c r="C45" s="956" t="s">
        <v>574</v>
      </c>
      <c r="D45" s="957"/>
      <c r="E45" s="958"/>
      <c r="F45" s="218">
        <f>$F$11</f>
        <v>303</v>
      </c>
      <c r="G45" s="217">
        <v>2</v>
      </c>
      <c r="H45" s="218">
        <f>$H$11</f>
        <v>49</v>
      </c>
      <c r="I45" s="217">
        <v>10971909</v>
      </c>
      <c r="J45" s="218">
        <f>$J$11</f>
        <v>292</v>
      </c>
      <c r="K45" s="217">
        <v>6</v>
      </c>
      <c r="L45" s="218">
        <f>$L$11</f>
        <v>101</v>
      </c>
      <c r="M45" s="217">
        <v>2.2000000000000002</v>
      </c>
      <c r="N45" s="218">
        <f>$N$11</f>
        <v>101</v>
      </c>
      <c r="O45" s="217">
        <v>9669813</v>
      </c>
    </row>
    <row r="46" spans="1:15" s="238" customFormat="1" ht="23.1" customHeight="1" x14ac:dyDescent="0.15">
      <c r="C46" s="241" t="s">
        <v>573</v>
      </c>
      <c r="D46" s="240"/>
      <c r="E46" s="239"/>
      <c r="F46" s="218">
        <f>$F$12</f>
        <v>291</v>
      </c>
      <c r="G46" s="217">
        <v>5</v>
      </c>
      <c r="H46" s="218">
        <f>$H$12</f>
        <v>142</v>
      </c>
      <c r="I46" s="217">
        <v>16628340</v>
      </c>
      <c r="J46" s="218">
        <f>$J$12</f>
        <v>290</v>
      </c>
      <c r="K46" s="217">
        <v>3</v>
      </c>
      <c r="L46" s="218">
        <f>$L$12</f>
        <v>17</v>
      </c>
      <c r="M46" s="217">
        <v>1.5</v>
      </c>
      <c r="N46" s="218">
        <f>$N$12</f>
        <v>19</v>
      </c>
      <c r="O46" s="217">
        <v>4388916</v>
      </c>
    </row>
    <row r="47" spans="1:15" s="238" customFormat="1" ht="23.1" customHeight="1" x14ac:dyDescent="0.15">
      <c r="C47" s="241" t="s">
        <v>572</v>
      </c>
      <c r="D47" s="240"/>
      <c r="E47" s="239"/>
      <c r="F47" s="218">
        <f>$F$13</f>
        <v>305</v>
      </c>
      <c r="G47" s="217">
        <v>13</v>
      </c>
      <c r="H47" s="218">
        <f>$H$13</f>
        <v>29</v>
      </c>
      <c r="I47" s="217">
        <v>76547021</v>
      </c>
      <c r="J47" s="218">
        <f>$J$13</f>
        <v>291</v>
      </c>
      <c r="K47" s="217">
        <v>33</v>
      </c>
      <c r="L47" s="218">
        <f>$L$13</f>
        <v>24</v>
      </c>
      <c r="M47" s="217">
        <v>17.920000000000002</v>
      </c>
      <c r="N47" s="218">
        <f>$N$13</f>
        <v>25</v>
      </c>
      <c r="O47" s="217">
        <v>30049567</v>
      </c>
    </row>
    <row r="48" spans="1:15" s="238" customFormat="1" ht="23.1" customHeight="1" x14ac:dyDescent="0.15">
      <c r="C48" s="241" t="s">
        <v>571</v>
      </c>
      <c r="D48" s="240"/>
      <c r="E48" s="239"/>
      <c r="F48" s="218">
        <f>$F$14</f>
        <v>294</v>
      </c>
      <c r="G48" s="217">
        <v>16.3</v>
      </c>
      <c r="H48" s="218">
        <f>$H$14</f>
        <v>97</v>
      </c>
      <c r="I48" s="217">
        <v>67585000</v>
      </c>
      <c r="J48" s="218">
        <f>$J$14</f>
        <v>278</v>
      </c>
      <c r="K48" s="217">
        <v>63</v>
      </c>
      <c r="L48" s="218">
        <f>$L$14</f>
        <v>131</v>
      </c>
      <c r="M48" s="217">
        <v>38.700000000000003</v>
      </c>
      <c r="N48" s="218">
        <f>$N$14</f>
        <v>148</v>
      </c>
      <c r="O48" s="217">
        <v>80730709</v>
      </c>
    </row>
    <row r="49" spans="3:15" s="238" customFormat="1" ht="23.1" customHeight="1" x14ac:dyDescent="0.15">
      <c r="C49" s="241" t="s">
        <v>570</v>
      </c>
      <c r="D49" s="240"/>
      <c r="E49" s="239"/>
      <c r="F49" s="218">
        <f>$F$15</f>
        <v>300</v>
      </c>
      <c r="G49" s="217">
        <v>26</v>
      </c>
      <c r="H49" s="218">
        <f>$H$15</f>
        <v>87</v>
      </c>
      <c r="I49" s="217">
        <v>123221770</v>
      </c>
      <c r="J49" s="218">
        <f>$J$15</f>
        <v>268</v>
      </c>
      <c r="K49" s="217">
        <v>29</v>
      </c>
      <c r="L49" s="218">
        <f>$L$15</f>
        <v>150</v>
      </c>
      <c r="M49" s="217">
        <v>14.8</v>
      </c>
      <c r="N49" s="218">
        <f>$N$15</f>
        <v>170</v>
      </c>
      <c r="O49" s="217">
        <v>19353084</v>
      </c>
    </row>
    <row r="50" spans="3:15" s="238" customFormat="1" ht="23.1" customHeight="1" x14ac:dyDescent="0.15">
      <c r="C50" s="960" t="s">
        <v>569</v>
      </c>
      <c r="D50" s="961"/>
      <c r="E50" s="962"/>
      <c r="F50" s="218">
        <f>$F$16</f>
        <v>275</v>
      </c>
      <c r="G50" s="259">
        <v>87</v>
      </c>
      <c r="H50" s="258">
        <f>$H$16</f>
        <v>287</v>
      </c>
      <c r="I50" s="257">
        <v>405836850</v>
      </c>
      <c r="J50" s="218">
        <f>$J$16</f>
        <v>247</v>
      </c>
      <c r="K50" s="217">
        <v>232</v>
      </c>
      <c r="L50" s="218">
        <f>$L$16</f>
        <v>247</v>
      </c>
      <c r="M50" s="256">
        <v>113.9</v>
      </c>
      <c r="N50" s="255">
        <f>$N$16</f>
        <v>276</v>
      </c>
      <c r="O50" s="217">
        <v>273220999</v>
      </c>
    </row>
    <row r="51" spans="3:15" ht="10.5" customHeight="1" x14ac:dyDescent="0.15">
      <c r="C51" s="214"/>
      <c r="D51" s="214"/>
      <c r="E51" s="214"/>
      <c r="F51" s="214"/>
      <c r="G51" s="214"/>
      <c r="H51" s="214"/>
      <c r="I51" s="214"/>
      <c r="J51" s="214"/>
      <c r="K51" s="214"/>
      <c r="L51" s="214"/>
      <c r="M51" s="214"/>
      <c r="N51" s="237"/>
      <c r="O51" s="236"/>
    </row>
    <row r="52" spans="3:15" ht="12.95" customHeight="1" x14ac:dyDescent="0.15">
      <c r="C52" s="214"/>
      <c r="D52" s="214"/>
      <c r="E52" s="214"/>
      <c r="F52" s="223"/>
      <c r="G52" s="223"/>
      <c r="H52" s="223"/>
      <c r="I52" s="223"/>
      <c r="J52" s="223"/>
      <c r="K52" s="223"/>
      <c r="L52" s="223"/>
      <c r="M52" s="223"/>
      <c r="N52" s="222" t="s">
        <v>556</v>
      </c>
      <c r="O52" s="222" t="s">
        <v>592</v>
      </c>
    </row>
    <row r="53" spans="3:15" ht="23.1" customHeight="1" x14ac:dyDescent="0.15">
      <c r="C53" s="221" t="s">
        <v>568</v>
      </c>
      <c r="D53" s="220"/>
      <c r="E53" s="220"/>
      <c r="F53" s="220"/>
      <c r="G53" s="220"/>
      <c r="H53" s="220"/>
      <c r="I53" s="220"/>
      <c r="J53" s="220"/>
      <c r="K53" s="220"/>
      <c r="L53" s="220"/>
      <c r="M53" s="219"/>
      <c r="N53" s="218">
        <f>$N$19</f>
        <v>282</v>
      </c>
      <c r="O53" s="217">
        <v>74507451</v>
      </c>
    </row>
    <row r="54" spans="3:15" ht="12.95" customHeight="1" x14ac:dyDescent="0.15">
      <c r="C54" s="214"/>
      <c r="D54" s="214"/>
      <c r="E54" s="214"/>
      <c r="F54" s="214"/>
      <c r="G54" s="214"/>
      <c r="H54" s="214"/>
      <c r="I54" s="214"/>
      <c r="J54" s="214"/>
      <c r="K54" s="214"/>
      <c r="L54" s="214"/>
      <c r="M54" s="214"/>
      <c r="N54" s="235"/>
      <c r="O54" s="224"/>
    </row>
    <row r="55" spans="3:15" ht="12.95" customHeight="1" x14ac:dyDescent="0.15">
      <c r="C55" s="214"/>
      <c r="D55" s="214"/>
      <c r="E55" s="214"/>
      <c r="F55" s="223"/>
      <c r="G55" s="223"/>
      <c r="H55" s="223"/>
      <c r="I55" s="223"/>
      <c r="J55" s="223"/>
      <c r="K55" s="223"/>
      <c r="L55" s="223"/>
      <c r="M55" s="223"/>
      <c r="N55" s="222" t="s">
        <v>556</v>
      </c>
      <c r="O55" s="222" t="s">
        <v>592</v>
      </c>
    </row>
    <row r="56" spans="3:15" ht="23.1" customHeight="1" x14ac:dyDescent="0.15">
      <c r="C56" s="221" t="s">
        <v>567</v>
      </c>
      <c r="D56" s="220"/>
      <c r="E56" s="220"/>
      <c r="F56" s="220"/>
      <c r="G56" s="220"/>
      <c r="H56" s="220"/>
      <c r="I56" s="220"/>
      <c r="J56" s="220"/>
      <c r="K56" s="220"/>
      <c r="L56" s="220"/>
      <c r="M56" s="219"/>
      <c r="N56" s="218">
        <f>$N$22</f>
        <v>289</v>
      </c>
      <c r="O56" s="217">
        <v>78979888</v>
      </c>
    </row>
    <row r="57" spans="3:15" ht="12.95" customHeight="1" x14ac:dyDescent="0.15">
      <c r="C57" s="214"/>
      <c r="D57" s="214"/>
      <c r="E57" s="214"/>
      <c r="F57" s="214"/>
      <c r="G57" s="214"/>
      <c r="H57" s="214"/>
      <c r="I57" s="214"/>
      <c r="J57" s="214"/>
      <c r="K57" s="214"/>
      <c r="L57" s="214"/>
      <c r="M57" s="214"/>
      <c r="N57" s="235"/>
      <c r="O57" s="224"/>
    </row>
    <row r="58" spans="3:15" ht="12.95" customHeight="1" x14ac:dyDescent="0.15">
      <c r="C58" s="214"/>
      <c r="D58" s="214"/>
      <c r="E58" s="214"/>
      <c r="F58" s="223"/>
      <c r="G58" s="223"/>
      <c r="H58" s="223"/>
      <c r="I58" s="223"/>
      <c r="J58" s="223"/>
      <c r="K58" s="223"/>
      <c r="L58" s="223"/>
      <c r="M58" s="223"/>
      <c r="N58" s="222" t="s">
        <v>556</v>
      </c>
      <c r="O58" s="222" t="s">
        <v>592</v>
      </c>
    </row>
    <row r="59" spans="3:15" ht="23.1" customHeight="1" x14ac:dyDescent="0.15">
      <c r="C59" s="963">
        <v>13</v>
      </c>
      <c r="D59" s="966" t="s">
        <v>566</v>
      </c>
      <c r="E59" s="226" t="s">
        <v>565</v>
      </c>
      <c r="F59" s="220"/>
      <c r="G59" s="220"/>
      <c r="H59" s="220"/>
      <c r="I59" s="234"/>
      <c r="J59" s="233"/>
      <c r="K59" s="233"/>
      <c r="L59" s="233"/>
      <c r="M59" s="232"/>
      <c r="N59" s="218">
        <f>$N$25</f>
        <v>51</v>
      </c>
      <c r="O59" s="217">
        <v>6705000</v>
      </c>
    </row>
    <row r="60" spans="3:15" ht="23.1" customHeight="1" x14ac:dyDescent="0.15">
      <c r="C60" s="964"/>
      <c r="D60" s="967"/>
      <c r="E60" s="226" t="s">
        <v>564</v>
      </c>
      <c r="F60" s="220"/>
      <c r="G60" s="220"/>
      <c r="H60" s="220"/>
      <c r="I60" s="951" t="s">
        <v>563</v>
      </c>
      <c r="J60" s="952"/>
      <c r="K60" s="952"/>
      <c r="L60" s="952"/>
      <c r="M60" s="953"/>
      <c r="N60" s="218">
        <f>$N$26</f>
        <v>41</v>
      </c>
      <c r="O60" s="217">
        <v>69000</v>
      </c>
    </row>
    <row r="61" spans="3:15" ht="23.1" customHeight="1" x14ac:dyDescent="0.15">
      <c r="C61" s="964"/>
      <c r="D61" s="967"/>
      <c r="E61" s="226" t="s">
        <v>562</v>
      </c>
      <c r="F61" s="220"/>
      <c r="G61" s="220"/>
      <c r="H61" s="220"/>
      <c r="I61" s="230"/>
      <c r="J61" s="229"/>
      <c r="K61" s="229"/>
      <c r="L61" s="229"/>
      <c r="M61" s="231"/>
      <c r="N61" s="218">
        <f>$N$27</f>
        <v>48</v>
      </c>
      <c r="O61" s="217">
        <v>3478240</v>
      </c>
    </row>
    <row r="62" spans="3:15" ht="23.1" customHeight="1" x14ac:dyDescent="0.15">
      <c r="C62" s="964"/>
      <c r="D62" s="967"/>
      <c r="E62" s="226" t="s">
        <v>561</v>
      </c>
      <c r="F62" s="220"/>
      <c r="G62" s="220"/>
      <c r="H62" s="220"/>
      <c r="I62" s="230"/>
      <c r="J62" s="229"/>
      <c r="K62" s="229"/>
      <c r="L62" s="228"/>
      <c r="M62" s="227"/>
      <c r="N62" s="218">
        <f>$N$28</f>
        <v>49</v>
      </c>
      <c r="O62" s="217">
        <v>10459800</v>
      </c>
    </row>
    <row r="63" spans="3:15" ht="23.1" customHeight="1" x14ac:dyDescent="0.15">
      <c r="C63" s="964"/>
      <c r="D63" s="967"/>
      <c r="E63" s="226" t="s">
        <v>560</v>
      </c>
      <c r="F63" s="220"/>
      <c r="G63" s="220"/>
      <c r="H63" s="220"/>
      <c r="I63" s="954" t="s">
        <v>559</v>
      </c>
      <c r="J63" s="955"/>
      <c r="K63" s="955"/>
      <c r="L63" s="955"/>
      <c r="M63" s="225"/>
      <c r="N63" s="218">
        <f>$N$29</f>
        <v>154</v>
      </c>
      <c r="O63" s="217">
        <v>28600000</v>
      </c>
    </row>
    <row r="64" spans="3:15" ht="23.1" customHeight="1" x14ac:dyDescent="0.15">
      <c r="C64" s="965"/>
      <c r="D64" s="968"/>
      <c r="E64" s="226" t="s">
        <v>558</v>
      </c>
      <c r="F64" s="220"/>
      <c r="G64" s="220"/>
      <c r="H64" s="220"/>
      <c r="I64" s="954" t="s">
        <v>557</v>
      </c>
      <c r="J64" s="955"/>
      <c r="K64" s="955"/>
      <c r="L64" s="955"/>
      <c r="M64" s="225"/>
      <c r="N64" s="218">
        <f>$N$30</f>
        <v>82</v>
      </c>
      <c r="O64" s="217">
        <v>15000000</v>
      </c>
    </row>
    <row r="65" spans="1:15" ht="12.95" customHeight="1" x14ac:dyDescent="0.15">
      <c r="C65" s="214"/>
      <c r="D65" s="214"/>
      <c r="E65" s="215"/>
      <c r="F65" s="215"/>
      <c r="G65" s="215"/>
      <c r="H65" s="215"/>
      <c r="I65" s="215"/>
      <c r="J65" s="215"/>
      <c r="K65" s="215"/>
      <c r="L65" s="215"/>
      <c r="M65" s="215"/>
      <c r="N65" s="215"/>
      <c r="O65" s="224"/>
    </row>
    <row r="66" spans="1:15" ht="12.95" customHeight="1" x14ac:dyDescent="0.15">
      <c r="C66" s="214"/>
      <c r="D66" s="214"/>
      <c r="E66" s="214"/>
      <c r="F66" s="223"/>
      <c r="G66" s="223"/>
      <c r="H66" s="223"/>
      <c r="I66" s="223"/>
      <c r="J66" s="223"/>
      <c r="K66" s="223"/>
      <c r="L66" s="223"/>
      <c r="M66" s="223"/>
      <c r="N66" s="222" t="s">
        <v>556</v>
      </c>
      <c r="O66" s="222" t="s">
        <v>592</v>
      </c>
    </row>
    <row r="67" spans="1:15" ht="23.1" customHeight="1" x14ac:dyDescent="0.15">
      <c r="C67" s="221" t="s">
        <v>554</v>
      </c>
      <c r="D67" s="220"/>
      <c r="E67" s="220"/>
      <c r="F67" s="220"/>
      <c r="G67" s="220"/>
      <c r="H67" s="220"/>
      <c r="I67" s="220"/>
      <c r="J67" s="220"/>
      <c r="K67" s="220"/>
      <c r="L67" s="220"/>
      <c r="M67" s="219"/>
      <c r="N67" s="218">
        <f>$N$33</f>
        <v>285</v>
      </c>
      <c r="O67" s="217">
        <v>73495827</v>
      </c>
    </row>
    <row r="68" spans="1:15" ht="12.95" customHeight="1" x14ac:dyDescent="0.15">
      <c r="C68" s="216"/>
      <c r="D68" s="215"/>
      <c r="E68" s="215"/>
      <c r="F68" s="215"/>
      <c r="G68" s="215"/>
      <c r="H68" s="215"/>
      <c r="I68" s="215"/>
      <c r="J68" s="215"/>
      <c r="K68" s="215"/>
      <c r="L68" s="215"/>
      <c r="M68" s="215"/>
      <c r="N68" s="214"/>
      <c r="O68" s="214"/>
    </row>
    <row r="69" spans="1:15" ht="15" customHeight="1" x14ac:dyDescent="0.15">
      <c r="A69" s="36" t="s">
        <v>589</v>
      </c>
      <c r="B69" s="36"/>
    </row>
    <row r="70" spans="1:15" ht="15" customHeight="1" x14ac:dyDescent="0.15">
      <c r="B70" s="252" t="s">
        <v>601</v>
      </c>
    </row>
    <row r="71" spans="1:15" ht="12.95" customHeight="1" x14ac:dyDescent="0.15">
      <c r="C71" s="959" t="s">
        <v>587</v>
      </c>
      <c r="D71" s="959"/>
      <c r="E71" s="959"/>
      <c r="F71" s="250" t="s">
        <v>586</v>
      </c>
      <c r="G71" s="249"/>
      <c r="H71" s="249"/>
      <c r="I71" s="251"/>
      <c r="J71" s="250" t="s">
        <v>585</v>
      </c>
      <c r="K71" s="249"/>
      <c r="L71" s="249"/>
      <c r="M71" s="249"/>
      <c r="N71" s="248"/>
      <c r="O71" s="247"/>
    </row>
    <row r="72" spans="1:15" ht="12.95" customHeight="1" x14ac:dyDescent="0.15">
      <c r="C72" s="959"/>
      <c r="D72" s="959"/>
      <c r="E72" s="959"/>
      <c r="F72" s="246" t="s">
        <v>582</v>
      </c>
      <c r="G72" s="245"/>
      <c r="H72" s="244" t="s">
        <v>584</v>
      </c>
      <c r="I72" s="244"/>
      <c r="J72" s="244" t="s">
        <v>583</v>
      </c>
      <c r="K72" s="244"/>
      <c r="L72" s="244" t="s">
        <v>582</v>
      </c>
      <c r="M72" s="244"/>
      <c r="N72" s="244" t="s">
        <v>581</v>
      </c>
      <c r="O72" s="244"/>
    </row>
    <row r="73" spans="1:15" ht="12.95" customHeight="1" x14ac:dyDescent="0.15">
      <c r="C73" s="959"/>
      <c r="D73" s="959"/>
      <c r="E73" s="959"/>
      <c r="F73" s="243" t="s">
        <v>556</v>
      </c>
      <c r="G73" s="243" t="s">
        <v>590</v>
      </c>
      <c r="H73" s="243" t="s">
        <v>556</v>
      </c>
      <c r="I73" s="243" t="s">
        <v>590</v>
      </c>
      <c r="J73" s="243" t="s">
        <v>556</v>
      </c>
      <c r="K73" s="243" t="s">
        <v>590</v>
      </c>
      <c r="L73" s="243" t="s">
        <v>556</v>
      </c>
      <c r="M73" s="243" t="s">
        <v>590</v>
      </c>
      <c r="N73" s="243" t="s">
        <v>556</v>
      </c>
      <c r="O73" s="243" t="s">
        <v>590</v>
      </c>
    </row>
    <row r="74" spans="1:15" s="238" customFormat="1" ht="23.1" customHeight="1" x14ac:dyDescent="0.15">
      <c r="C74" s="241" t="s">
        <v>580</v>
      </c>
      <c r="D74" s="240"/>
      <c r="E74" s="239"/>
      <c r="F74" s="218">
        <f>$F$6</f>
        <v>288</v>
      </c>
      <c r="G74" s="217">
        <v>1.1538194444444445</v>
      </c>
      <c r="H74" s="218">
        <f>$H$6</f>
        <v>279</v>
      </c>
      <c r="I74" s="217">
        <v>5485637.6630824376</v>
      </c>
      <c r="J74" s="218">
        <f>$J$6</f>
        <v>298</v>
      </c>
      <c r="K74" s="217">
        <v>1.6778523489932886E-2</v>
      </c>
      <c r="L74" s="218">
        <f>$L$6</f>
        <v>3</v>
      </c>
      <c r="M74" s="217">
        <v>0.6333333333333333</v>
      </c>
      <c r="N74" s="218">
        <f>$N$6</f>
        <v>2</v>
      </c>
      <c r="O74" s="217">
        <v>4037793.5</v>
      </c>
    </row>
    <row r="75" spans="1:15" s="238" customFormat="1" ht="23.1" customHeight="1" x14ac:dyDescent="0.15">
      <c r="C75" s="241" t="s">
        <v>579</v>
      </c>
      <c r="D75" s="240"/>
      <c r="E75" s="239"/>
      <c r="F75" s="218">
        <f>$F$7</f>
        <v>307</v>
      </c>
      <c r="G75" s="217">
        <v>9.7719869706840382E-3</v>
      </c>
      <c r="H75" s="218">
        <f>$H$7</f>
        <v>2</v>
      </c>
      <c r="I75" s="217">
        <v>12340938</v>
      </c>
      <c r="J75" s="218">
        <f>$J$7</f>
        <v>297</v>
      </c>
      <c r="K75" s="217">
        <v>0.12457912457912458</v>
      </c>
      <c r="L75" s="218">
        <f>$L$7</f>
        <v>6</v>
      </c>
      <c r="M75" s="217">
        <v>0.97666666666666657</v>
      </c>
      <c r="N75" s="218">
        <f>$N$7</f>
        <v>8</v>
      </c>
      <c r="O75" s="217">
        <v>4659177.75</v>
      </c>
    </row>
    <row r="76" spans="1:15" s="238" customFormat="1" ht="23.1" customHeight="1" x14ac:dyDescent="0.15">
      <c r="C76" s="241" t="s">
        <v>577</v>
      </c>
      <c r="D76" s="240"/>
      <c r="E76" s="239"/>
      <c r="F76" s="218">
        <f>$F$8</f>
        <v>285</v>
      </c>
      <c r="G76" s="217">
        <v>1.7931578947368423</v>
      </c>
      <c r="H76" s="218">
        <f>$H$8</f>
        <v>249</v>
      </c>
      <c r="I76" s="217">
        <v>8149796.044176707</v>
      </c>
      <c r="J76" s="218">
        <f>$J$8</f>
        <v>272</v>
      </c>
      <c r="K76" s="217">
        <v>1.1875</v>
      </c>
      <c r="L76" s="218">
        <f>$L$8</f>
        <v>132</v>
      </c>
      <c r="M76" s="217">
        <v>1.4628787878787874</v>
      </c>
      <c r="N76" s="218">
        <f>$N$8</f>
        <v>146</v>
      </c>
      <c r="O76" s="217">
        <v>4572189.8493150687</v>
      </c>
    </row>
    <row r="77" spans="1:15" s="238" customFormat="1" ht="23.1" customHeight="1" x14ac:dyDescent="0.15">
      <c r="C77" s="241" t="s">
        <v>576</v>
      </c>
      <c r="D77" s="240"/>
      <c r="E77" s="239"/>
      <c r="F77" s="218">
        <f>$F$9</f>
        <v>291</v>
      </c>
      <c r="G77" s="217">
        <v>0.81168384879725086</v>
      </c>
      <c r="H77" s="218">
        <f>$H$9</f>
        <v>145</v>
      </c>
      <c r="I77" s="217">
        <v>4972885.3931034487</v>
      </c>
      <c r="J77" s="218">
        <f>$J$9</f>
        <v>281</v>
      </c>
      <c r="K77" s="217">
        <v>0.55871886120996439</v>
      </c>
      <c r="L77" s="218">
        <f>$L$9</f>
        <v>75</v>
      </c>
      <c r="M77" s="217">
        <v>0.96399999999999997</v>
      </c>
      <c r="N77" s="218">
        <f>$N$9</f>
        <v>88</v>
      </c>
      <c r="O77" s="217">
        <v>3275689.0568181816</v>
      </c>
    </row>
    <row r="78" spans="1:15" s="238" customFormat="1" ht="23.1" customHeight="1" x14ac:dyDescent="0.15">
      <c r="C78" s="241" t="s">
        <v>575</v>
      </c>
      <c r="D78" s="240"/>
      <c r="E78" s="239"/>
      <c r="F78" s="218">
        <f>$F$10</f>
        <v>286</v>
      </c>
      <c r="G78" s="217">
        <v>17.653671328671326</v>
      </c>
      <c r="H78" s="218">
        <f>$H$10</f>
        <v>283</v>
      </c>
      <c r="I78" s="217">
        <v>51740850.667844526</v>
      </c>
      <c r="J78" s="218">
        <f>$J$10</f>
        <v>262</v>
      </c>
      <c r="K78" s="217">
        <v>8.2748091603053435</v>
      </c>
      <c r="L78" s="218">
        <f>$L$10</f>
        <v>247</v>
      </c>
      <c r="M78" s="217">
        <v>4.9065587044534436</v>
      </c>
      <c r="N78" s="218">
        <f>$N$10</f>
        <v>267</v>
      </c>
      <c r="O78" s="217">
        <v>10470914.786516855</v>
      </c>
    </row>
    <row r="79" spans="1:15" s="238" customFormat="1" ht="23.1" customHeight="1" x14ac:dyDescent="0.15">
      <c r="C79" s="956" t="s">
        <v>574</v>
      </c>
      <c r="D79" s="957"/>
      <c r="E79" s="958"/>
      <c r="F79" s="218">
        <f>$F$11</f>
        <v>303</v>
      </c>
      <c r="G79" s="217">
        <v>0.17409240924092409</v>
      </c>
      <c r="H79" s="218">
        <f>$H$11</f>
        <v>49</v>
      </c>
      <c r="I79" s="217">
        <v>3744364.7142857141</v>
      </c>
      <c r="J79" s="218">
        <f>$J$11</f>
        <v>292</v>
      </c>
      <c r="K79" s="217">
        <v>0.48287671232876711</v>
      </c>
      <c r="L79" s="218">
        <f>$L$11</f>
        <v>101</v>
      </c>
      <c r="M79" s="217">
        <v>0.29504950495049564</v>
      </c>
      <c r="N79" s="218">
        <f>$N$11</f>
        <v>101</v>
      </c>
      <c r="O79" s="217">
        <v>1540784.1386138613</v>
      </c>
    </row>
    <row r="80" spans="1:15" s="238" customFormat="1" ht="23.1" customHeight="1" x14ac:dyDescent="0.15">
      <c r="C80" s="241" t="s">
        <v>573</v>
      </c>
      <c r="D80" s="240"/>
      <c r="E80" s="239"/>
      <c r="F80" s="218">
        <f>$F$12</f>
        <v>291</v>
      </c>
      <c r="G80" s="217">
        <v>0.76563573883161506</v>
      </c>
      <c r="H80" s="218">
        <f>$H$12</f>
        <v>142</v>
      </c>
      <c r="I80" s="217">
        <v>5444124.2464788733</v>
      </c>
      <c r="J80" s="218">
        <f>$J$12</f>
        <v>290</v>
      </c>
      <c r="K80" s="217">
        <v>6.8965517241379309E-2</v>
      </c>
      <c r="L80" s="218">
        <f>$L$12</f>
        <v>17</v>
      </c>
      <c r="M80" s="217">
        <v>0.6</v>
      </c>
      <c r="N80" s="218">
        <f>$N$12</f>
        <v>19</v>
      </c>
      <c r="O80" s="217">
        <v>1700604.4736842106</v>
      </c>
    </row>
    <row r="81" spans="3:15" s="238" customFormat="1" ht="23.1" customHeight="1" x14ac:dyDescent="0.15">
      <c r="C81" s="241" t="s">
        <v>572</v>
      </c>
      <c r="D81" s="240"/>
      <c r="E81" s="239"/>
      <c r="F81" s="218">
        <f>$F$13</f>
        <v>305</v>
      </c>
      <c r="G81" s="217">
        <v>0.30590163934426223</v>
      </c>
      <c r="H81" s="218">
        <f>$H$13</f>
        <v>29</v>
      </c>
      <c r="I81" s="217">
        <v>10362060.586206896</v>
      </c>
      <c r="J81" s="218">
        <f>$J$13</f>
        <v>291</v>
      </c>
      <c r="K81" s="217">
        <v>0.40893470790378006</v>
      </c>
      <c r="L81" s="218">
        <f>$L$13</f>
        <v>24</v>
      </c>
      <c r="M81" s="217">
        <v>3.1966666666666668</v>
      </c>
      <c r="N81" s="218">
        <f>$N$13</f>
        <v>25</v>
      </c>
      <c r="O81" s="217">
        <v>5935828.2800000003</v>
      </c>
    </row>
    <row r="82" spans="3:15" s="238" customFormat="1" ht="23.1" customHeight="1" x14ac:dyDescent="0.15">
      <c r="C82" s="241" t="s">
        <v>571</v>
      </c>
      <c r="D82" s="240"/>
      <c r="E82" s="239"/>
      <c r="F82" s="218">
        <f>$F$14</f>
        <v>294</v>
      </c>
      <c r="G82" s="217">
        <v>0.69251700680272121</v>
      </c>
      <c r="H82" s="218">
        <f>$H$14</f>
        <v>97</v>
      </c>
      <c r="I82" s="217">
        <v>6204612.8350515468</v>
      </c>
      <c r="J82" s="218">
        <f>$J$14</f>
        <v>278</v>
      </c>
      <c r="K82" s="217">
        <v>1.4064748201438848</v>
      </c>
      <c r="L82" s="218">
        <f>$L$14</f>
        <v>131</v>
      </c>
      <c r="M82" s="217">
        <v>1.6131297709923678</v>
      </c>
      <c r="N82" s="218">
        <f>$N$14</f>
        <v>148</v>
      </c>
      <c r="O82" s="217">
        <v>3275311.0878378376</v>
      </c>
    </row>
    <row r="83" spans="3:15" s="238" customFormat="1" ht="23.1" customHeight="1" x14ac:dyDescent="0.15">
      <c r="C83" s="241" t="s">
        <v>570</v>
      </c>
      <c r="D83" s="240"/>
      <c r="E83" s="239"/>
      <c r="F83" s="218">
        <f>$F$15</f>
        <v>300</v>
      </c>
      <c r="G83" s="217">
        <v>0.57633333333333336</v>
      </c>
      <c r="H83" s="218">
        <f>$H$15</f>
        <v>87</v>
      </c>
      <c r="I83" s="217">
        <v>6859668.9655172415</v>
      </c>
      <c r="J83" s="218">
        <f>$J$15</f>
        <v>268</v>
      </c>
      <c r="K83" s="217">
        <v>3.0634328358208953</v>
      </c>
      <c r="L83" s="218">
        <f>$L$15</f>
        <v>150</v>
      </c>
      <c r="M83" s="217">
        <v>2.5093333333333336</v>
      </c>
      <c r="N83" s="218">
        <f>$N$15</f>
        <v>170</v>
      </c>
      <c r="O83" s="217">
        <v>4452822.176470588</v>
      </c>
    </row>
    <row r="84" spans="3:15" s="238" customFormat="1" ht="23.1" customHeight="1" x14ac:dyDescent="0.15">
      <c r="C84" s="960" t="s">
        <v>569</v>
      </c>
      <c r="D84" s="961"/>
      <c r="E84" s="962"/>
      <c r="F84" s="218">
        <f>$F$16</f>
        <v>275</v>
      </c>
      <c r="G84" s="217">
        <v>23.884363636363634</v>
      </c>
      <c r="H84" s="218">
        <f>$H$16</f>
        <v>287</v>
      </c>
      <c r="I84" s="217">
        <v>75212294.104529619</v>
      </c>
      <c r="J84" s="218">
        <f>$J$16</f>
        <v>247</v>
      </c>
      <c r="K84" s="217">
        <v>16.465587044534413</v>
      </c>
      <c r="L84" s="218">
        <f>$L$16</f>
        <v>247</v>
      </c>
      <c r="M84" s="217">
        <v>8.6409716599190265</v>
      </c>
      <c r="N84" s="218">
        <f>$N$16</f>
        <v>276</v>
      </c>
      <c r="O84" s="217">
        <v>19700843.27536232</v>
      </c>
    </row>
    <row r="85" spans="3:15" ht="10.5" customHeight="1" x14ac:dyDescent="0.15">
      <c r="C85" s="214"/>
      <c r="D85" s="214"/>
      <c r="E85" s="214"/>
      <c r="F85" s="214"/>
      <c r="G85" s="214"/>
      <c r="H85" s="214"/>
      <c r="I85" s="214"/>
      <c r="J85" s="214"/>
      <c r="K85" s="214"/>
      <c r="L85" s="214"/>
      <c r="M85" s="214"/>
      <c r="N85" s="237"/>
      <c r="O85" s="236"/>
    </row>
    <row r="86" spans="3:15" ht="12.95" customHeight="1" x14ac:dyDescent="0.15">
      <c r="C86" s="214"/>
      <c r="D86" s="214"/>
      <c r="E86" s="214"/>
      <c r="F86" s="223"/>
      <c r="G86" s="223"/>
      <c r="H86" s="223"/>
      <c r="I86" s="223"/>
      <c r="J86" s="223"/>
      <c r="K86" s="223"/>
      <c r="L86" s="223"/>
      <c r="M86" s="223"/>
      <c r="N86" s="222" t="s">
        <v>556</v>
      </c>
      <c r="O86" s="222" t="s">
        <v>590</v>
      </c>
    </row>
    <row r="87" spans="3:15" ht="23.1" customHeight="1" x14ac:dyDescent="0.15">
      <c r="C87" s="221" t="s">
        <v>568</v>
      </c>
      <c r="D87" s="220"/>
      <c r="E87" s="220"/>
      <c r="F87" s="220"/>
      <c r="G87" s="220"/>
      <c r="H87" s="220"/>
      <c r="I87" s="220"/>
      <c r="J87" s="220"/>
      <c r="K87" s="220"/>
      <c r="L87" s="220"/>
      <c r="M87" s="219"/>
      <c r="N87" s="218">
        <f>$N$19</f>
        <v>282</v>
      </c>
      <c r="O87" s="217">
        <v>3326698.343971631</v>
      </c>
    </row>
    <row r="88" spans="3:15" ht="12.95" customHeight="1" x14ac:dyDescent="0.15">
      <c r="C88" s="214"/>
      <c r="D88" s="214"/>
      <c r="E88" s="214"/>
      <c r="F88" s="214"/>
      <c r="G88" s="214"/>
      <c r="H88" s="214"/>
      <c r="I88" s="214"/>
      <c r="J88" s="214"/>
      <c r="K88" s="214"/>
      <c r="L88" s="214"/>
      <c r="M88" s="214"/>
      <c r="N88" s="235"/>
      <c r="O88" s="224"/>
    </row>
    <row r="89" spans="3:15" ht="12.95" customHeight="1" x14ac:dyDescent="0.15">
      <c r="C89" s="214"/>
      <c r="D89" s="214"/>
      <c r="E89" s="214"/>
      <c r="F89" s="223"/>
      <c r="G89" s="223"/>
      <c r="H89" s="223"/>
      <c r="I89" s="223"/>
      <c r="J89" s="223"/>
      <c r="K89" s="223"/>
      <c r="L89" s="223"/>
      <c r="M89" s="223"/>
      <c r="N89" s="222" t="s">
        <v>556</v>
      </c>
      <c r="O89" s="222" t="s">
        <v>590</v>
      </c>
    </row>
    <row r="90" spans="3:15" ht="23.1" customHeight="1" x14ac:dyDescent="0.15">
      <c r="C90" s="221" t="s">
        <v>567</v>
      </c>
      <c r="D90" s="220"/>
      <c r="E90" s="220"/>
      <c r="F90" s="220"/>
      <c r="G90" s="220"/>
      <c r="H90" s="220"/>
      <c r="I90" s="220"/>
      <c r="J90" s="220"/>
      <c r="K90" s="220"/>
      <c r="L90" s="220"/>
      <c r="M90" s="219"/>
      <c r="N90" s="218">
        <f>$N$22</f>
        <v>289</v>
      </c>
      <c r="O90" s="217">
        <v>10459348.813148789</v>
      </c>
    </row>
    <row r="91" spans="3:15" ht="12.95" customHeight="1" x14ac:dyDescent="0.15">
      <c r="C91" s="214"/>
      <c r="D91" s="214"/>
      <c r="E91" s="214"/>
      <c r="F91" s="214"/>
      <c r="G91" s="214"/>
      <c r="H91" s="214"/>
      <c r="I91" s="214"/>
      <c r="J91" s="214"/>
      <c r="K91" s="214"/>
      <c r="L91" s="214"/>
      <c r="M91" s="214"/>
      <c r="N91" s="235"/>
      <c r="O91" s="224"/>
    </row>
    <row r="92" spans="3:15" ht="12.95" customHeight="1" x14ac:dyDescent="0.15">
      <c r="C92" s="214"/>
      <c r="D92" s="214"/>
      <c r="E92" s="214"/>
      <c r="F92" s="223"/>
      <c r="G92" s="223"/>
      <c r="H92" s="223"/>
      <c r="I92" s="223"/>
      <c r="J92" s="223"/>
      <c r="K92" s="223"/>
      <c r="L92" s="223"/>
      <c r="M92" s="223"/>
      <c r="N92" s="222" t="s">
        <v>556</v>
      </c>
      <c r="O92" s="222" t="s">
        <v>590</v>
      </c>
    </row>
    <row r="93" spans="3:15" ht="23.1" customHeight="1" x14ac:dyDescent="0.15">
      <c r="C93" s="963">
        <v>13</v>
      </c>
      <c r="D93" s="966" t="s">
        <v>566</v>
      </c>
      <c r="E93" s="226" t="s">
        <v>565</v>
      </c>
      <c r="F93" s="220"/>
      <c r="G93" s="220"/>
      <c r="H93" s="220"/>
      <c r="I93" s="234"/>
      <c r="J93" s="233"/>
      <c r="K93" s="233"/>
      <c r="L93" s="233"/>
      <c r="M93" s="232"/>
      <c r="N93" s="218">
        <f>$N$25</f>
        <v>51</v>
      </c>
      <c r="O93" s="217">
        <v>606647.03921568627</v>
      </c>
    </row>
    <row r="94" spans="3:15" ht="23.1" customHeight="1" x14ac:dyDescent="0.15">
      <c r="C94" s="964"/>
      <c r="D94" s="967"/>
      <c r="E94" s="226" t="s">
        <v>564</v>
      </c>
      <c r="F94" s="220"/>
      <c r="G94" s="220"/>
      <c r="H94" s="220"/>
      <c r="I94" s="951" t="s">
        <v>563</v>
      </c>
      <c r="J94" s="952"/>
      <c r="K94" s="952"/>
      <c r="L94" s="952"/>
      <c r="M94" s="953"/>
      <c r="N94" s="218">
        <f>$N$26</f>
        <v>41</v>
      </c>
      <c r="O94" s="217">
        <v>1682.9268292682927</v>
      </c>
    </row>
    <row r="95" spans="3:15" ht="23.1" customHeight="1" x14ac:dyDescent="0.15">
      <c r="C95" s="964"/>
      <c r="D95" s="967"/>
      <c r="E95" s="226" t="s">
        <v>562</v>
      </c>
      <c r="F95" s="220"/>
      <c r="G95" s="220"/>
      <c r="H95" s="220"/>
      <c r="I95" s="230"/>
      <c r="J95" s="229"/>
      <c r="K95" s="229"/>
      <c r="L95" s="229"/>
      <c r="M95" s="231"/>
      <c r="N95" s="218">
        <f>$N$27</f>
        <v>48</v>
      </c>
      <c r="O95" s="217">
        <v>394171.25</v>
      </c>
    </row>
    <row r="96" spans="3:15" ht="23.1" customHeight="1" x14ac:dyDescent="0.15">
      <c r="C96" s="964"/>
      <c r="D96" s="967"/>
      <c r="E96" s="226" t="s">
        <v>561</v>
      </c>
      <c r="F96" s="220"/>
      <c r="G96" s="220"/>
      <c r="H96" s="220"/>
      <c r="I96" s="230"/>
      <c r="J96" s="229"/>
      <c r="K96" s="229"/>
      <c r="L96" s="228"/>
      <c r="M96" s="227"/>
      <c r="N96" s="218">
        <f>$N$28</f>
        <v>49</v>
      </c>
      <c r="O96" s="217">
        <v>819095.48979591834</v>
      </c>
    </row>
    <row r="97" spans="1:15" ht="23.1" customHeight="1" x14ac:dyDescent="0.15">
      <c r="C97" s="964"/>
      <c r="D97" s="967"/>
      <c r="E97" s="226" t="s">
        <v>560</v>
      </c>
      <c r="F97" s="220"/>
      <c r="G97" s="220"/>
      <c r="H97" s="220"/>
      <c r="I97" s="954" t="s">
        <v>559</v>
      </c>
      <c r="J97" s="955"/>
      <c r="K97" s="955"/>
      <c r="L97" s="955"/>
      <c r="M97" s="225"/>
      <c r="N97" s="218">
        <f>$N$29</f>
        <v>154</v>
      </c>
      <c r="O97" s="217">
        <v>1074891.2337662338</v>
      </c>
    </row>
    <row r="98" spans="1:15" ht="23.1" customHeight="1" x14ac:dyDescent="0.15">
      <c r="C98" s="965"/>
      <c r="D98" s="968"/>
      <c r="E98" s="226" t="s">
        <v>558</v>
      </c>
      <c r="F98" s="220"/>
      <c r="G98" s="220"/>
      <c r="H98" s="220"/>
      <c r="I98" s="954" t="s">
        <v>557</v>
      </c>
      <c r="J98" s="955"/>
      <c r="K98" s="955"/>
      <c r="L98" s="955"/>
      <c r="M98" s="225"/>
      <c r="N98" s="218">
        <f>$N$30</f>
        <v>82</v>
      </c>
      <c r="O98" s="217">
        <v>637738.96341463411</v>
      </c>
    </row>
    <row r="99" spans="1:15" ht="12.95" customHeight="1" x14ac:dyDescent="0.15">
      <c r="C99" s="214"/>
      <c r="D99" s="214"/>
      <c r="E99" s="215"/>
      <c r="F99" s="215"/>
      <c r="G99" s="215"/>
      <c r="H99" s="215"/>
      <c r="I99" s="215"/>
      <c r="J99" s="215"/>
      <c r="K99" s="215"/>
      <c r="L99" s="215"/>
      <c r="M99" s="215"/>
      <c r="N99" s="215"/>
      <c r="O99" s="224"/>
    </row>
    <row r="100" spans="1:15" ht="12.95" customHeight="1" x14ac:dyDescent="0.15">
      <c r="C100" s="214"/>
      <c r="D100" s="214"/>
      <c r="E100" s="214"/>
      <c r="F100" s="223"/>
      <c r="G100" s="223"/>
      <c r="H100" s="223"/>
      <c r="I100" s="223"/>
      <c r="J100" s="223"/>
      <c r="K100" s="223"/>
      <c r="L100" s="223"/>
      <c r="M100" s="223"/>
      <c r="N100" s="222" t="s">
        <v>556</v>
      </c>
      <c r="O100" s="222" t="s">
        <v>590</v>
      </c>
    </row>
    <row r="101" spans="1:15" ht="23.1" customHeight="1" x14ac:dyDescent="0.15">
      <c r="C101" s="221" t="s">
        <v>554</v>
      </c>
      <c r="D101" s="220"/>
      <c r="E101" s="220"/>
      <c r="F101" s="220"/>
      <c r="G101" s="220"/>
      <c r="H101" s="220"/>
      <c r="I101" s="220"/>
      <c r="J101" s="220"/>
      <c r="K101" s="220"/>
      <c r="L101" s="220"/>
      <c r="M101" s="219"/>
      <c r="N101" s="218">
        <f>$N$33</f>
        <v>285</v>
      </c>
      <c r="O101" s="217">
        <v>13917974.522807017</v>
      </c>
    </row>
    <row r="102" spans="1:15" ht="12.95" customHeight="1" x14ac:dyDescent="0.15">
      <c r="C102" s="216"/>
      <c r="D102" s="215"/>
      <c r="E102" s="215"/>
      <c r="F102" s="215"/>
      <c r="G102" s="215"/>
      <c r="H102" s="215"/>
      <c r="I102" s="215"/>
      <c r="J102" s="215"/>
      <c r="K102" s="215"/>
      <c r="L102" s="215"/>
      <c r="M102" s="215"/>
      <c r="N102" s="214"/>
      <c r="O102" s="214"/>
    </row>
    <row r="103" spans="1:15" ht="15" customHeight="1" x14ac:dyDescent="0.15">
      <c r="A103" s="36" t="s">
        <v>589</v>
      </c>
      <c r="B103" s="36"/>
    </row>
    <row r="104" spans="1:15" ht="15" customHeight="1" x14ac:dyDescent="0.15">
      <c r="B104" s="252" t="s">
        <v>600</v>
      </c>
    </row>
    <row r="105" spans="1:15" ht="12.95" customHeight="1" x14ac:dyDescent="0.15">
      <c r="C105" s="959" t="s">
        <v>587</v>
      </c>
      <c r="D105" s="959"/>
      <c r="E105" s="959"/>
      <c r="F105" s="250" t="s">
        <v>586</v>
      </c>
      <c r="G105" s="249"/>
      <c r="H105" s="249"/>
      <c r="I105" s="251"/>
      <c r="J105" s="250" t="s">
        <v>585</v>
      </c>
      <c r="K105" s="249"/>
      <c r="L105" s="249"/>
      <c r="M105" s="249"/>
      <c r="N105" s="248"/>
      <c r="O105" s="247"/>
    </row>
    <row r="106" spans="1:15" ht="12.95" customHeight="1" x14ac:dyDescent="0.15">
      <c r="C106" s="959"/>
      <c r="D106" s="959"/>
      <c r="E106" s="959"/>
      <c r="F106" s="246" t="s">
        <v>582</v>
      </c>
      <c r="G106" s="245"/>
      <c r="H106" s="244" t="s">
        <v>584</v>
      </c>
      <c r="I106" s="244"/>
      <c r="J106" s="244" t="s">
        <v>583</v>
      </c>
      <c r="K106" s="244"/>
      <c r="L106" s="244" t="s">
        <v>582</v>
      </c>
      <c r="M106" s="244"/>
      <c r="N106" s="244" t="s">
        <v>581</v>
      </c>
      <c r="O106" s="244"/>
    </row>
    <row r="107" spans="1:15" ht="12.95" customHeight="1" x14ac:dyDescent="0.15">
      <c r="C107" s="959"/>
      <c r="D107" s="959"/>
      <c r="E107" s="959"/>
      <c r="F107" s="243" t="s">
        <v>556</v>
      </c>
      <c r="G107" s="243" t="s">
        <v>555</v>
      </c>
      <c r="H107" s="243" t="s">
        <v>556</v>
      </c>
      <c r="I107" s="243" t="s">
        <v>555</v>
      </c>
      <c r="J107" s="243" t="s">
        <v>556</v>
      </c>
      <c r="K107" s="243" t="s">
        <v>555</v>
      </c>
      <c r="L107" s="243" t="s">
        <v>556</v>
      </c>
      <c r="M107" s="243" t="s">
        <v>555</v>
      </c>
      <c r="N107" s="243" t="s">
        <v>556</v>
      </c>
      <c r="O107" s="243" t="s">
        <v>555</v>
      </c>
    </row>
    <row r="108" spans="1:15" s="238" customFormat="1" ht="23.1" customHeight="1" x14ac:dyDescent="0.15">
      <c r="C108" s="241" t="s">
        <v>580</v>
      </c>
      <c r="D108" s="240"/>
      <c r="E108" s="239"/>
      <c r="F108" s="218">
        <f>$F$6</f>
        <v>288</v>
      </c>
      <c r="G108" s="217">
        <v>1</v>
      </c>
      <c r="H108" s="218">
        <f>$H$6</f>
        <v>279</v>
      </c>
      <c r="I108" s="217">
        <v>4764395</v>
      </c>
      <c r="J108" s="218">
        <f>$J$6</f>
        <v>298</v>
      </c>
      <c r="K108" s="217">
        <v>0</v>
      </c>
      <c r="L108" s="218">
        <f>$L$6</f>
        <v>3</v>
      </c>
      <c r="M108" s="217">
        <v>0.5</v>
      </c>
      <c r="N108" s="218">
        <f>$N$6</f>
        <v>2</v>
      </c>
      <c r="O108" s="217">
        <v>4037793.5</v>
      </c>
    </row>
    <row r="109" spans="1:15" s="238" customFormat="1" ht="23.1" customHeight="1" x14ac:dyDescent="0.15">
      <c r="C109" s="241" t="s">
        <v>579</v>
      </c>
      <c r="D109" s="240"/>
      <c r="E109" s="239"/>
      <c r="F109" s="218">
        <f>$F$7</f>
        <v>307</v>
      </c>
      <c r="G109" s="217">
        <v>0</v>
      </c>
      <c r="H109" s="218">
        <f>$H$7</f>
        <v>2</v>
      </c>
      <c r="I109" s="217">
        <v>12340938</v>
      </c>
      <c r="J109" s="218">
        <f>$J$7</f>
        <v>297</v>
      </c>
      <c r="K109" s="217">
        <v>0</v>
      </c>
      <c r="L109" s="218">
        <f>$L$7</f>
        <v>6</v>
      </c>
      <c r="M109" s="217">
        <v>0.13</v>
      </c>
      <c r="N109" s="218">
        <f>$N$7</f>
        <v>8</v>
      </c>
      <c r="O109" s="217">
        <v>1175000</v>
      </c>
    </row>
    <row r="110" spans="1:15" s="238" customFormat="1" ht="23.1" customHeight="1" x14ac:dyDescent="0.15">
      <c r="C110" s="241" t="s">
        <v>577</v>
      </c>
      <c r="D110" s="240"/>
      <c r="E110" s="239"/>
      <c r="F110" s="218">
        <f>$F$8</f>
        <v>285</v>
      </c>
      <c r="G110" s="217">
        <v>2</v>
      </c>
      <c r="H110" s="218">
        <f>$H$8</f>
        <v>249</v>
      </c>
      <c r="I110" s="217">
        <v>7356998</v>
      </c>
      <c r="J110" s="218">
        <f>$J$8</f>
        <v>272</v>
      </c>
      <c r="K110" s="217">
        <v>0</v>
      </c>
      <c r="L110" s="218">
        <f>$L$8</f>
        <v>132</v>
      </c>
      <c r="M110" s="217">
        <v>1</v>
      </c>
      <c r="N110" s="218">
        <f>$N$8</f>
        <v>146</v>
      </c>
      <c r="O110" s="217">
        <v>2993220</v>
      </c>
    </row>
    <row r="111" spans="1:15" s="238" customFormat="1" ht="23.1" customHeight="1" x14ac:dyDescent="0.15">
      <c r="C111" s="241" t="s">
        <v>576</v>
      </c>
      <c r="D111" s="240"/>
      <c r="E111" s="239"/>
      <c r="F111" s="218">
        <f>$F$9</f>
        <v>291</v>
      </c>
      <c r="G111" s="217">
        <v>0</v>
      </c>
      <c r="H111" s="218">
        <f>$H$9</f>
        <v>145</v>
      </c>
      <c r="I111" s="217">
        <v>3934920</v>
      </c>
      <c r="J111" s="218">
        <f>$J$9</f>
        <v>281</v>
      </c>
      <c r="K111" s="217">
        <v>0</v>
      </c>
      <c r="L111" s="218">
        <f>$L$9</f>
        <v>75</v>
      </c>
      <c r="M111" s="217">
        <v>0.8</v>
      </c>
      <c r="N111" s="218">
        <f>$N$9</f>
        <v>88</v>
      </c>
      <c r="O111" s="217">
        <v>2299156.5</v>
      </c>
    </row>
    <row r="112" spans="1:15" s="238" customFormat="1" ht="23.1" customHeight="1" x14ac:dyDescent="0.15">
      <c r="C112" s="241" t="s">
        <v>575</v>
      </c>
      <c r="D112" s="240"/>
      <c r="E112" s="239"/>
      <c r="F112" s="218">
        <f>$F$10</f>
        <v>286</v>
      </c>
      <c r="G112" s="217">
        <v>16</v>
      </c>
      <c r="H112" s="218">
        <f>$H$10</f>
        <v>283</v>
      </c>
      <c r="I112" s="217">
        <v>47929545</v>
      </c>
      <c r="J112" s="218">
        <f>$J$10</f>
        <v>262</v>
      </c>
      <c r="K112" s="217">
        <v>6</v>
      </c>
      <c r="L112" s="218">
        <f>$L$10</f>
        <v>247</v>
      </c>
      <c r="M112" s="217">
        <v>3.5</v>
      </c>
      <c r="N112" s="218">
        <f>$N$10</f>
        <v>267</v>
      </c>
      <c r="O112" s="217">
        <v>8243837</v>
      </c>
    </row>
    <row r="113" spans="3:15" s="238" customFormat="1" ht="23.1" customHeight="1" x14ac:dyDescent="0.15">
      <c r="C113" s="956" t="s">
        <v>574</v>
      </c>
      <c r="D113" s="957"/>
      <c r="E113" s="958"/>
      <c r="F113" s="218">
        <f>$F$11</f>
        <v>303</v>
      </c>
      <c r="G113" s="217">
        <v>0</v>
      </c>
      <c r="H113" s="218">
        <f>$H$11</f>
        <v>49</v>
      </c>
      <c r="I113" s="217">
        <v>3649997</v>
      </c>
      <c r="J113" s="218">
        <f>$J$11</f>
        <v>292</v>
      </c>
      <c r="K113" s="217">
        <v>0</v>
      </c>
      <c r="L113" s="218">
        <f>$L$11</f>
        <v>101</v>
      </c>
      <c r="M113" s="217">
        <v>0.1</v>
      </c>
      <c r="N113" s="218">
        <f>$N$11</f>
        <v>101</v>
      </c>
      <c r="O113" s="217">
        <v>854634</v>
      </c>
    </row>
    <row r="114" spans="3:15" s="238" customFormat="1" ht="23.1" customHeight="1" x14ac:dyDescent="0.15">
      <c r="C114" s="241" t="s">
        <v>573</v>
      </c>
      <c r="D114" s="240"/>
      <c r="E114" s="239"/>
      <c r="F114" s="218">
        <f>$F$12</f>
        <v>291</v>
      </c>
      <c r="G114" s="217">
        <v>0</v>
      </c>
      <c r="H114" s="218">
        <f>$H$12</f>
        <v>142</v>
      </c>
      <c r="I114" s="217">
        <v>5034510</v>
      </c>
      <c r="J114" s="218">
        <f>$J$12</f>
        <v>290</v>
      </c>
      <c r="K114" s="217">
        <v>0</v>
      </c>
      <c r="L114" s="218">
        <f>$L$12</f>
        <v>17</v>
      </c>
      <c r="M114" s="217">
        <v>0.5</v>
      </c>
      <c r="N114" s="218">
        <f>$N$12</f>
        <v>19</v>
      </c>
      <c r="O114" s="217">
        <v>1200000</v>
      </c>
    </row>
    <row r="115" spans="3:15" s="238" customFormat="1" ht="23.1" customHeight="1" x14ac:dyDescent="0.15">
      <c r="C115" s="241" t="s">
        <v>572</v>
      </c>
      <c r="D115" s="240"/>
      <c r="E115" s="239"/>
      <c r="F115" s="218">
        <f>$F$13</f>
        <v>305</v>
      </c>
      <c r="G115" s="217">
        <v>0</v>
      </c>
      <c r="H115" s="218">
        <f>$H$13</f>
        <v>29</v>
      </c>
      <c r="I115" s="217">
        <v>3596073</v>
      </c>
      <c r="J115" s="218">
        <f>$J$13</f>
        <v>291</v>
      </c>
      <c r="K115" s="217">
        <v>0</v>
      </c>
      <c r="L115" s="218">
        <f>$L$13</f>
        <v>24</v>
      </c>
      <c r="M115" s="217">
        <v>1.5</v>
      </c>
      <c r="N115" s="218">
        <f>$N$13</f>
        <v>25</v>
      </c>
      <c r="O115" s="217">
        <v>2517350</v>
      </c>
    </row>
    <row r="116" spans="3:15" s="238" customFormat="1" ht="23.1" customHeight="1" x14ac:dyDescent="0.15">
      <c r="C116" s="241" t="s">
        <v>571</v>
      </c>
      <c r="D116" s="240"/>
      <c r="E116" s="239"/>
      <c r="F116" s="218">
        <f>$F$14</f>
        <v>294</v>
      </c>
      <c r="G116" s="217">
        <v>0</v>
      </c>
      <c r="H116" s="218">
        <f>$H$14</f>
        <v>97</v>
      </c>
      <c r="I116" s="217">
        <v>3000000</v>
      </c>
      <c r="J116" s="218">
        <f>$J$14</f>
        <v>278</v>
      </c>
      <c r="K116" s="217">
        <v>0</v>
      </c>
      <c r="L116" s="218">
        <f>$L$14</f>
        <v>131</v>
      </c>
      <c r="M116" s="217">
        <v>1.3</v>
      </c>
      <c r="N116" s="218">
        <f>$N$14</f>
        <v>148</v>
      </c>
      <c r="O116" s="217">
        <v>2666028</v>
      </c>
    </row>
    <row r="117" spans="3:15" s="238" customFormat="1" ht="23.1" customHeight="1" x14ac:dyDescent="0.15">
      <c r="C117" s="241" t="s">
        <v>570</v>
      </c>
      <c r="D117" s="240"/>
      <c r="E117" s="239"/>
      <c r="F117" s="218">
        <f>$F$15</f>
        <v>300</v>
      </c>
      <c r="G117" s="217">
        <v>0</v>
      </c>
      <c r="H117" s="218">
        <f>$H$15</f>
        <v>87</v>
      </c>
      <c r="I117" s="217">
        <v>4104140</v>
      </c>
      <c r="J117" s="218">
        <f>$J$15</f>
        <v>268</v>
      </c>
      <c r="K117" s="217">
        <v>1</v>
      </c>
      <c r="L117" s="218">
        <f>$L$15</f>
        <v>150</v>
      </c>
      <c r="M117" s="217">
        <v>2.4</v>
      </c>
      <c r="N117" s="218">
        <f>$N$15</f>
        <v>170</v>
      </c>
      <c r="O117" s="217">
        <v>4077325</v>
      </c>
    </row>
    <row r="118" spans="3:15" s="238" customFormat="1" ht="23.1" customHeight="1" x14ac:dyDescent="0.15">
      <c r="C118" s="960" t="s">
        <v>569</v>
      </c>
      <c r="D118" s="961"/>
      <c r="E118" s="962"/>
      <c r="F118" s="218">
        <f>$F$16</f>
        <v>275</v>
      </c>
      <c r="G118" s="217">
        <v>22</v>
      </c>
      <c r="H118" s="218">
        <f>$H$16</f>
        <v>287</v>
      </c>
      <c r="I118" s="217">
        <v>68238780</v>
      </c>
      <c r="J118" s="218">
        <f>$J$16</f>
        <v>247</v>
      </c>
      <c r="K118" s="217">
        <v>13</v>
      </c>
      <c r="L118" s="218">
        <f>$L$16</f>
        <v>247</v>
      </c>
      <c r="M118" s="217">
        <v>7</v>
      </c>
      <c r="N118" s="218">
        <f>$N$16</f>
        <v>276</v>
      </c>
      <c r="O118" s="217">
        <v>15653885.5</v>
      </c>
    </row>
    <row r="119" spans="3:15" ht="10.5" customHeight="1" x14ac:dyDescent="0.15">
      <c r="C119" s="214"/>
      <c r="D119" s="214"/>
      <c r="E119" s="214"/>
      <c r="F119" s="214"/>
      <c r="G119" s="214"/>
      <c r="H119" s="214"/>
      <c r="I119" s="214"/>
      <c r="J119" s="214"/>
      <c r="K119" s="214"/>
      <c r="L119" s="214"/>
      <c r="M119" s="214"/>
      <c r="N119" s="237"/>
      <c r="O119" s="236"/>
    </row>
    <row r="120" spans="3:15" ht="12.95" customHeight="1" x14ac:dyDescent="0.15">
      <c r="C120" s="214"/>
      <c r="D120" s="214"/>
      <c r="E120" s="214"/>
      <c r="F120" s="223"/>
      <c r="G120" s="223"/>
      <c r="H120" s="223"/>
      <c r="I120" s="223"/>
      <c r="J120" s="223"/>
      <c r="K120" s="223"/>
      <c r="L120" s="223"/>
      <c r="M120" s="223"/>
      <c r="N120" s="222" t="s">
        <v>556</v>
      </c>
      <c r="O120" s="222" t="s">
        <v>555</v>
      </c>
    </row>
    <row r="121" spans="3:15" ht="23.1" customHeight="1" x14ac:dyDescent="0.15">
      <c r="C121" s="221" t="s">
        <v>568</v>
      </c>
      <c r="D121" s="220"/>
      <c r="E121" s="220"/>
      <c r="F121" s="220"/>
      <c r="G121" s="220"/>
      <c r="H121" s="220"/>
      <c r="I121" s="220"/>
      <c r="J121" s="220"/>
      <c r="K121" s="220"/>
      <c r="L121" s="220"/>
      <c r="M121" s="219"/>
      <c r="N121" s="218">
        <f>$N$19</f>
        <v>282</v>
      </c>
      <c r="O121" s="217">
        <v>2623084</v>
      </c>
    </row>
    <row r="122" spans="3:15" ht="12.95" customHeight="1" x14ac:dyDescent="0.15">
      <c r="C122" s="214"/>
      <c r="D122" s="214"/>
      <c r="E122" s="214"/>
      <c r="F122" s="214"/>
      <c r="G122" s="214"/>
      <c r="H122" s="214"/>
      <c r="I122" s="214"/>
      <c r="J122" s="214"/>
      <c r="K122" s="214"/>
      <c r="L122" s="214"/>
      <c r="M122" s="214"/>
      <c r="N122" s="235"/>
      <c r="O122" s="224"/>
    </row>
    <row r="123" spans="3:15" ht="12.95" customHeight="1" x14ac:dyDescent="0.15">
      <c r="C123" s="214"/>
      <c r="D123" s="214"/>
      <c r="E123" s="214"/>
      <c r="F123" s="223"/>
      <c r="G123" s="223"/>
      <c r="H123" s="223"/>
      <c r="I123" s="223"/>
      <c r="J123" s="223"/>
      <c r="K123" s="223"/>
      <c r="L123" s="223"/>
      <c r="M123" s="223"/>
      <c r="N123" s="222" t="s">
        <v>556</v>
      </c>
      <c r="O123" s="222" t="s">
        <v>555</v>
      </c>
    </row>
    <row r="124" spans="3:15" ht="23.1" customHeight="1" x14ac:dyDescent="0.15">
      <c r="C124" s="221" t="s">
        <v>567</v>
      </c>
      <c r="D124" s="220"/>
      <c r="E124" s="220"/>
      <c r="F124" s="220"/>
      <c r="G124" s="220"/>
      <c r="H124" s="220"/>
      <c r="I124" s="220"/>
      <c r="J124" s="220"/>
      <c r="K124" s="220"/>
      <c r="L124" s="220"/>
      <c r="M124" s="219"/>
      <c r="N124" s="218">
        <f>$N$22</f>
        <v>289</v>
      </c>
      <c r="O124" s="217">
        <v>8603775</v>
      </c>
    </row>
    <row r="125" spans="3:15" ht="12.95" customHeight="1" x14ac:dyDescent="0.15">
      <c r="C125" s="214"/>
      <c r="D125" s="214"/>
      <c r="E125" s="214"/>
      <c r="F125" s="214"/>
      <c r="G125" s="214"/>
      <c r="H125" s="214"/>
      <c r="I125" s="214"/>
      <c r="J125" s="214"/>
      <c r="K125" s="214"/>
      <c r="L125" s="214"/>
      <c r="M125" s="214"/>
      <c r="N125" s="235"/>
      <c r="O125" s="224"/>
    </row>
    <row r="126" spans="3:15" ht="12.95" customHeight="1" x14ac:dyDescent="0.15">
      <c r="C126" s="214"/>
      <c r="D126" s="214"/>
      <c r="E126" s="214"/>
      <c r="F126" s="223"/>
      <c r="G126" s="223"/>
      <c r="H126" s="223"/>
      <c r="I126" s="223"/>
      <c r="J126" s="223"/>
      <c r="K126" s="223"/>
      <c r="L126" s="223"/>
      <c r="M126" s="223"/>
      <c r="N126" s="222" t="s">
        <v>556</v>
      </c>
      <c r="O126" s="222" t="s">
        <v>555</v>
      </c>
    </row>
    <row r="127" spans="3:15" ht="23.1" customHeight="1" x14ac:dyDescent="0.15">
      <c r="C127" s="963">
        <v>13</v>
      </c>
      <c r="D127" s="966" t="s">
        <v>566</v>
      </c>
      <c r="E127" s="226" t="s">
        <v>565</v>
      </c>
      <c r="F127" s="220"/>
      <c r="G127" s="220"/>
      <c r="H127" s="220"/>
      <c r="I127" s="234"/>
      <c r="J127" s="233"/>
      <c r="K127" s="233"/>
      <c r="L127" s="233"/>
      <c r="M127" s="232"/>
      <c r="N127" s="218">
        <f>$N$25</f>
        <v>51</v>
      </c>
      <c r="O127" s="217">
        <v>0</v>
      </c>
    </row>
    <row r="128" spans="3:15" ht="23.1" customHeight="1" x14ac:dyDescent="0.15">
      <c r="C128" s="964"/>
      <c r="D128" s="967"/>
      <c r="E128" s="226" t="s">
        <v>564</v>
      </c>
      <c r="F128" s="220"/>
      <c r="G128" s="220"/>
      <c r="H128" s="220"/>
      <c r="I128" s="951" t="s">
        <v>563</v>
      </c>
      <c r="J128" s="952"/>
      <c r="K128" s="952"/>
      <c r="L128" s="952"/>
      <c r="M128" s="953"/>
      <c r="N128" s="218">
        <f>$N$26</f>
        <v>41</v>
      </c>
      <c r="O128" s="217">
        <v>0</v>
      </c>
    </row>
    <row r="129" spans="1:15" ht="23.1" customHeight="1" x14ac:dyDescent="0.15">
      <c r="C129" s="964"/>
      <c r="D129" s="967"/>
      <c r="E129" s="226" t="s">
        <v>562</v>
      </c>
      <c r="F129" s="220"/>
      <c r="G129" s="220"/>
      <c r="H129" s="220"/>
      <c r="I129" s="230"/>
      <c r="J129" s="229"/>
      <c r="K129" s="229"/>
      <c r="L129" s="229"/>
      <c r="M129" s="231"/>
      <c r="N129" s="218">
        <f>$N$27</f>
        <v>48</v>
      </c>
      <c r="O129" s="217">
        <v>0</v>
      </c>
    </row>
    <row r="130" spans="1:15" ht="23.1" customHeight="1" x14ac:dyDescent="0.15">
      <c r="C130" s="964"/>
      <c r="D130" s="967"/>
      <c r="E130" s="226" t="s">
        <v>561</v>
      </c>
      <c r="F130" s="220"/>
      <c r="G130" s="220"/>
      <c r="H130" s="220"/>
      <c r="I130" s="230"/>
      <c r="J130" s="229"/>
      <c r="K130" s="229"/>
      <c r="L130" s="228"/>
      <c r="M130" s="227"/>
      <c r="N130" s="218">
        <f>$N$28</f>
        <v>49</v>
      </c>
      <c r="O130" s="217">
        <v>0</v>
      </c>
    </row>
    <row r="131" spans="1:15" ht="23.1" customHeight="1" x14ac:dyDescent="0.15">
      <c r="C131" s="964"/>
      <c r="D131" s="967"/>
      <c r="E131" s="226" t="s">
        <v>560</v>
      </c>
      <c r="F131" s="220"/>
      <c r="G131" s="220"/>
      <c r="H131" s="220"/>
      <c r="I131" s="954" t="s">
        <v>559</v>
      </c>
      <c r="J131" s="955"/>
      <c r="K131" s="955"/>
      <c r="L131" s="955"/>
      <c r="M131" s="225"/>
      <c r="N131" s="218">
        <f>$N$29</f>
        <v>154</v>
      </c>
      <c r="O131" s="217">
        <v>675000</v>
      </c>
    </row>
    <row r="132" spans="1:15" ht="23.1" customHeight="1" x14ac:dyDescent="0.15">
      <c r="C132" s="965"/>
      <c r="D132" s="968"/>
      <c r="E132" s="226" t="s">
        <v>558</v>
      </c>
      <c r="F132" s="220"/>
      <c r="G132" s="220"/>
      <c r="H132" s="220"/>
      <c r="I132" s="954" t="s">
        <v>557</v>
      </c>
      <c r="J132" s="955"/>
      <c r="K132" s="955"/>
      <c r="L132" s="955"/>
      <c r="M132" s="225"/>
      <c r="N132" s="218">
        <f>$N$30</f>
        <v>82</v>
      </c>
      <c r="O132" s="217">
        <v>118784</v>
      </c>
    </row>
    <row r="133" spans="1:15" ht="12.95" customHeight="1" x14ac:dyDescent="0.15">
      <c r="C133" s="214"/>
      <c r="D133" s="214"/>
      <c r="E133" s="215"/>
      <c r="F133" s="215"/>
      <c r="G133" s="215"/>
      <c r="H133" s="215"/>
      <c r="I133" s="215"/>
      <c r="J133" s="215"/>
      <c r="K133" s="215"/>
      <c r="L133" s="215"/>
      <c r="M133" s="215"/>
      <c r="N133" s="215"/>
      <c r="O133" s="224"/>
    </row>
    <row r="134" spans="1:15" ht="12.95" customHeight="1" x14ac:dyDescent="0.15">
      <c r="C134" s="214"/>
      <c r="D134" s="214"/>
      <c r="E134" s="214"/>
      <c r="F134" s="223"/>
      <c r="G134" s="223"/>
      <c r="H134" s="223"/>
      <c r="I134" s="223"/>
      <c r="J134" s="223"/>
      <c r="K134" s="223"/>
      <c r="L134" s="223"/>
      <c r="M134" s="223"/>
      <c r="N134" s="222" t="s">
        <v>556</v>
      </c>
      <c r="O134" s="222" t="s">
        <v>555</v>
      </c>
    </row>
    <row r="135" spans="1:15" ht="23.1" customHeight="1" x14ac:dyDescent="0.15">
      <c r="C135" s="221" t="s">
        <v>554</v>
      </c>
      <c r="D135" s="220"/>
      <c r="E135" s="220"/>
      <c r="F135" s="220"/>
      <c r="G135" s="220"/>
      <c r="H135" s="220"/>
      <c r="I135" s="220"/>
      <c r="J135" s="220"/>
      <c r="K135" s="220"/>
      <c r="L135" s="220"/>
      <c r="M135" s="219"/>
      <c r="N135" s="218">
        <f>$N$33</f>
        <v>285</v>
      </c>
      <c r="O135" s="217">
        <v>12572159</v>
      </c>
    </row>
    <row r="136" spans="1:15" ht="12.95" customHeight="1" x14ac:dyDescent="0.15">
      <c r="C136" s="216"/>
      <c r="D136" s="215"/>
      <c r="E136" s="215"/>
      <c r="F136" s="215"/>
      <c r="G136" s="215"/>
      <c r="H136" s="215"/>
      <c r="I136" s="215"/>
      <c r="J136" s="215"/>
      <c r="K136" s="215"/>
      <c r="L136" s="215"/>
      <c r="M136" s="215"/>
      <c r="N136" s="214"/>
      <c r="O136" s="214"/>
    </row>
    <row r="137" spans="1:15" ht="15" customHeight="1" x14ac:dyDescent="0.15">
      <c r="A137" s="36" t="s">
        <v>589</v>
      </c>
      <c r="B137" s="36"/>
    </row>
    <row r="138" spans="1:15" ht="15" customHeight="1" x14ac:dyDescent="0.15">
      <c r="B138" s="252" t="s">
        <v>599</v>
      </c>
    </row>
    <row r="139" spans="1:15" ht="12.95" customHeight="1" x14ac:dyDescent="0.15">
      <c r="C139" s="959" t="s">
        <v>587</v>
      </c>
      <c r="D139" s="959"/>
      <c r="E139" s="959"/>
      <c r="F139" s="250" t="s">
        <v>586</v>
      </c>
      <c r="G139" s="249"/>
      <c r="H139" s="249"/>
      <c r="I139" s="251"/>
      <c r="J139" s="250" t="s">
        <v>585</v>
      </c>
      <c r="K139" s="249"/>
      <c r="L139" s="249"/>
      <c r="M139" s="249"/>
      <c r="N139" s="248"/>
      <c r="O139" s="247"/>
    </row>
    <row r="140" spans="1:15" ht="12.95" customHeight="1" x14ac:dyDescent="0.15">
      <c r="C140" s="959"/>
      <c r="D140" s="959"/>
      <c r="E140" s="959"/>
      <c r="F140" s="246" t="s">
        <v>582</v>
      </c>
      <c r="G140" s="245"/>
      <c r="H140" s="244" t="s">
        <v>584</v>
      </c>
      <c r="I140" s="244"/>
      <c r="J140" s="244" t="s">
        <v>583</v>
      </c>
      <c r="K140" s="244"/>
      <c r="L140" s="244" t="s">
        <v>582</v>
      </c>
      <c r="M140" s="244"/>
      <c r="N140" s="244" t="s">
        <v>581</v>
      </c>
      <c r="O140" s="244"/>
    </row>
    <row r="141" spans="1:15" ht="12.95" customHeight="1" x14ac:dyDescent="0.15">
      <c r="C141" s="959"/>
      <c r="D141" s="959"/>
      <c r="E141" s="959"/>
      <c r="F141" s="243" t="s">
        <v>556</v>
      </c>
      <c r="G141" s="243" t="s">
        <v>594</v>
      </c>
      <c r="H141" s="243" t="s">
        <v>556</v>
      </c>
      <c r="I141" s="243" t="s">
        <v>594</v>
      </c>
      <c r="J141" s="243" t="s">
        <v>556</v>
      </c>
      <c r="K141" s="243" t="s">
        <v>594</v>
      </c>
      <c r="L141" s="243" t="s">
        <v>556</v>
      </c>
      <c r="M141" s="243" t="s">
        <v>594</v>
      </c>
      <c r="N141" s="243" t="s">
        <v>556</v>
      </c>
      <c r="O141" s="243" t="s">
        <v>594</v>
      </c>
    </row>
    <row r="142" spans="1:15" s="238" customFormat="1" ht="23.1" customHeight="1" x14ac:dyDescent="0.15">
      <c r="C142" s="241" t="s">
        <v>580</v>
      </c>
      <c r="D142" s="240"/>
      <c r="E142" s="239"/>
      <c r="F142" s="218">
        <v>260</v>
      </c>
      <c r="G142" s="217">
        <v>0.5</v>
      </c>
      <c r="H142" s="218">
        <v>251</v>
      </c>
      <c r="I142" s="217">
        <v>2786568</v>
      </c>
      <c r="J142" s="218">
        <v>268</v>
      </c>
      <c r="K142" s="217">
        <v>0</v>
      </c>
      <c r="L142" s="218">
        <v>3</v>
      </c>
      <c r="M142" s="242">
        <v>0.4</v>
      </c>
      <c r="N142" s="218">
        <v>2</v>
      </c>
      <c r="O142" s="242">
        <v>2923262</v>
      </c>
    </row>
    <row r="143" spans="1:15" s="238" customFormat="1" ht="23.1" customHeight="1" x14ac:dyDescent="0.15">
      <c r="C143" s="241" t="s">
        <v>579</v>
      </c>
      <c r="D143" s="240"/>
      <c r="E143" s="239"/>
      <c r="F143" s="218">
        <v>277</v>
      </c>
      <c r="G143" s="217">
        <v>0</v>
      </c>
      <c r="H143" s="218">
        <v>2</v>
      </c>
      <c r="I143" s="242">
        <v>9390006</v>
      </c>
      <c r="J143" s="218">
        <v>267</v>
      </c>
      <c r="K143" s="217">
        <v>0</v>
      </c>
      <c r="L143" s="218">
        <v>6</v>
      </c>
      <c r="M143" s="242">
        <v>0</v>
      </c>
      <c r="N143" s="218">
        <v>8</v>
      </c>
      <c r="O143" s="242">
        <v>310080</v>
      </c>
    </row>
    <row r="144" spans="1:15" s="238" customFormat="1" ht="23.1" customHeight="1" x14ac:dyDescent="0.15">
      <c r="C144" s="241" t="s">
        <v>577</v>
      </c>
      <c r="D144" s="240"/>
      <c r="E144" s="239"/>
      <c r="F144" s="218">
        <v>257</v>
      </c>
      <c r="G144" s="217">
        <v>0</v>
      </c>
      <c r="H144" s="218">
        <v>225</v>
      </c>
      <c r="I144" s="217">
        <v>2405000</v>
      </c>
      <c r="J144" s="218">
        <v>244</v>
      </c>
      <c r="K144" s="217">
        <v>0</v>
      </c>
      <c r="L144" s="218">
        <v>118</v>
      </c>
      <c r="M144" s="217">
        <v>0.2</v>
      </c>
      <c r="N144" s="218">
        <v>132</v>
      </c>
      <c r="O144" s="217">
        <v>622125</v>
      </c>
    </row>
    <row r="145" spans="3:15" s="238" customFormat="1" ht="23.1" customHeight="1" x14ac:dyDescent="0.15">
      <c r="C145" s="241" t="s">
        <v>576</v>
      </c>
      <c r="D145" s="240"/>
      <c r="E145" s="239"/>
      <c r="F145" s="218">
        <v>261</v>
      </c>
      <c r="G145" s="217">
        <v>0</v>
      </c>
      <c r="H145" s="218">
        <v>131</v>
      </c>
      <c r="I145" s="217">
        <v>1475212</v>
      </c>
      <c r="J145" s="218">
        <v>253</v>
      </c>
      <c r="K145" s="217">
        <v>0</v>
      </c>
      <c r="L145" s="218">
        <v>67</v>
      </c>
      <c r="M145" s="217">
        <v>0.3</v>
      </c>
      <c r="N145" s="218">
        <v>80</v>
      </c>
      <c r="O145" s="217">
        <v>188710</v>
      </c>
    </row>
    <row r="146" spans="3:15" s="238" customFormat="1" ht="23.1" customHeight="1" x14ac:dyDescent="0.15">
      <c r="C146" s="241" t="s">
        <v>575</v>
      </c>
      <c r="D146" s="240"/>
      <c r="E146" s="239"/>
      <c r="F146" s="218">
        <v>258</v>
      </c>
      <c r="G146" s="217">
        <v>7</v>
      </c>
      <c r="H146" s="218">
        <v>255</v>
      </c>
      <c r="I146" s="217">
        <v>16920122</v>
      </c>
      <c r="J146" s="218">
        <v>236</v>
      </c>
      <c r="K146" s="217">
        <v>0</v>
      </c>
      <c r="L146" s="218">
        <v>223</v>
      </c>
      <c r="M146" s="217">
        <v>0.5</v>
      </c>
      <c r="N146" s="218">
        <v>241</v>
      </c>
      <c r="O146" s="217">
        <v>1522456</v>
      </c>
    </row>
    <row r="147" spans="3:15" s="238" customFormat="1" ht="23.1" customHeight="1" x14ac:dyDescent="0.15">
      <c r="C147" s="956" t="s">
        <v>574</v>
      </c>
      <c r="D147" s="957"/>
      <c r="E147" s="958"/>
      <c r="F147" s="218">
        <v>273</v>
      </c>
      <c r="G147" s="242">
        <v>0</v>
      </c>
      <c r="H147" s="218">
        <v>45</v>
      </c>
      <c r="I147" s="217">
        <v>843864</v>
      </c>
      <c r="J147" s="218">
        <v>262</v>
      </c>
      <c r="K147" s="217">
        <v>0</v>
      </c>
      <c r="L147" s="218">
        <v>91</v>
      </c>
      <c r="M147" s="217">
        <v>0.1</v>
      </c>
      <c r="N147" s="218">
        <v>91</v>
      </c>
      <c r="O147" s="217">
        <v>283856</v>
      </c>
    </row>
    <row r="148" spans="3:15" s="238" customFormat="1" ht="23.1" customHeight="1" x14ac:dyDescent="0.15">
      <c r="C148" s="241" t="s">
        <v>573</v>
      </c>
      <c r="D148" s="240"/>
      <c r="E148" s="239"/>
      <c r="F148" s="218">
        <v>261</v>
      </c>
      <c r="G148" s="217">
        <v>0</v>
      </c>
      <c r="H148" s="218">
        <v>128</v>
      </c>
      <c r="I148" s="217">
        <v>2214000</v>
      </c>
      <c r="J148" s="218">
        <v>260</v>
      </c>
      <c r="K148" s="242">
        <v>0</v>
      </c>
      <c r="L148" s="218">
        <v>15</v>
      </c>
      <c r="M148" s="217">
        <v>0.1</v>
      </c>
      <c r="N148" s="218">
        <v>17</v>
      </c>
      <c r="O148" s="217">
        <v>313750</v>
      </c>
    </row>
    <row r="149" spans="3:15" s="238" customFormat="1" ht="23.1" customHeight="1" x14ac:dyDescent="0.15">
      <c r="C149" s="241" t="s">
        <v>572</v>
      </c>
      <c r="D149" s="240"/>
      <c r="E149" s="239"/>
      <c r="F149" s="218">
        <v>275</v>
      </c>
      <c r="G149" s="217">
        <v>0</v>
      </c>
      <c r="H149" s="218">
        <v>27</v>
      </c>
      <c r="I149" s="217">
        <v>1691522</v>
      </c>
      <c r="J149" s="218">
        <v>261</v>
      </c>
      <c r="K149" s="242">
        <v>0</v>
      </c>
      <c r="L149" s="218">
        <v>22</v>
      </c>
      <c r="M149" s="217">
        <v>0.1</v>
      </c>
      <c r="N149" s="218">
        <v>23</v>
      </c>
      <c r="O149" s="217">
        <v>120000</v>
      </c>
    </row>
    <row r="150" spans="3:15" s="238" customFormat="1" ht="23.1" customHeight="1" x14ac:dyDescent="0.15">
      <c r="C150" s="241" t="s">
        <v>571</v>
      </c>
      <c r="D150" s="240"/>
      <c r="E150" s="239"/>
      <c r="F150" s="218">
        <v>264</v>
      </c>
      <c r="G150" s="217">
        <v>0</v>
      </c>
      <c r="H150" s="218">
        <v>87</v>
      </c>
      <c r="I150" s="217">
        <v>478800</v>
      </c>
      <c r="J150" s="218">
        <v>250</v>
      </c>
      <c r="K150" s="217">
        <v>0</v>
      </c>
      <c r="L150" s="218">
        <v>117</v>
      </c>
      <c r="M150" s="217">
        <v>0.4</v>
      </c>
      <c r="N150" s="218">
        <v>134</v>
      </c>
      <c r="O150" s="217">
        <v>588324</v>
      </c>
    </row>
    <row r="151" spans="3:15" s="238" customFormat="1" ht="23.1" customHeight="1" x14ac:dyDescent="0.15">
      <c r="C151" s="241" t="s">
        <v>570</v>
      </c>
      <c r="D151" s="240"/>
      <c r="E151" s="239"/>
      <c r="F151" s="218">
        <v>270</v>
      </c>
      <c r="G151" s="217">
        <v>0</v>
      </c>
      <c r="H151" s="218">
        <v>79</v>
      </c>
      <c r="I151" s="217">
        <v>1283717</v>
      </c>
      <c r="J151" s="218">
        <v>242</v>
      </c>
      <c r="K151" s="217">
        <v>0</v>
      </c>
      <c r="L151" s="218">
        <v>134</v>
      </c>
      <c r="M151" s="217">
        <v>0.3</v>
      </c>
      <c r="N151" s="218">
        <v>152</v>
      </c>
      <c r="O151" s="217">
        <v>716100</v>
      </c>
    </row>
    <row r="152" spans="3:15" s="238" customFormat="1" ht="23.1" customHeight="1" x14ac:dyDescent="0.15">
      <c r="C152" s="960" t="s">
        <v>569</v>
      </c>
      <c r="D152" s="961"/>
      <c r="E152" s="962"/>
      <c r="F152" s="218">
        <v>247</v>
      </c>
      <c r="G152" s="217">
        <v>10</v>
      </c>
      <c r="H152" s="218">
        <v>259</v>
      </c>
      <c r="I152" s="217">
        <v>27622806</v>
      </c>
      <c r="J152" s="218">
        <v>223</v>
      </c>
      <c r="K152" s="217">
        <v>3</v>
      </c>
      <c r="L152" s="218">
        <v>223</v>
      </c>
      <c r="M152" s="217">
        <v>1.1000000000000001</v>
      </c>
      <c r="N152" s="218">
        <v>248</v>
      </c>
      <c r="O152" s="217">
        <v>2770400</v>
      </c>
    </row>
    <row r="153" spans="3:15" ht="10.5" customHeight="1" x14ac:dyDescent="0.15">
      <c r="C153" s="214"/>
      <c r="D153" s="214"/>
      <c r="E153" s="214"/>
      <c r="F153" s="214"/>
      <c r="G153" s="214"/>
      <c r="H153" s="214"/>
      <c r="I153" s="214"/>
      <c r="J153" s="214"/>
      <c r="K153" s="214"/>
      <c r="L153" s="214"/>
      <c r="M153" s="214"/>
      <c r="N153" s="237"/>
      <c r="O153" s="236"/>
    </row>
    <row r="154" spans="3:15" ht="12.95" customHeight="1" x14ac:dyDescent="0.15">
      <c r="C154" s="214"/>
      <c r="D154" s="214"/>
      <c r="E154" s="214"/>
      <c r="F154" s="223"/>
      <c r="G154" s="223"/>
      <c r="H154" s="223"/>
      <c r="I154" s="223"/>
      <c r="J154" s="223"/>
      <c r="K154" s="223"/>
      <c r="L154" s="223"/>
      <c r="M154" s="223"/>
      <c r="N154" s="243" t="s">
        <v>556</v>
      </c>
      <c r="O154" s="243" t="s">
        <v>594</v>
      </c>
    </row>
    <row r="155" spans="3:15" ht="23.1" customHeight="1" x14ac:dyDescent="0.15">
      <c r="C155" s="221" t="s">
        <v>568</v>
      </c>
      <c r="D155" s="220"/>
      <c r="E155" s="220"/>
      <c r="F155" s="220"/>
      <c r="G155" s="220"/>
      <c r="H155" s="220"/>
      <c r="I155" s="220"/>
      <c r="J155" s="220"/>
      <c r="K155" s="220"/>
      <c r="L155" s="220"/>
      <c r="M155" s="219"/>
      <c r="N155" s="218">
        <v>254</v>
      </c>
      <c r="O155" s="217">
        <v>588334</v>
      </c>
    </row>
    <row r="156" spans="3:15" ht="12.95" customHeight="1" x14ac:dyDescent="0.15">
      <c r="C156" s="214"/>
      <c r="D156" s="214"/>
      <c r="E156" s="214"/>
      <c r="F156" s="214"/>
      <c r="G156" s="214"/>
      <c r="H156" s="214"/>
      <c r="I156" s="214"/>
      <c r="J156" s="214"/>
      <c r="K156" s="214"/>
      <c r="L156" s="214"/>
      <c r="M156" s="214"/>
      <c r="N156" s="235"/>
      <c r="O156" s="224"/>
    </row>
    <row r="157" spans="3:15" ht="12.95" customHeight="1" x14ac:dyDescent="0.15">
      <c r="C157" s="214"/>
      <c r="D157" s="214"/>
      <c r="E157" s="214"/>
      <c r="F157" s="223"/>
      <c r="G157" s="223"/>
      <c r="H157" s="223"/>
      <c r="I157" s="223"/>
      <c r="J157" s="223"/>
      <c r="K157" s="223"/>
      <c r="L157" s="223"/>
      <c r="M157" s="223"/>
      <c r="N157" s="243" t="s">
        <v>556</v>
      </c>
      <c r="O157" s="243" t="s">
        <v>594</v>
      </c>
    </row>
    <row r="158" spans="3:15" ht="23.1" customHeight="1" x14ac:dyDescent="0.15">
      <c r="C158" s="221" t="s">
        <v>567</v>
      </c>
      <c r="D158" s="220"/>
      <c r="E158" s="220"/>
      <c r="F158" s="220"/>
      <c r="G158" s="220"/>
      <c r="H158" s="220"/>
      <c r="I158" s="220"/>
      <c r="J158" s="220"/>
      <c r="K158" s="220"/>
      <c r="L158" s="220"/>
      <c r="M158" s="219"/>
      <c r="N158" s="218">
        <v>261</v>
      </c>
      <c r="O158" s="217">
        <v>2155829</v>
      </c>
    </row>
    <row r="159" spans="3:15" ht="12.95" customHeight="1" x14ac:dyDescent="0.15">
      <c r="C159" s="214"/>
      <c r="D159" s="214"/>
      <c r="E159" s="214"/>
      <c r="F159" s="214"/>
      <c r="G159" s="214"/>
      <c r="H159" s="214"/>
      <c r="I159" s="214"/>
      <c r="J159" s="214"/>
      <c r="K159" s="214"/>
      <c r="L159" s="214"/>
      <c r="M159" s="214"/>
      <c r="N159" s="235"/>
      <c r="O159" s="224"/>
    </row>
    <row r="160" spans="3:15" ht="12.95" customHeight="1" x14ac:dyDescent="0.15">
      <c r="C160" s="214"/>
      <c r="D160" s="214"/>
      <c r="E160" s="214"/>
      <c r="F160" s="223"/>
      <c r="G160" s="223"/>
      <c r="H160" s="223"/>
      <c r="I160" s="223"/>
      <c r="J160" s="223"/>
      <c r="K160" s="223"/>
      <c r="L160" s="223"/>
      <c r="M160" s="223"/>
      <c r="N160" s="243" t="s">
        <v>556</v>
      </c>
      <c r="O160" s="243" t="s">
        <v>594</v>
      </c>
    </row>
    <row r="161" spans="1:15" ht="23.1" customHeight="1" x14ac:dyDescent="0.15">
      <c r="C161" s="963">
        <v>13</v>
      </c>
      <c r="D161" s="966" t="s">
        <v>566</v>
      </c>
      <c r="E161" s="226" t="s">
        <v>565</v>
      </c>
      <c r="F161" s="220"/>
      <c r="G161" s="220"/>
      <c r="H161" s="220"/>
      <c r="I161" s="234"/>
      <c r="J161" s="233"/>
      <c r="K161" s="233"/>
      <c r="L161" s="233"/>
      <c r="M161" s="232"/>
      <c r="N161" s="218">
        <v>45</v>
      </c>
      <c r="O161" s="217">
        <v>0</v>
      </c>
    </row>
    <row r="162" spans="1:15" ht="23.1" customHeight="1" x14ac:dyDescent="0.15">
      <c r="C162" s="964"/>
      <c r="D162" s="967"/>
      <c r="E162" s="226" t="s">
        <v>564</v>
      </c>
      <c r="F162" s="220"/>
      <c r="G162" s="220"/>
      <c r="H162" s="220"/>
      <c r="I162" s="951" t="s">
        <v>563</v>
      </c>
      <c r="J162" s="952"/>
      <c r="K162" s="952"/>
      <c r="L162" s="952"/>
      <c r="M162" s="953"/>
      <c r="N162" s="218">
        <v>37</v>
      </c>
      <c r="O162" s="217">
        <v>0</v>
      </c>
    </row>
    <row r="163" spans="1:15" ht="23.1" customHeight="1" x14ac:dyDescent="0.15">
      <c r="C163" s="964"/>
      <c r="D163" s="967"/>
      <c r="E163" s="226" t="s">
        <v>562</v>
      </c>
      <c r="F163" s="220"/>
      <c r="G163" s="220"/>
      <c r="H163" s="220"/>
      <c r="I163" s="230"/>
      <c r="J163" s="229"/>
      <c r="K163" s="229"/>
      <c r="L163" s="229"/>
      <c r="M163" s="231"/>
      <c r="N163" s="218">
        <v>44</v>
      </c>
      <c r="O163" s="217">
        <v>0</v>
      </c>
    </row>
    <row r="164" spans="1:15" ht="23.1" customHeight="1" x14ac:dyDescent="0.15">
      <c r="C164" s="964"/>
      <c r="D164" s="967"/>
      <c r="E164" s="226" t="s">
        <v>561</v>
      </c>
      <c r="F164" s="220"/>
      <c r="G164" s="220"/>
      <c r="H164" s="220"/>
      <c r="I164" s="230"/>
      <c r="J164" s="229"/>
      <c r="K164" s="229"/>
      <c r="L164" s="228"/>
      <c r="M164" s="227"/>
      <c r="N164" s="218">
        <v>45</v>
      </c>
      <c r="O164" s="217">
        <v>0</v>
      </c>
    </row>
    <row r="165" spans="1:15" ht="23.1" customHeight="1" x14ac:dyDescent="0.15">
      <c r="C165" s="964"/>
      <c r="D165" s="967"/>
      <c r="E165" s="226" t="s">
        <v>560</v>
      </c>
      <c r="F165" s="220"/>
      <c r="G165" s="220"/>
      <c r="H165" s="220"/>
      <c r="I165" s="954" t="s">
        <v>559</v>
      </c>
      <c r="J165" s="955"/>
      <c r="K165" s="955"/>
      <c r="L165" s="955"/>
      <c r="M165" s="225"/>
      <c r="N165" s="218">
        <v>138</v>
      </c>
      <c r="O165" s="217">
        <v>0</v>
      </c>
    </row>
    <row r="166" spans="1:15" ht="23.1" customHeight="1" x14ac:dyDescent="0.15">
      <c r="C166" s="965"/>
      <c r="D166" s="968"/>
      <c r="E166" s="226" t="s">
        <v>558</v>
      </c>
      <c r="F166" s="220"/>
      <c r="G166" s="220"/>
      <c r="H166" s="220"/>
      <c r="I166" s="954" t="s">
        <v>557</v>
      </c>
      <c r="J166" s="955"/>
      <c r="K166" s="955"/>
      <c r="L166" s="955"/>
      <c r="M166" s="225"/>
      <c r="N166" s="218">
        <v>74</v>
      </c>
      <c r="O166" s="217">
        <v>0</v>
      </c>
    </row>
    <row r="167" spans="1:15" ht="12.95" customHeight="1" x14ac:dyDescent="0.15">
      <c r="C167" s="214"/>
      <c r="D167" s="214"/>
      <c r="E167" s="215"/>
      <c r="F167" s="215"/>
      <c r="G167" s="215"/>
      <c r="H167" s="215"/>
      <c r="I167" s="215"/>
      <c r="J167" s="215"/>
      <c r="K167" s="215"/>
      <c r="L167" s="215"/>
      <c r="M167" s="215"/>
      <c r="N167" s="215"/>
      <c r="O167" s="224"/>
    </row>
    <row r="168" spans="1:15" ht="12.95" customHeight="1" x14ac:dyDescent="0.15">
      <c r="C168" s="214"/>
      <c r="D168" s="214"/>
      <c r="E168" s="214"/>
      <c r="F168" s="223"/>
      <c r="G168" s="223"/>
      <c r="H168" s="223"/>
      <c r="I168" s="223"/>
      <c r="J168" s="223"/>
      <c r="K168" s="223"/>
      <c r="L168" s="223"/>
      <c r="M168" s="223"/>
      <c r="N168" s="243" t="s">
        <v>556</v>
      </c>
      <c r="O168" s="243" t="s">
        <v>594</v>
      </c>
    </row>
    <row r="169" spans="1:15" ht="23.1" customHeight="1" x14ac:dyDescent="0.15">
      <c r="C169" s="221" t="s">
        <v>554</v>
      </c>
      <c r="D169" s="220"/>
      <c r="E169" s="220"/>
      <c r="F169" s="220"/>
      <c r="G169" s="220"/>
      <c r="H169" s="220"/>
      <c r="I169" s="220"/>
      <c r="J169" s="220"/>
      <c r="K169" s="220"/>
      <c r="L169" s="220"/>
      <c r="M169" s="219"/>
      <c r="N169" s="218">
        <v>257</v>
      </c>
      <c r="O169" s="217">
        <v>5500000</v>
      </c>
    </row>
    <row r="170" spans="1:15" ht="12.95" customHeight="1" x14ac:dyDescent="0.15">
      <c r="C170" s="216"/>
      <c r="D170" s="215"/>
      <c r="E170" s="215"/>
      <c r="F170" s="215"/>
      <c r="G170" s="215"/>
      <c r="H170" s="215"/>
      <c r="I170" s="215"/>
      <c r="J170" s="215"/>
      <c r="K170" s="215"/>
      <c r="L170" s="215"/>
      <c r="M170" s="215"/>
      <c r="N170" s="214"/>
      <c r="O170" s="214"/>
    </row>
    <row r="171" spans="1:15" ht="15" customHeight="1" x14ac:dyDescent="0.15">
      <c r="A171" s="36" t="s">
        <v>589</v>
      </c>
      <c r="B171" s="36"/>
    </row>
    <row r="172" spans="1:15" ht="15" customHeight="1" x14ac:dyDescent="0.15">
      <c r="B172" s="252" t="s">
        <v>598</v>
      </c>
    </row>
    <row r="173" spans="1:15" ht="12.95" customHeight="1" x14ac:dyDescent="0.15">
      <c r="C173" s="959" t="s">
        <v>587</v>
      </c>
      <c r="D173" s="959"/>
      <c r="E173" s="959"/>
      <c r="F173" s="250" t="s">
        <v>586</v>
      </c>
      <c r="G173" s="249"/>
      <c r="H173" s="249"/>
      <c r="I173" s="251"/>
      <c r="J173" s="250" t="s">
        <v>585</v>
      </c>
      <c r="K173" s="249"/>
      <c r="L173" s="249"/>
      <c r="M173" s="249"/>
      <c r="N173" s="248"/>
      <c r="O173" s="247"/>
    </row>
    <row r="174" spans="1:15" ht="12.95" customHeight="1" x14ac:dyDescent="0.15">
      <c r="C174" s="959"/>
      <c r="D174" s="959"/>
      <c r="E174" s="959"/>
      <c r="F174" s="246" t="s">
        <v>582</v>
      </c>
      <c r="G174" s="245"/>
      <c r="H174" s="244" t="s">
        <v>584</v>
      </c>
      <c r="I174" s="244"/>
      <c r="J174" s="244" t="s">
        <v>583</v>
      </c>
      <c r="K174" s="244"/>
      <c r="L174" s="244" t="s">
        <v>582</v>
      </c>
      <c r="M174" s="244"/>
      <c r="N174" s="244" t="s">
        <v>581</v>
      </c>
      <c r="O174" s="244"/>
    </row>
    <row r="175" spans="1:15" ht="12.95" customHeight="1" x14ac:dyDescent="0.15">
      <c r="C175" s="959"/>
      <c r="D175" s="959"/>
      <c r="E175" s="959"/>
      <c r="F175" s="243" t="s">
        <v>556</v>
      </c>
      <c r="G175" s="243" t="s">
        <v>592</v>
      </c>
      <c r="H175" s="243" t="s">
        <v>556</v>
      </c>
      <c r="I175" s="243" t="s">
        <v>592</v>
      </c>
      <c r="J175" s="243" t="s">
        <v>556</v>
      </c>
      <c r="K175" s="243" t="s">
        <v>592</v>
      </c>
      <c r="L175" s="243" t="s">
        <v>556</v>
      </c>
      <c r="M175" s="243" t="s">
        <v>592</v>
      </c>
      <c r="N175" s="243" t="s">
        <v>556</v>
      </c>
      <c r="O175" s="243" t="s">
        <v>592</v>
      </c>
    </row>
    <row r="176" spans="1:15" s="238" customFormat="1" ht="23.1" customHeight="1" x14ac:dyDescent="0.15">
      <c r="C176" s="241" t="s">
        <v>580</v>
      </c>
      <c r="D176" s="240"/>
      <c r="E176" s="239"/>
      <c r="F176" s="218">
        <f>$F$142</f>
        <v>260</v>
      </c>
      <c r="G176" s="217">
        <v>2</v>
      </c>
      <c r="H176" s="218">
        <f>$H$142</f>
        <v>251</v>
      </c>
      <c r="I176" s="217">
        <v>11401881</v>
      </c>
      <c r="J176" s="218">
        <f>$J$142</f>
        <v>268</v>
      </c>
      <c r="K176" s="217">
        <v>2</v>
      </c>
      <c r="L176" s="218">
        <f>$L$142</f>
        <v>3</v>
      </c>
      <c r="M176" s="242">
        <v>1</v>
      </c>
      <c r="N176" s="218">
        <f>$N$142</f>
        <v>2</v>
      </c>
      <c r="O176" s="242">
        <v>5152325</v>
      </c>
    </row>
    <row r="177" spans="3:15" s="238" customFormat="1" ht="23.1" customHeight="1" x14ac:dyDescent="0.15">
      <c r="C177" s="241" t="s">
        <v>579</v>
      </c>
      <c r="D177" s="240"/>
      <c r="E177" s="239"/>
      <c r="F177" s="218">
        <f>$F$143</f>
        <v>277</v>
      </c>
      <c r="G177" s="217">
        <v>2</v>
      </c>
      <c r="H177" s="218">
        <f>$H$143</f>
        <v>2</v>
      </c>
      <c r="I177" s="242">
        <v>15291870</v>
      </c>
      <c r="J177" s="218">
        <f>$J$143</f>
        <v>267</v>
      </c>
      <c r="K177" s="217">
        <v>31</v>
      </c>
      <c r="L177" s="218">
        <f>$L$143</f>
        <v>6</v>
      </c>
      <c r="M177" s="242">
        <v>4.5999999999999996</v>
      </c>
      <c r="N177" s="218">
        <f>$N$143</f>
        <v>8</v>
      </c>
      <c r="O177" s="242">
        <v>29354167</v>
      </c>
    </row>
    <row r="178" spans="3:15" s="238" customFormat="1" ht="23.1" customHeight="1" x14ac:dyDescent="0.15">
      <c r="C178" s="241" t="s">
        <v>577</v>
      </c>
      <c r="D178" s="240"/>
      <c r="E178" s="239"/>
      <c r="F178" s="218">
        <f>$F$144</f>
        <v>257</v>
      </c>
      <c r="G178" s="217">
        <v>4</v>
      </c>
      <c r="H178" s="218">
        <f>$H$144</f>
        <v>225</v>
      </c>
      <c r="I178" s="217">
        <v>18053930</v>
      </c>
      <c r="J178" s="218">
        <f>$J$144</f>
        <v>244</v>
      </c>
      <c r="K178" s="217">
        <v>5</v>
      </c>
      <c r="L178" s="218">
        <f>$L$144</f>
        <v>118</v>
      </c>
      <c r="M178" s="217">
        <v>3.1</v>
      </c>
      <c r="N178" s="218">
        <f>$N$144</f>
        <v>132</v>
      </c>
      <c r="O178" s="217">
        <v>12394924</v>
      </c>
    </row>
    <row r="179" spans="3:15" s="238" customFormat="1" ht="23.1" customHeight="1" x14ac:dyDescent="0.15">
      <c r="C179" s="241" t="s">
        <v>576</v>
      </c>
      <c r="D179" s="240"/>
      <c r="E179" s="239"/>
      <c r="F179" s="218">
        <f>$F$145</f>
        <v>261</v>
      </c>
      <c r="G179" s="217">
        <v>3</v>
      </c>
      <c r="H179" s="218">
        <f>$H$145</f>
        <v>131</v>
      </c>
      <c r="I179" s="217">
        <v>11404000</v>
      </c>
      <c r="J179" s="218">
        <f>$J$145</f>
        <v>253</v>
      </c>
      <c r="K179" s="217">
        <v>3</v>
      </c>
      <c r="L179" s="218">
        <f>$L$145</f>
        <v>67</v>
      </c>
      <c r="M179" s="217">
        <v>2.2999999999999998</v>
      </c>
      <c r="N179" s="218">
        <f>$N$145</f>
        <v>80</v>
      </c>
      <c r="O179" s="217">
        <v>10319328</v>
      </c>
    </row>
    <row r="180" spans="3:15" s="238" customFormat="1" ht="23.1" customHeight="1" x14ac:dyDescent="0.15">
      <c r="C180" s="241" t="s">
        <v>575</v>
      </c>
      <c r="D180" s="240"/>
      <c r="E180" s="239"/>
      <c r="F180" s="218">
        <f>$F$146</f>
        <v>258</v>
      </c>
      <c r="G180" s="217">
        <v>35</v>
      </c>
      <c r="H180" s="218">
        <f>$H$146</f>
        <v>255</v>
      </c>
      <c r="I180" s="217">
        <v>99701681</v>
      </c>
      <c r="J180" s="218">
        <f>$J$146</f>
        <v>236</v>
      </c>
      <c r="K180" s="217">
        <v>20</v>
      </c>
      <c r="L180" s="218">
        <f>$L$146</f>
        <v>223</v>
      </c>
      <c r="M180" s="217">
        <v>13</v>
      </c>
      <c r="N180" s="218">
        <f>$N$146</f>
        <v>241</v>
      </c>
      <c r="O180" s="217">
        <v>26429262</v>
      </c>
    </row>
    <row r="181" spans="3:15" s="238" customFormat="1" ht="23.1" customHeight="1" x14ac:dyDescent="0.15">
      <c r="C181" s="956" t="s">
        <v>574</v>
      </c>
      <c r="D181" s="957"/>
      <c r="E181" s="958"/>
      <c r="F181" s="218">
        <f>$F$147</f>
        <v>273</v>
      </c>
      <c r="G181" s="242">
        <v>1</v>
      </c>
      <c r="H181" s="218">
        <f>$H$147</f>
        <v>45</v>
      </c>
      <c r="I181" s="217">
        <v>6716687</v>
      </c>
      <c r="J181" s="218">
        <f>$J$147</f>
        <v>262</v>
      </c>
      <c r="K181" s="217">
        <v>2</v>
      </c>
      <c r="L181" s="218">
        <f>$L$147</f>
        <v>91</v>
      </c>
      <c r="M181" s="217">
        <v>1</v>
      </c>
      <c r="N181" s="218">
        <f>$N$147</f>
        <v>91</v>
      </c>
      <c r="O181" s="217">
        <v>6278962</v>
      </c>
    </row>
    <row r="182" spans="3:15" s="238" customFormat="1" ht="23.1" customHeight="1" x14ac:dyDescent="0.15">
      <c r="C182" s="241" t="s">
        <v>573</v>
      </c>
      <c r="D182" s="240"/>
      <c r="E182" s="239"/>
      <c r="F182" s="218">
        <f>$F$148</f>
        <v>261</v>
      </c>
      <c r="G182" s="217">
        <v>2</v>
      </c>
      <c r="H182" s="218">
        <f>$H$148</f>
        <v>128</v>
      </c>
      <c r="I182" s="217">
        <v>10688520</v>
      </c>
      <c r="J182" s="218">
        <f>$J$148</f>
        <v>260</v>
      </c>
      <c r="K182" s="242">
        <v>0</v>
      </c>
      <c r="L182" s="218">
        <f>$L$148</f>
        <v>15</v>
      </c>
      <c r="M182" s="217">
        <v>1.3</v>
      </c>
      <c r="N182" s="218">
        <f>$N$148</f>
        <v>17</v>
      </c>
      <c r="O182" s="217">
        <v>4122524</v>
      </c>
    </row>
    <row r="183" spans="3:15" s="238" customFormat="1" ht="23.1" customHeight="1" x14ac:dyDescent="0.15">
      <c r="C183" s="241" t="s">
        <v>572</v>
      </c>
      <c r="D183" s="240"/>
      <c r="E183" s="239"/>
      <c r="F183" s="218">
        <f>$F$149</f>
        <v>275</v>
      </c>
      <c r="G183" s="217">
        <v>1</v>
      </c>
      <c r="H183" s="218">
        <f>$H$149</f>
        <v>27</v>
      </c>
      <c r="I183" s="217">
        <v>42493201</v>
      </c>
      <c r="J183" s="218">
        <f>$J$149</f>
        <v>261</v>
      </c>
      <c r="K183" s="242">
        <v>1</v>
      </c>
      <c r="L183" s="218">
        <f>$L$149</f>
        <v>22</v>
      </c>
      <c r="M183" s="217">
        <v>10.9</v>
      </c>
      <c r="N183" s="218">
        <f>$N$149</f>
        <v>23</v>
      </c>
      <c r="O183" s="217">
        <v>24805155</v>
      </c>
    </row>
    <row r="184" spans="3:15" s="238" customFormat="1" ht="23.1" customHeight="1" x14ac:dyDescent="0.15">
      <c r="C184" s="241" t="s">
        <v>571</v>
      </c>
      <c r="D184" s="240"/>
      <c r="E184" s="239"/>
      <c r="F184" s="218">
        <f>$F$150</f>
        <v>264</v>
      </c>
      <c r="G184" s="217">
        <v>3</v>
      </c>
      <c r="H184" s="218">
        <f>$H$150</f>
        <v>87</v>
      </c>
      <c r="I184" s="217">
        <v>16385302</v>
      </c>
      <c r="J184" s="218">
        <f>$J$150</f>
        <v>250</v>
      </c>
      <c r="K184" s="217">
        <v>4</v>
      </c>
      <c r="L184" s="218">
        <f>$L$150</f>
        <v>117</v>
      </c>
      <c r="M184" s="217">
        <v>2.5</v>
      </c>
      <c r="N184" s="218">
        <f>$N$150</f>
        <v>134</v>
      </c>
      <c r="O184" s="217">
        <v>6069329</v>
      </c>
    </row>
    <row r="185" spans="3:15" s="238" customFormat="1" ht="23.1" customHeight="1" x14ac:dyDescent="0.15">
      <c r="C185" s="241" t="s">
        <v>570</v>
      </c>
      <c r="D185" s="240"/>
      <c r="E185" s="239"/>
      <c r="F185" s="218">
        <f>$F$151</f>
        <v>270</v>
      </c>
      <c r="G185" s="217">
        <v>2</v>
      </c>
      <c r="H185" s="218">
        <f>$H$151</f>
        <v>79</v>
      </c>
      <c r="I185" s="217">
        <v>15173644</v>
      </c>
      <c r="J185" s="218">
        <f>$J$151</f>
        <v>242</v>
      </c>
      <c r="K185" s="217">
        <v>10</v>
      </c>
      <c r="L185" s="218">
        <f>$L$151</f>
        <v>134</v>
      </c>
      <c r="M185" s="217">
        <v>5.0999999999999996</v>
      </c>
      <c r="N185" s="218">
        <f>$N$151</f>
        <v>152</v>
      </c>
      <c r="O185" s="217">
        <v>9707681</v>
      </c>
    </row>
    <row r="186" spans="3:15" s="238" customFormat="1" ht="23.1" customHeight="1" x14ac:dyDescent="0.15">
      <c r="C186" s="960" t="s">
        <v>569</v>
      </c>
      <c r="D186" s="961"/>
      <c r="E186" s="962"/>
      <c r="F186" s="218">
        <f>$F$152</f>
        <v>247</v>
      </c>
      <c r="G186" s="217">
        <v>45</v>
      </c>
      <c r="H186" s="218">
        <f>$H$152</f>
        <v>259</v>
      </c>
      <c r="I186" s="217">
        <v>145177070</v>
      </c>
      <c r="J186" s="218">
        <f>$J$152</f>
        <v>223</v>
      </c>
      <c r="K186" s="217">
        <v>36</v>
      </c>
      <c r="L186" s="218">
        <f>$L$152</f>
        <v>223</v>
      </c>
      <c r="M186" s="217">
        <v>19.399999999999999</v>
      </c>
      <c r="N186" s="218">
        <f>$N$152</f>
        <v>248</v>
      </c>
      <c r="O186" s="217">
        <v>46023202</v>
      </c>
    </row>
    <row r="187" spans="3:15" ht="10.5" customHeight="1" x14ac:dyDescent="0.15">
      <c r="C187" s="214"/>
      <c r="D187" s="214"/>
      <c r="E187" s="214"/>
      <c r="F187" s="214"/>
      <c r="G187" s="214"/>
      <c r="H187" s="214"/>
      <c r="I187" s="214"/>
      <c r="J187" s="214"/>
      <c r="K187" s="214"/>
      <c r="L187" s="214"/>
      <c r="M187" s="214"/>
      <c r="N187" s="237"/>
      <c r="O187" s="236"/>
    </row>
    <row r="188" spans="3:15" ht="12.95" customHeight="1" x14ac:dyDescent="0.15">
      <c r="C188" s="214"/>
      <c r="D188" s="214"/>
      <c r="E188" s="214"/>
      <c r="F188" s="223"/>
      <c r="G188" s="223"/>
      <c r="H188" s="223"/>
      <c r="I188" s="223"/>
      <c r="J188" s="223"/>
      <c r="K188" s="223"/>
      <c r="L188" s="223"/>
      <c r="M188" s="223"/>
      <c r="N188" s="222" t="s">
        <v>556</v>
      </c>
      <c r="O188" s="222" t="s">
        <v>592</v>
      </c>
    </row>
    <row r="189" spans="3:15" ht="23.1" customHeight="1" x14ac:dyDescent="0.15">
      <c r="C189" s="221" t="s">
        <v>568</v>
      </c>
      <c r="D189" s="220"/>
      <c r="E189" s="220"/>
      <c r="F189" s="220"/>
      <c r="G189" s="220"/>
      <c r="H189" s="220"/>
      <c r="I189" s="220"/>
      <c r="J189" s="220"/>
      <c r="K189" s="220"/>
      <c r="L189" s="220"/>
      <c r="M189" s="219"/>
      <c r="N189" s="218">
        <f>$N$155</f>
        <v>254</v>
      </c>
      <c r="O189" s="217">
        <v>6945775</v>
      </c>
    </row>
    <row r="190" spans="3:15" ht="12.95" customHeight="1" x14ac:dyDescent="0.15">
      <c r="C190" s="214"/>
      <c r="D190" s="214"/>
      <c r="E190" s="214"/>
      <c r="F190" s="214"/>
      <c r="G190" s="214"/>
      <c r="H190" s="214"/>
      <c r="I190" s="214"/>
      <c r="J190" s="214"/>
      <c r="K190" s="214"/>
      <c r="L190" s="214"/>
      <c r="M190" s="214"/>
      <c r="N190" s="235"/>
      <c r="O190" s="224"/>
    </row>
    <row r="191" spans="3:15" ht="12.95" customHeight="1" x14ac:dyDescent="0.15">
      <c r="C191" s="214"/>
      <c r="D191" s="214"/>
      <c r="E191" s="214"/>
      <c r="F191" s="223"/>
      <c r="G191" s="223"/>
      <c r="H191" s="223"/>
      <c r="I191" s="223"/>
      <c r="J191" s="223"/>
      <c r="K191" s="223"/>
      <c r="L191" s="223"/>
      <c r="M191" s="223"/>
      <c r="N191" s="222" t="s">
        <v>556</v>
      </c>
      <c r="O191" s="222" t="s">
        <v>592</v>
      </c>
    </row>
    <row r="192" spans="3:15" ht="23.1" customHeight="1" x14ac:dyDescent="0.15">
      <c r="C192" s="221" t="s">
        <v>567</v>
      </c>
      <c r="D192" s="220"/>
      <c r="E192" s="220"/>
      <c r="F192" s="220"/>
      <c r="G192" s="220"/>
      <c r="H192" s="220"/>
      <c r="I192" s="220"/>
      <c r="J192" s="220"/>
      <c r="K192" s="220"/>
      <c r="L192" s="220"/>
      <c r="M192" s="219"/>
      <c r="N192" s="218">
        <f>$N$158</f>
        <v>261</v>
      </c>
      <c r="O192" s="217">
        <v>26423893</v>
      </c>
    </row>
    <row r="193" spans="1:15" ht="12.95" customHeight="1" x14ac:dyDescent="0.15">
      <c r="C193" s="214"/>
      <c r="D193" s="214"/>
      <c r="E193" s="214"/>
      <c r="F193" s="214"/>
      <c r="G193" s="214"/>
      <c r="H193" s="214"/>
      <c r="I193" s="214"/>
      <c r="J193" s="214"/>
      <c r="K193" s="214"/>
      <c r="L193" s="214"/>
      <c r="M193" s="214"/>
      <c r="N193" s="235"/>
      <c r="O193" s="224"/>
    </row>
    <row r="194" spans="1:15" ht="12.95" customHeight="1" x14ac:dyDescent="0.15">
      <c r="C194" s="214"/>
      <c r="D194" s="214"/>
      <c r="E194" s="214"/>
      <c r="F194" s="223"/>
      <c r="G194" s="223"/>
      <c r="H194" s="223"/>
      <c r="I194" s="223"/>
      <c r="J194" s="223"/>
      <c r="K194" s="223"/>
      <c r="L194" s="223"/>
      <c r="M194" s="223"/>
      <c r="N194" s="222" t="s">
        <v>556</v>
      </c>
      <c r="O194" s="222" t="s">
        <v>592</v>
      </c>
    </row>
    <row r="195" spans="1:15" ht="23.1" customHeight="1" x14ac:dyDescent="0.15">
      <c r="C195" s="963">
        <v>13</v>
      </c>
      <c r="D195" s="966" t="s">
        <v>566</v>
      </c>
      <c r="E195" s="226" t="s">
        <v>565</v>
      </c>
      <c r="F195" s="220"/>
      <c r="G195" s="220"/>
      <c r="H195" s="220"/>
      <c r="I195" s="234"/>
      <c r="J195" s="233"/>
      <c r="K195" s="233"/>
      <c r="L195" s="233"/>
      <c r="M195" s="232"/>
      <c r="N195" s="218">
        <f>$N$161</f>
        <v>45</v>
      </c>
      <c r="O195" s="217">
        <v>3754800</v>
      </c>
    </row>
    <row r="196" spans="1:15" ht="23.1" customHeight="1" x14ac:dyDescent="0.15">
      <c r="C196" s="964"/>
      <c r="D196" s="967"/>
      <c r="E196" s="226" t="s">
        <v>564</v>
      </c>
      <c r="F196" s="220"/>
      <c r="G196" s="220"/>
      <c r="H196" s="220"/>
      <c r="I196" s="951" t="s">
        <v>563</v>
      </c>
      <c r="J196" s="952"/>
      <c r="K196" s="952"/>
      <c r="L196" s="952"/>
      <c r="M196" s="953"/>
      <c r="N196" s="218">
        <f>$N$162</f>
        <v>37</v>
      </c>
      <c r="O196" s="217">
        <v>69000</v>
      </c>
    </row>
    <row r="197" spans="1:15" ht="23.1" customHeight="1" x14ac:dyDescent="0.15">
      <c r="C197" s="964"/>
      <c r="D197" s="967"/>
      <c r="E197" s="226" t="s">
        <v>562</v>
      </c>
      <c r="F197" s="220"/>
      <c r="G197" s="220"/>
      <c r="H197" s="220"/>
      <c r="I197" s="230"/>
      <c r="J197" s="229"/>
      <c r="K197" s="229"/>
      <c r="L197" s="229"/>
      <c r="M197" s="231"/>
      <c r="N197" s="218">
        <f>$N$163</f>
        <v>44</v>
      </c>
      <c r="O197" s="217">
        <v>2268000</v>
      </c>
    </row>
    <row r="198" spans="1:15" ht="23.1" customHeight="1" x14ac:dyDescent="0.15">
      <c r="C198" s="964"/>
      <c r="D198" s="967"/>
      <c r="E198" s="226" t="s">
        <v>561</v>
      </c>
      <c r="F198" s="220"/>
      <c r="G198" s="220"/>
      <c r="H198" s="220"/>
      <c r="I198" s="230"/>
      <c r="J198" s="229"/>
      <c r="K198" s="229"/>
      <c r="L198" s="228"/>
      <c r="M198" s="227"/>
      <c r="N198" s="218">
        <f>$N$164</f>
        <v>45</v>
      </c>
      <c r="O198" s="217">
        <v>4281252</v>
      </c>
    </row>
    <row r="199" spans="1:15" ht="23.1" customHeight="1" x14ac:dyDescent="0.15">
      <c r="C199" s="964"/>
      <c r="D199" s="967"/>
      <c r="E199" s="226" t="s">
        <v>560</v>
      </c>
      <c r="F199" s="220"/>
      <c r="G199" s="220"/>
      <c r="H199" s="220"/>
      <c r="I199" s="954" t="s">
        <v>559</v>
      </c>
      <c r="J199" s="955"/>
      <c r="K199" s="955"/>
      <c r="L199" s="955"/>
      <c r="M199" s="225"/>
      <c r="N199" s="218">
        <f>$N$165</f>
        <v>138</v>
      </c>
      <c r="O199" s="217">
        <v>2024147</v>
      </c>
    </row>
    <row r="200" spans="1:15" ht="23.1" customHeight="1" x14ac:dyDescent="0.15">
      <c r="C200" s="965"/>
      <c r="D200" s="968"/>
      <c r="E200" s="226" t="s">
        <v>558</v>
      </c>
      <c r="F200" s="220"/>
      <c r="G200" s="220"/>
      <c r="H200" s="220"/>
      <c r="I200" s="954" t="s">
        <v>557</v>
      </c>
      <c r="J200" s="955"/>
      <c r="K200" s="955"/>
      <c r="L200" s="955"/>
      <c r="M200" s="225"/>
      <c r="N200" s="218">
        <f>$N$166</f>
        <v>74</v>
      </c>
      <c r="O200" s="217">
        <v>1873300</v>
      </c>
    </row>
    <row r="201" spans="1:15" ht="12.95" customHeight="1" x14ac:dyDescent="0.15">
      <c r="C201" s="214"/>
      <c r="D201" s="214"/>
      <c r="E201" s="215"/>
      <c r="F201" s="215"/>
      <c r="G201" s="215"/>
      <c r="H201" s="215"/>
      <c r="I201" s="215"/>
      <c r="J201" s="215"/>
      <c r="K201" s="215"/>
      <c r="L201" s="215"/>
      <c r="M201" s="215"/>
      <c r="N201" s="215"/>
      <c r="O201" s="224"/>
    </row>
    <row r="202" spans="1:15" ht="12.95" customHeight="1" x14ac:dyDescent="0.15">
      <c r="C202" s="214"/>
      <c r="D202" s="214"/>
      <c r="E202" s="214"/>
      <c r="F202" s="223"/>
      <c r="G202" s="223"/>
      <c r="H202" s="223"/>
      <c r="I202" s="223"/>
      <c r="J202" s="223"/>
      <c r="K202" s="223"/>
      <c r="L202" s="223"/>
      <c r="M202" s="223"/>
      <c r="N202" s="222" t="s">
        <v>556</v>
      </c>
      <c r="O202" s="222" t="s">
        <v>592</v>
      </c>
    </row>
    <row r="203" spans="1:15" ht="23.1" customHeight="1" x14ac:dyDescent="0.15">
      <c r="C203" s="221" t="s">
        <v>554</v>
      </c>
      <c r="D203" s="220"/>
      <c r="E203" s="220"/>
      <c r="F203" s="220"/>
      <c r="G203" s="220"/>
      <c r="H203" s="220"/>
      <c r="I203" s="220"/>
      <c r="J203" s="220"/>
      <c r="K203" s="220"/>
      <c r="L203" s="220"/>
      <c r="M203" s="219"/>
      <c r="N203" s="218">
        <f>$N$169</f>
        <v>257</v>
      </c>
      <c r="O203" s="217">
        <v>31915369</v>
      </c>
    </row>
    <row r="204" spans="1:15" ht="12.95" customHeight="1" x14ac:dyDescent="0.15">
      <c r="C204" s="216"/>
      <c r="D204" s="215"/>
      <c r="E204" s="215"/>
      <c r="F204" s="215"/>
      <c r="G204" s="215"/>
      <c r="H204" s="215"/>
      <c r="I204" s="215"/>
      <c r="J204" s="215"/>
      <c r="K204" s="215"/>
      <c r="L204" s="215"/>
      <c r="M204" s="215"/>
      <c r="N204" s="214"/>
      <c r="O204" s="214"/>
    </row>
    <row r="205" spans="1:15" ht="15" customHeight="1" x14ac:dyDescent="0.15">
      <c r="A205" s="36" t="s">
        <v>589</v>
      </c>
      <c r="B205" s="36"/>
      <c r="C205" s="253"/>
      <c r="D205" s="253"/>
      <c r="E205" s="253"/>
    </row>
    <row r="206" spans="1:15" ht="15" customHeight="1" x14ac:dyDescent="0.15">
      <c r="A206" s="253"/>
      <c r="B206" s="254" t="s">
        <v>597</v>
      </c>
      <c r="C206" s="253"/>
      <c r="D206" s="253"/>
      <c r="E206" s="253"/>
    </row>
    <row r="207" spans="1:15" ht="12.95" customHeight="1" x14ac:dyDescent="0.15">
      <c r="C207" s="959" t="s">
        <v>587</v>
      </c>
      <c r="D207" s="959"/>
      <c r="E207" s="959"/>
      <c r="F207" s="250" t="s">
        <v>586</v>
      </c>
      <c r="G207" s="249"/>
      <c r="H207" s="249"/>
      <c r="I207" s="251"/>
      <c r="J207" s="250" t="s">
        <v>585</v>
      </c>
      <c r="K207" s="249"/>
      <c r="L207" s="249"/>
      <c r="M207" s="249"/>
      <c r="N207" s="248"/>
      <c r="O207" s="247"/>
    </row>
    <row r="208" spans="1:15" ht="12.95" customHeight="1" x14ac:dyDescent="0.15">
      <c r="C208" s="959"/>
      <c r="D208" s="959"/>
      <c r="E208" s="959"/>
      <c r="F208" s="246" t="s">
        <v>582</v>
      </c>
      <c r="G208" s="245"/>
      <c r="H208" s="244" t="s">
        <v>584</v>
      </c>
      <c r="I208" s="244"/>
      <c r="J208" s="244" t="s">
        <v>583</v>
      </c>
      <c r="K208" s="244"/>
      <c r="L208" s="244" t="s">
        <v>582</v>
      </c>
      <c r="M208" s="244"/>
      <c r="N208" s="244" t="s">
        <v>581</v>
      </c>
      <c r="O208" s="244"/>
    </row>
    <row r="209" spans="3:15" ht="12.95" customHeight="1" x14ac:dyDescent="0.15">
      <c r="C209" s="959"/>
      <c r="D209" s="959"/>
      <c r="E209" s="959"/>
      <c r="F209" s="243" t="s">
        <v>556</v>
      </c>
      <c r="G209" s="243" t="s">
        <v>590</v>
      </c>
      <c r="H209" s="243" t="s">
        <v>556</v>
      </c>
      <c r="I209" s="243" t="s">
        <v>590</v>
      </c>
      <c r="J209" s="243" t="s">
        <v>556</v>
      </c>
      <c r="K209" s="243" t="s">
        <v>590</v>
      </c>
      <c r="L209" s="243" t="s">
        <v>556</v>
      </c>
      <c r="M209" s="243" t="s">
        <v>590</v>
      </c>
      <c r="N209" s="243" t="s">
        <v>556</v>
      </c>
      <c r="O209" s="243" t="s">
        <v>590</v>
      </c>
    </row>
    <row r="210" spans="3:15" s="238" customFormat="1" ht="23.1" customHeight="1" x14ac:dyDescent="0.15">
      <c r="C210" s="241" t="s">
        <v>580</v>
      </c>
      <c r="D210" s="240"/>
      <c r="E210" s="239"/>
      <c r="F210" s="218">
        <f>$F$142</f>
        <v>260</v>
      </c>
      <c r="G210" s="217">
        <v>1.1096153846153847</v>
      </c>
      <c r="H210" s="218">
        <f>$H$142</f>
        <v>251</v>
      </c>
      <c r="I210" s="217">
        <v>5161010.0039840639</v>
      </c>
      <c r="J210" s="218">
        <f>$J$142</f>
        <v>268</v>
      </c>
      <c r="K210" s="217">
        <v>1.8656716417910446E-2</v>
      </c>
      <c r="L210" s="218">
        <f>$L$142</f>
        <v>3</v>
      </c>
      <c r="M210" s="242">
        <v>0.6333333333333333</v>
      </c>
      <c r="N210" s="218">
        <f>$N$142</f>
        <v>2</v>
      </c>
      <c r="O210" s="242">
        <v>4037793.5</v>
      </c>
    </row>
    <row r="211" spans="3:15" s="238" customFormat="1" ht="23.1" customHeight="1" x14ac:dyDescent="0.15">
      <c r="C211" s="241" t="s">
        <v>579</v>
      </c>
      <c r="D211" s="240"/>
      <c r="E211" s="239"/>
      <c r="F211" s="218">
        <f>$F$143</f>
        <v>277</v>
      </c>
      <c r="G211" s="217">
        <v>1.0830324909747292E-2</v>
      </c>
      <c r="H211" s="218">
        <f>$H$143</f>
        <v>2</v>
      </c>
      <c r="I211" s="242">
        <v>12340938</v>
      </c>
      <c r="J211" s="218">
        <f>$J$143</f>
        <v>267</v>
      </c>
      <c r="K211" s="217">
        <v>0.13857677902621723</v>
      </c>
      <c r="L211" s="218">
        <f>$L$143</f>
        <v>6</v>
      </c>
      <c r="M211" s="242">
        <v>0.97666666666666657</v>
      </c>
      <c r="N211" s="218">
        <f>$N$143</f>
        <v>8</v>
      </c>
      <c r="O211" s="242">
        <v>4659177.75</v>
      </c>
    </row>
    <row r="212" spans="3:15" s="238" customFormat="1" ht="23.1" customHeight="1" x14ac:dyDescent="0.15">
      <c r="C212" s="241" t="s">
        <v>577</v>
      </c>
      <c r="D212" s="240"/>
      <c r="E212" s="239"/>
      <c r="F212" s="218">
        <f>$F$144</f>
        <v>257</v>
      </c>
      <c r="G212" s="217">
        <v>1.6696498054474709</v>
      </c>
      <c r="H212" s="218">
        <f>$H$144</f>
        <v>225</v>
      </c>
      <c r="I212" s="217">
        <v>7621916.111111111</v>
      </c>
      <c r="J212" s="218">
        <f>$J$144</f>
        <v>244</v>
      </c>
      <c r="K212" s="217">
        <v>0.88114754098360659</v>
      </c>
      <c r="L212" s="218">
        <f>$L$144</f>
        <v>118</v>
      </c>
      <c r="M212" s="217">
        <v>1.1771186440677963</v>
      </c>
      <c r="N212" s="218">
        <f>$N$144</f>
        <v>132</v>
      </c>
      <c r="O212" s="217">
        <v>4127562.9545454546</v>
      </c>
    </row>
    <row r="213" spans="3:15" s="238" customFormat="1" ht="23.1" customHeight="1" x14ac:dyDescent="0.15">
      <c r="C213" s="241" t="s">
        <v>576</v>
      </c>
      <c r="D213" s="240"/>
      <c r="E213" s="239"/>
      <c r="F213" s="218">
        <f>$F$145</f>
        <v>261</v>
      </c>
      <c r="G213" s="217">
        <v>0.62528735632183907</v>
      </c>
      <c r="H213" s="218">
        <f>$H$145</f>
        <v>131</v>
      </c>
      <c r="I213" s="217">
        <v>4610999.0763358781</v>
      </c>
      <c r="J213" s="218">
        <f>$J$145</f>
        <v>253</v>
      </c>
      <c r="K213" s="217">
        <v>0.34387351778656128</v>
      </c>
      <c r="L213" s="218">
        <f>$L$145</f>
        <v>67</v>
      </c>
      <c r="M213" s="217">
        <v>0.91044776119402981</v>
      </c>
      <c r="N213" s="218">
        <f>$N$145</f>
        <v>80</v>
      </c>
      <c r="O213" s="217">
        <v>2937276.05</v>
      </c>
    </row>
    <row r="214" spans="3:15" s="238" customFormat="1" ht="23.1" customHeight="1" x14ac:dyDescent="0.15">
      <c r="C214" s="241" t="s">
        <v>575</v>
      </c>
      <c r="D214" s="240"/>
      <c r="E214" s="239"/>
      <c r="F214" s="218">
        <f>$F$146</f>
        <v>258</v>
      </c>
      <c r="G214" s="217">
        <v>16.962209302325583</v>
      </c>
      <c r="H214" s="218">
        <f>$H$146</f>
        <v>255</v>
      </c>
      <c r="I214" s="217">
        <v>49490488.823529415</v>
      </c>
      <c r="J214" s="218">
        <f>$J$146</f>
        <v>236</v>
      </c>
      <c r="K214" s="217">
        <v>7.2966101694915251</v>
      </c>
      <c r="L214" s="218">
        <f>$L$146</f>
        <v>223</v>
      </c>
      <c r="M214" s="217">
        <v>4.1766816143497767</v>
      </c>
      <c r="N214" s="218">
        <f>$N$146</f>
        <v>241</v>
      </c>
      <c r="O214" s="217">
        <v>9349355.784232365</v>
      </c>
    </row>
    <row r="215" spans="3:15" s="238" customFormat="1" ht="23.1" customHeight="1" x14ac:dyDescent="0.15">
      <c r="C215" s="956" t="s">
        <v>574</v>
      </c>
      <c r="D215" s="957"/>
      <c r="E215" s="958"/>
      <c r="F215" s="218">
        <f>$F$147</f>
        <v>273</v>
      </c>
      <c r="G215" s="242">
        <v>0.11721611721611722</v>
      </c>
      <c r="H215" s="218">
        <f>$H$147</f>
        <v>45</v>
      </c>
      <c r="I215" s="217">
        <v>3650715.1555555556</v>
      </c>
      <c r="J215" s="218">
        <f>$J$147</f>
        <v>262</v>
      </c>
      <c r="K215" s="217">
        <v>0.35877862595419846</v>
      </c>
      <c r="L215" s="218">
        <f>$L$147</f>
        <v>91</v>
      </c>
      <c r="M215" s="217">
        <v>0.24505494505494541</v>
      </c>
      <c r="N215" s="218">
        <f>$N$147</f>
        <v>91</v>
      </c>
      <c r="O215" s="217">
        <v>1306902.8241758242</v>
      </c>
    </row>
    <row r="216" spans="3:15" s="238" customFormat="1" ht="23.1" customHeight="1" x14ac:dyDescent="0.15">
      <c r="C216" s="241" t="s">
        <v>573</v>
      </c>
      <c r="D216" s="240"/>
      <c r="E216" s="239"/>
      <c r="F216" s="218">
        <f>$F$148</f>
        <v>261</v>
      </c>
      <c r="G216" s="217">
        <v>0.68429118773946351</v>
      </c>
      <c r="H216" s="218">
        <f>$H$148</f>
        <v>128</v>
      </c>
      <c r="I216" s="217">
        <v>5213019.984375</v>
      </c>
      <c r="J216" s="218">
        <f>$J$148</f>
        <v>260</v>
      </c>
      <c r="K216" s="242">
        <v>0</v>
      </c>
      <c r="L216" s="218">
        <f>$L$148</f>
        <v>15</v>
      </c>
      <c r="M216" s="217">
        <v>0.57999999999999996</v>
      </c>
      <c r="N216" s="218">
        <f>$N$148</f>
        <v>17</v>
      </c>
      <c r="O216" s="217">
        <v>1630586.5294117648</v>
      </c>
    </row>
    <row r="217" spans="3:15" s="238" customFormat="1" ht="23.1" customHeight="1" x14ac:dyDescent="0.15">
      <c r="C217" s="241" t="s">
        <v>572</v>
      </c>
      <c r="D217" s="240"/>
      <c r="E217" s="239"/>
      <c r="F217" s="218">
        <f>$F$149</f>
        <v>275</v>
      </c>
      <c r="G217" s="217">
        <v>3.9636363636363629E-2</v>
      </c>
      <c r="H217" s="218">
        <f>$H$149</f>
        <v>27</v>
      </c>
      <c r="I217" s="217">
        <v>8279879.111111111</v>
      </c>
      <c r="J217" s="218">
        <f>$J$149</f>
        <v>261</v>
      </c>
      <c r="K217" s="242">
        <v>1.1494252873563218E-2</v>
      </c>
      <c r="L217" s="218">
        <f>$L$149</f>
        <v>22</v>
      </c>
      <c r="M217" s="217">
        <v>2.6681818181818184</v>
      </c>
      <c r="N217" s="218">
        <f>$N$149</f>
        <v>23</v>
      </c>
      <c r="O217" s="217">
        <v>5140266.9565217393</v>
      </c>
    </row>
    <row r="218" spans="3:15" s="238" customFormat="1" ht="23.1" customHeight="1" x14ac:dyDescent="0.15">
      <c r="C218" s="241" t="s">
        <v>571</v>
      </c>
      <c r="D218" s="240"/>
      <c r="E218" s="239"/>
      <c r="F218" s="218">
        <f>$F$150</f>
        <v>264</v>
      </c>
      <c r="G218" s="217">
        <v>0.41477272727272735</v>
      </c>
      <c r="H218" s="218">
        <f>$H$150</f>
        <v>87</v>
      </c>
      <c r="I218" s="217">
        <v>4388371.7701149425</v>
      </c>
      <c r="J218" s="218">
        <f>$J$150</f>
        <v>250</v>
      </c>
      <c r="K218" s="217">
        <v>1.032</v>
      </c>
      <c r="L218" s="218">
        <f>$L$150</f>
        <v>117</v>
      </c>
      <c r="M218" s="217">
        <v>1.2333333333333345</v>
      </c>
      <c r="N218" s="218">
        <f>$N$150</f>
        <v>134</v>
      </c>
      <c r="O218" s="217">
        <v>2608349.529850746</v>
      </c>
    </row>
    <row r="219" spans="3:15" s="238" customFormat="1" ht="23.1" customHeight="1" x14ac:dyDescent="0.15">
      <c r="C219" s="241" t="s">
        <v>570</v>
      </c>
      <c r="D219" s="240"/>
      <c r="E219" s="239"/>
      <c r="F219" s="218">
        <f>$F$151</f>
        <v>270</v>
      </c>
      <c r="G219" s="217">
        <v>0.31074074074074076</v>
      </c>
      <c r="H219" s="218">
        <f>$H$151</f>
        <v>79</v>
      </c>
      <c r="I219" s="217">
        <v>4667441.8734177211</v>
      </c>
      <c r="J219" s="218">
        <f>$J$151</f>
        <v>242</v>
      </c>
      <c r="K219" s="217">
        <v>2.5123966942148761</v>
      </c>
      <c r="L219" s="218">
        <f>$L$151</f>
        <v>134</v>
      </c>
      <c r="M219" s="217">
        <v>2.3164179104477616</v>
      </c>
      <c r="N219" s="218">
        <f>$N$151</f>
        <v>152</v>
      </c>
      <c r="O219" s="217">
        <v>4138487.3881578948</v>
      </c>
    </row>
    <row r="220" spans="3:15" s="238" customFormat="1" ht="23.1" customHeight="1" x14ac:dyDescent="0.15">
      <c r="C220" s="960" t="s">
        <v>569</v>
      </c>
      <c r="D220" s="961"/>
      <c r="E220" s="962"/>
      <c r="F220" s="218">
        <f>$F$152</f>
        <v>247</v>
      </c>
      <c r="G220" s="217">
        <v>22.554655870445345</v>
      </c>
      <c r="H220" s="218">
        <f>$H$152</f>
        <v>259</v>
      </c>
      <c r="I220" s="217">
        <v>70753242.405405402</v>
      </c>
      <c r="J220" s="218">
        <f>$J$152</f>
        <v>223</v>
      </c>
      <c r="K220" s="217">
        <v>14.578475336322869</v>
      </c>
      <c r="L220" s="218">
        <f>$L$152</f>
        <v>223</v>
      </c>
      <c r="M220" s="217">
        <v>7.3935874439461875</v>
      </c>
      <c r="N220" s="218">
        <f>$N$152</f>
        <v>248</v>
      </c>
      <c r="O220" s="217">
        <v>17627899.858870968</v>
      </c>
    </row>
    <row r="221" spans="3:15" ht="10.5" customHeight="1" x14ac:dyDescent="0.15">
      <c r="C221" s="214"/>
      <c r="D221" s="214"/>
      <c r="E221" s="214"/>
      <c r="F221" s="214"/>
      <c r="G221" s="214"/>
      <c r="H221" s="214"/>
      <c r="I221" s="214"/>
      <c r="J221" s="214"/>
      <c r="K221" s="214"/>
      <c r="L221" s="214"/>
      <c r="M221" s="214"/>
      <c r="N221" s="237"/>
      <c r="O221" s="236"/>
    </row>
    <row r="222" spans="3:15" ht="12.95" customHeight="1" x14ac:dyDescent="0.15">
      <c r="C222" s="214"/>
      <c r="D222" s="214"/>
      <c r="E222" s="214"/>
      <c r="F222" s="223"/>
      <c r="G222" s="223"/>
      <c r="H222" s="223"/>
      <c r="I222" s="223"/>
      <c r="J222" s="223"/>
      <c r="K222" s="223"/>
      <c r="L222" s="223"/>
      <c r="M222" s="223"/>
      <c r="N222" s="222" t="s">
        <v>556</v>
      </c>
      <c r="O222" s="222" t="s">
        <v>590</v>
      </c>
    </row>
    <row r="223" spans="3:15" ht="23.1" customHeight="1" x14ac:dyDescent="0.15">
      <c r="C223" s="221" t="s">
        <v>568</v>
      </c>
      <c r="D223" s="220"/>
      <c r="E223" s="220"/>
      <c r="F223" s="220"/>
      <c r="G223" s="220"/>
      <c r="H223" s="220"/>
      <c r="I223" s="220"/>
      <c r="J223" s="220"/>
      <c r="K223" s="220"/>
      <c r="L223" s="220"/>
      <c r="M223" s="219"/>
      <c r="N223" s="218">
        <f>$N$155</f>
        <v>254</v>
      </c>
      <c r="O223" s="217">
        <v>2776990.1889763782</v>
      </c>
    </row>
    <row r="224" spans="3:15" ht="12.95" customHeight="1" x14ac:dyDescent="0.15">
      <c r="C224" s="214"/>
      <c r="D224" s="214"/>
      <c r="E224" s="214"/>
      <c r="F224" s="214"/>
      <c r="G224" s="214"/>
      <c r="H224" s="214"/>
      <c r="I224" s="214"/>
      <c r="J224" s="214"/>
      <c r="K224" s="214"/>
      <c r="L224" s="214"/>
      <c r="M224" s="214"/>
      <c r="N224" s="235"/>
      <c r="O224" s="224"/>
    </row>
    <row r="225" spans="1:15" ht="12.95" customHeight="1" x14ac:dyDescent="0.15">
      <c r="C225" s="214"/>
      <c r="D225" s="214"/>
      <c r="E225" s="214"/>
      <c r="F225" s="223"/>
      <c r="G225" s="223"/>
      <c r="H225" s="223"/>
      <c r="I225" s="223"/>
      <c r="J225" s="223"/>
      <c r="K225" s="223"/>
      <c r="L225" s="223"/>
      <c r="M225" s="223"/>
      <c r="N225" s="222" t="s">
        <v>556</v>
      </c>
      <c r="O225" s="222" t="s">
        <v>590</v>
      </c>
    </row>
    <row r="226" spans="1:15" ht="23.1" customHeight="1" x14ac:dyDescent="0.15">
      <c r="C226" s="221" t="s">
        <v>567</v>
      </c>
      <c r="D226" s="220"/>
      <c r="E226" s="220"/>
      <c r="F226" s="220"/>
      <c r="G226" s="220"/>
      <c r="H226" s="220"/>
      <c r="I226" s="220"/>
      <c r="J226" s="220"/>
      <c r="K226" s="220"/>
      <c r="L226" s="220"/>
      <c r="M226" s="219"/>
      <c r="N226" s="218">
        <f>$N$158</f>
        <v>261</v>
      </c>
      <c r="O226" s="217">
        <v>9310815.3026819918</v>
      </c>
    </row>
    <row r="227" spans="1:15" ht="12.95" customHeight="1" x14ac:dyDescent="0.15">
      <c r="C227" s="214"/>
      <c r="D227" s="214"/>
      <c r="E227" s="214"/>
      <c r="F227" s="214"/>
      <c r="G227" s="214"/>
      <c r="H227" s="214"/>
      <c r="I227" s="214"/>
      <c r="J227" s="214"/>
      <c r="K227" s="214"/>
      <c r="L227" s="214"/>
      <c r="M227" s="214"/>
      <c r="N227" s="235"/>
      <c r="O227" s="224"/>
    </row>
    <row r="228" spans="1:15" ht="12.95" customHeight="1" x14ac:dyDescent="0.15">
      <c r="C228" s="214"/>
      <c r="D228" s="214"/>
      <c r="E228" s="214"/>
      <c r="F228" s="223"/>
      <c r="G228" s="223"/>
      <c r="H228" s="223"/>
      <c r="I228" s="223"/>
      <c r="J228" s="223"/>
      <c r="K228" s="223"/>
      <c r="L228" s="223"/>
      <c r="M228" s="223"/>
      <c r="N228" s="222" t="s">
        <v>556</v>
      </c>
      <c r="O228" s="222" t="s">
        <v>590</v>
      </c>
    </row>
    <row r="229" spans="1:15" ht="23.1" customHeight="1" x14ac:dyDescent="0.15">
      <c r="C229" s="963">
        <v>13</v>
      </c>
      <c r="D229" s="966" t="s">
        <v>566</v>
      </c>
      <c r="E229" s="226" t="s">
        <v>565</v>
      </c>
      <c r="F229" s="220"/>
      <c r="G229" s="220"/>
      <c r="H229" s="220"/>
      <c r="I229" s="234"/>
      <c r="J229" s="233"/>
      <c r="K229" s="233"/>
      <c r="L229" s="233"/>
      <c r="M229" s="232"/>
      <c r="N229" s="218">
        <f>$N$161</f>
        <v>45</v>
      </c>
      <c r="O229" s="217">
        <v>325639.44444444444</v>
      </c>
    </row>
    <row r="230" spans="1:15" ht="23.1" customHeight="1" x14ac:dyDescent="0.15">
      <c r="C230" s="964"/>
      <c r="D230" s="967"/>
      <c r="E230" s="226" t="s">
        <v>564</v>
      </c>
      <c r="F230" s="220"/>
      <c r="G230" s="220"/>
      <c r="H230" s="220"/>
      <c r="I230" s="951" t="s">
        <v>563</v>
      </c>
      <c r="J230" s="952"/>
      <c r="K230" s="952"/>
      <c r="L230" s="952"/>
      <c r="M230" s="953"/>
      <c r="N230" s="218">
        <f>$N$162</f>
        <v>37</v>
      </c>
      <c r="O230" s="217">
        <v>1864.8648648648648</v>
      </c>
    </row>
    <row r="231" spans="1:15" ht="23.1" customHeight="1" x14ac:dyDescent="0.15">
      <c r="C231" s="964"/>
      <c r="D231" s="967"/>
      <c r="E231" s="226" t="s">
        <v>562</v>
      </c>
      <c r="F231" s="220"/>
      <c r="G231" s="220"/>
      <c r="H231" s="220"/>
      <c r="I231" s="230"/>
      <c r="J231" s="229"/>
      <c r="K231" s="229"/>
      <c r="L231" s="229"/>
      <c r="M231" s="231"/>
      <c r="N231" s="218">
        <f>$N$163</f>
        <v>44</v>
      </c>
      <c r="O231" s="217">
        <v>296408.63636363635</v>
      </c>
    </row>
    <row r="232" spans="1:15" ht="23.1" customHeight="1" x14ac:dyDescent="0.15">
      <c r="C232" s="964"/>
      <c r="D232" s="967"/>
      <c r="E232" s="226" t="s">
        <v>561</v>
      </c>
      <c r="F232" s="220"/>
      <c r="G232" s="220"/>
      <c r="H232" s="220"/>
      <c r="I232" s="230"/>
      <c r="J232" s="229"/>
      <c r="K232" s="229"/>
      <c r="L232" s="228"/>
      <c r="M232" s="227"/>
      <c r="N232" s="218">
        <f>$N$164</f>
        <v>45</v>
      </c>
      <c r="O232" s="217">
        <v>536575.08888888895</v>
      </c>
    </row>
    <row r="233" spans="1:15" ht="23.1" customHeight="1" x14ac:dyDescent="0.15">
      <c r="C233" s="964"/>
      <c r="D233" s="967"/>
      <c r="E233" s="226" t="s">
        <v>560</v>
      </c>
      <c r="F233" s="220"/>
      <c r="G233" s="220"/>
      <c r="H233" s="220"/>
      <c r="I233" s="954" t="s">
        <v>559</v>
      </c>
      <c r="J233" s="955"/>
      <c r="K233" s="955"/>
      <c r="L233" s="955"/>
      <c r="M233" s="225"/>
      <c r="N233" s="218">
        <f>$N$165</f>
        <v>138</v>
      </c>
      <c r="O233" s="217">
        <v>635413.29710144922</v>
      </c>
    </row>
    <row r="234" spans="1:15" ht="23.1" customHeight="1" x14ac:dyDescent="0.15">
      <c r="C234" s="965"/>
      <c r="D234" s="968"/>
      <c r="E234" s="226" t="s">
        <v>558</v>
      </c>
      <c r="F234" s="220"/>
      <c r="G234" s="220"/>
      <c r="H234" s="220"/>
      <c r="I234" s="954" t="s">
        <v>557</v>
      </c>
      <c r="J234" s="955"/>
      <c r="K234" s="955"/>
      <c r="L234" s="955"/>
      <c r="M234" s="225"/>
      <c r="N234" s="218">
        <f>$N$166</f>
        <v>74</v>
      </c>
      <c r="O234" s="217">
        <v>365258.78378378379</v>
      </c>
    </row>
    <row r="235" spans="1:15" ht="12.95" customHeight="1" x14ac:dyDescent="0.15">
      <c r="C235" s="214"/>
      <c r="D235" s="214"/>
      <c r="E235" s="215"/>
      <c r="F235" s="215"/>
      <c r="G235" s="215"/>
      <c r="H235" s="215"/>
      <c r="I235" s="215"/>
      <c r="J235" s="215"/>
      <c r="K235" s="215"/>
      <c r="L235" s="215"/>
      <c r="M235" s="215"/>
      <c r="N235" s="215"/>
      <c r="O235" s="224"/>
    </row>
    <row r="236" spans="1:15" ht="12.95" customHeight="1" x14ac:dyDescent="0.15">
      <c r="C236" s="214"/>
      <c r="D236" s="214"/>
      <c r="E236" s="214"/>
      <c r="F236" s="223"/>
      <c r="G236" s="223"/>
      <c r="H236" s="223"/>
      <c r="I236" s="223"/>
      <c r="J236" s="223"/>
      <c r="K236" s="223"/>
      <c r="L236" s="223"/>
      <c r="M236" s="223"/>
      <c r="N236" s="222" t="s">
        <v>556</v>
      </c>
      <c r="O236" s="222" t="s">
        <v>590</v>
      </c>
    </row>
    <row r="237" spans="1:15" ht="23.1" customHeight="1" x14ac:dyDescent="0.15">
      <c r="C237" s="221" t="s">
        <v>554</v>
      </c>
      <c r="D237" s="220"/>
      <c r="E237" s="220"/>
      <c r="F237" s="220"/>
      <c r="G237" s="220"/>
      <c r="H237" s="220"/>
      <c r="I237" s="220"/>
      <c r="J237" s="220"/>
      <c r="K237" s="220"/>
      <c r="L237" s="220"/>
      <c r="M237" s="219"/>
      <c r="N237" s="218">
        <f>$N$169</f>
        <v>257</v>
      </c>
      <c r="O237" s="217">
        <v>13009327.657587549</v>
      </c>
    </row>
    <row r="238" spans="1:15" ht="12.95" customHeight="1" x14ac:dyDescent="0.15">
      <c r="C238" s="216"/>
      <c r="D238" s="215"/>
      <c r="E238" s="215"/>
      <c r="F238" s="215"/>
      <c r="G238" s="215"/>
      <c r="H238" s="215"/>
      <c r="I238" s="215"/>
      <c r="J238" s="215"/>
      <c r="K238" s="215"/>
      <c r="L238" s="215"/>
      <c r="M238" s="215"/>
      <c r="N238" s="214"/>
      <c r="O238" s="214"/>
    </row>
    <row r="239" spans="1:15" ht="15" customHeight="1" x14ac:dyDescent="0.15">
      <c r="A239" s="36" t="s">
        <v>589</v>
      </c>
      <c r="B239" s="36"/>
    </row>
    <row r="240" spans="1:15" ht="15" customHeight="1" x14ac:dyDescent="0.15">
      <c r="B240" s="252" t="s">
        <v>596</v>
      </c>
    </row>
    <row r="241" spans="3:15" ht="12.95" customHeight="1" x14ac:dyDescent="0.15">
      <c r="C241" s="959" t="s">
        <v>587</v>
      </c>
      <c r="D241" s="959"/>
      <c r="E241" s="959"/>
      <c r="F241" s="250" t="s">
        <v>586</v>
      </c>
      <c r="G241" s="249"/>
      <c r="H241" s="249"/>
      <c r="I241" s="251"/>
      <c r="J241" s="250" t="s">
        <v>585</v>
      </c>
      <c r="K241" s="249"/>
      <c r="L241" s="249"/>
      <c r="M241" s="249"/>
      <c r="N241" s="248"/>
      <c r="O241" s="247"/>
    </row>
    <row r="242" spans="3:15" ht="12.95" customHeight="1" x14ac:dyDescent="0.15">
      <c r="C242" s="959"/>
      <c r="D242" s="959"/>
      <c r="E242" s="959"/>
      <c r="F242" s="246" t="s">
        <v>582</v>
      </c>
      <c r="G242" s="245"/>
      <c r="H242" s="244" t="s">
        <v>584</v>
      </c>
      <c r="I242" s="244"/>
      <c r="J242" s="244" t="s">
        <v>583</v>
      </c>
      <c r="K242" s="244"/>
      <c r="L242" s="244" t="s">
        <v>582</v>
      </c>
      <c r="M242" s="244"/>
      <c r="N242" s="244" t="s">
        <v>581</v>
      </c>
      <c r="O242" s="244"/>
    </row>
    <row r="243" spans="3:15" ht="12.95" customHeight="1" x14ac:dyDescent="0.15">
      <c r="C243" s="959"/>
      <c r="D243" s="959"/>
      <c r="E243" s="959"/>
      <c r="F243" s="243" t="s">
        <v>556</v>
      </c>
      <c r="G243" s="243" t="s">
        <v>555</v>
      </c>
      <c r="H243" s="243" t="s">
        <v>556</v>
      </c>
      <c r="I243" s="243" t="s">
        <v>555</v>
      </c>
      <c r="J243" s="243" t="s">
        <v>556</v>
      </c>
      <c r="K243" s="243" t="s">
        <v>555</v>
      </c>
      <c r="L243" s="243" t="s">
        <v>556</v>
      </c>
      <c r="M243" s="243" t="s">
        <v>555</v>
      </c>
      <c r="N243" s="243" t="s">
        <v>556</v>
      </c>
      <c r="O243" s="243" t="s">
        <v>555</v>
      </c>
    </row>
    <row r="244" spans="3:15" s="238" customFormat="1" ht="23.1" customHeight="1" x14ac:dyDescent="0.15">
      <c r="C244" s="241" t="s">
        <v>580</v>
      </c>
      <c r="D244" s="240"/>
      <c r="E244" s="239"/>
      <c r="F244" s="218">
        <f>$F$142</f>
        <v>260</v>
      </c>
      <c r="G244" s="217">
        <v>1</v>
      </c>
      <c r="H244" s="218">
        <f>$H$142</f>
        <v>251</v>
      </c>
      <c r="I244" s="217">
        <v>4764395</v>
      </c>
      <c r="J244" s="218">
        <f>$J$142</f>
        <v>268</v>
      </c>
      <c r="K244" s="217">
        <v>0</v>
      </c>
      <c r="L244" s="218">
        <f>$L$142</f>
        <v>3</v>
      </c>
      <c r="M244" s="242">
        <v>0.5</v>
      </c>
      <c r="N244" s="218">
        <f>$N$142</f>
        <v>2</v>
      </c>
      <c r="O244" s="242">
        <v>4037793.5</v>
      </c>
    </row>
    <row r="245" spans="3:15" s="238" customFormat="1" ht="23.1" customHeight="1" x14ac:dyDescent="0.15">
      <c r="C245" s="241" t="s">
        <v>579</v>
      </c>
      <c r="D245" s="240"/>
      <c r="E245" s="239"/>
      <c r="F245" s="218">
        <f>$F$143</f>
        <v>277</v>
      </c>
      <c r="G245" s="217">
        <v>0</v>
      </c>
      <c r="H245" s="218">
        <f>$H$143</f>
        <v>2</v>
      </c>
      <c r="I245" s="242">
        <v>12340938</v>
      </c>
      <c r="J245" s="218">
        <f>$J$143</f>
        <v>267</v>
      </c>
      <c r="K245" s="217">
        <v>0</v>
      </c>
      <c r="L245" s="218">
        <f>$L$143</f>
        <v>6</v>
      </c>
      <c r="M245" s="242">
        <v>0.13</v>
      </c>
      <c r="N245" s="218">
        <f>$N$143</f>
        <v>8</v>
      </c>
      <c r="O245" s="242">
        <v>1175000</v>
      </c>
    </row>
    <row r="246" spans="3:15" s="238" customFormat="1" ht="23.1" customHeight="1" x14ac:dyDescent="0.15">
      <c r="C246" s="241" t="s">
        <v>577</v>
      </c>
      <c r="D246" s="240"/>
      <c r="E246" s="239"/>
      <c r="F246" s="218">
        <f>$F$144</f>
        <v>257</v>
      </c>
      <c r="G246" s="217">
        <v>2</v>
      </c>
      <c r="H246" s="218">
        <f>$H$144</f>
        <v>225</v>
      </c>
      <c r="I246" s="217">
        <v>7356998</v>
      </c>
      <c r="J246" s="218">
        <f>$J$144</f>
        <v>244</v>
      </c>
      <c r="K246" s="217">
        <v>0</v>
      </c>
      <c r="L246" s="218">
        <f>$L$144</f>
        <v>118</v>
      </c>
      <c r="M246" s="217">
        <v>1</v>
      </c>
      <c r="N246" s="218">
        <f>$N$144</f>
        <v>132</v>
      </c>
      <c r="O246" s="217">
        <v>2993220</v>
      </c>
    </row>
    <row r="247" spans="3:15" s="238" customFormat="1" ht="23.1" customHeight="1" x14ac:dyDescent="0.15">
      <c r="C247" s="241" t="s">
        <v>576</v>
      </c>
      <c r="D247" s="240"/>
      <c r="E247" s="239"/>
      <c r="F247" s="218">
        <f>$F$145</f>
        <v>261</v>
      </c>
      <c r="G247" s="217">
        <v>0</v>
      </c>
      <c r="H247" s="218">
        <f>$H$145</f>
        <v>131</v>
      </c>
      <c r="I247" s="217">
        <v>3934920</v>
      </c>
      <c r="J247" s="218">
        <f>$J$145</f>
        <v>253</v>
      </c>
      <c r="K247" s="217">
        <v>0</v>
      </c>
      <c r="L247" s="218">
        <f>$L$145</f>
        <v>67</v>
      </c>
      <c r="M247" s="217">
        <v>0.8</v>
      </c>
      <c r="N247" s="218">
        <f>$N$145</f>
        <v>80</v>
      </c>
      <c r="O247" s="217">
        <v>2299156.5</v>
      </c>
    </row>
    <row r="248" spans="3:15" s="238" customFormat="1" ht="23.1" customHeight="1" x14ac:dyDescent="0.15">
      <c r="C248" s="241" t="s">
        <v>575</v>
      </c>
      <c r="D248" s="240"/>
      <c r="E248" s="239"/>
      <c r="F248" s="218">
        <f>$F$146</f>
        <v>258</v>
      </c>
      <c r="G248" s="217">
        <v>16</v>
      </c>
      <c r="H248" s="218">
        <f>$H$146</f>
        <v>255</v>
      </c>
      <c r="I248" s="217">
        <v>47929545</v>
      </c>
      <c r="J248" s="218">
        <f>$J$146</f>
        <v>236</v>
      </c>
      <c r="K248" s="217">
        <v>6</v>
      </c>
      <c r="L248" s="218">
        <f>$L$146</f>
        <v>223</v>
      </c>
      <c r="M248" s="217">
        <v>3.5</v>
      </c>
      <c r="N248" s="218">
        <f>$N$146</f>
        <v>241</v>
      </c>
      <c r="O248" s="217">
        <v>8243837</v>
      </c>
    </row>
    <row r="249" spans="3:15" s="238" customFormat="1" ht="23.1" customHeight="1" x14ac:dyDescent="0.15">
      <c r="C249" s="956" t="s">
        <v>574</v>
      </c>
      <c r="D249" s="957"/>
      <c r="E249" s="958"/>
      <c r="F249" s="218">
        <f>$F$147</f>
        <v>273</v>
      </c>
      <c r="G249" s="242">
        <v>0</v>
      </c>
      <c r="H249" s="218">
        <f>$H$147</f>
        <v>45</v>
      </c>
      <c r="I249" s="217">
        <v>3649997</v>
      </c>
      <c r="J249" s="218">
        <f>$J$147</f>
        <v>262</v>
      </c>
      <c r="K249" s="217">
        <v>0</v>
      </c>
      <c r="L249" s="218">
        <f>$L$147</f>
        <v>91</v>
      </c>
      <c r="M249" s="217">
        <v>0.1</v>
      </c>
      <c r="N249" s="218">
        <f>$N$147</f>
        <v>91</v>
      </c>
      <c r="O249" s="217">
        <v>854634</v>
      </c>
    </row>
    <row r="250" spans="3:15" s="238" customFormat="1" ht="23.1" customHeight="1" x14ac:dyDescent="0.15">
      <c r="C250" s="241" t="s">
        <v>573</v>
      </c>
      <c r="D250" s="240"/>
      <c r="E250" s="239"/>
      <c r="F250" s="218">
        <f>$F$148</f>
        <v>261</v>
      </c>
      <c r="G250" s="217">
        <v>0</v>
      </c>
      <c r="H250" s="218">
        <f>$H$148</f>
        <v>128</v>
      </c>
      <c r="I250" s="217">
        <v>5034510</v>
      </c>
      <c r="J250" s="218">
        <f>$J$148</f>
        <v>260</v>
      </c>
      <c r="K250" s="242">
        <v>0</v>
      </c>
      <c r="L250" s="218">
        <f>$L$148</f>
        <v>15</v>
      </c>
      <c r="M250" s="217">
        <v>0.5</v>
      </c>
      <c r="N250" s="218">
        <f>$N$148</f>
        <v>17</v>
      </c>
      <c r="O250" s="217">
        <v>1200000</v>
      </c>
    </row>
    <row r="251" spans="3:15" s="238" customFormat="1" ht="23.1" customHeight="1" x14ac:dyDescent="0.15">
      <c r="C251" s="241" t="s">
        <v>572</v>
      </c>
      <c r="D251" s="240"/>
      <c r="E251" s="239"/>
      <c r="F251" s="218">
        <f>$F$149</f>
        <v>275</v>
      </c>
      <c r="G251" s="217">
        <v>0</v>
      </c>
      <c r="H251" s="218">
        <f>$H$149</f>
        <v>27</v>
      </c>
      <c r="I251" s="217">
        <v>3596073</v>
      </c>
      <c r="J251" s="218">
        <f>$J$149</f>
        <v>261</v>
      </c>
      <c r="K251" s="242">
        <v>0</v>
      </c>
      <c r="L251" s="218">
        <f>$L$149</f>
        <v>22</v>
      </c>
      <c r="M251" s="217">
        <v>1.5</v>
      </c>
      <c r="N251" s="218">
        <f>$N$149</f>
        <v>23</v>
      </c>
      <c r="O251" s="217">
        <v>2517350</v>
      </c>
    </row>
    <row r="252" spans="3:15" s="238" customFormat="1" ht="23.1" customHeight="1" x14ac:dyDescent="0.15">
      <c r="C252" s="241" t="s">
        <v>571</v>
      </c>
      <c r="D252" s="240"/>
      <c r="E252" s="239"/>
      <c r="F252" s="218">
        <f>$F$150</f>
        <v>264</v>
      </c>
      <c r="G252" s="217">
        <v>0</v>
      </c>
      <c r="H252" s="218">
        <f>$H$150</f>
        <v>87</v>
      </c>
      <c r="I252" s="217">
        <v>3000000</v>
      </c>
      <c r="J252" s="218">
        <f>$J$150</f>
        <v>250</v>
      </c>
      <c r="K252" s="217">
        <v>0</v>
      </c>
      <c r="L252" s="218">
        <f>$L$150</f>
        <v>117</v>
      </c>
      <c r="M252" s="217">
        <v>1.3</v>
      </c>
      <c r="N252" s="218">
        <f>$N$150</f>
        <v>134</v>
      </c>
      <c r="O252" s="217">
        <v>2666028</v>
      </c>
    </row>
    <row r="253" spans="3:15" s="238" customFormat="1" ht="23.1" customHeight="1" x14ac:dyDescent="0.15">
      <c r="C253" s="241" t="s">
        <v>570</v>
      </c>
      <c r="D253" s="240"/>
      <c r="E253" s="239"/>
      <c r="F253" s="218">
        <f>$F$151</f>
        <v>270</v>
      </c>
      <c r="G253" s="217">
        <v>0</v>
      </c>
      <c r="H253" s="218">
        <f>$H$151</f>
        <v>79</v>
      </c>
      <c r="I253" s="217">
        <v>4104140</v>
      </c>
      <c r="J253" s="218">
        <f>$J$151</f>
        <v>242</v>
      </c>
      <c r="K253" s="217">
        <v>1</v>
      </c>
      <c r="L253" s="218">
        <f>$L$151</f>
        <v>134</v>
      </c>
      <c r="M253" s="217">
        <v>2.4</v>
      </c>
      <c r="N253" s="218">
        <f>$N$151</f>
        <v>152</v>
      </c>
      <c r="O253" s="217">
        <v>4077325</v>
      </c>
    </row>
    <row r="254" spans="3:15" s="238" customFormat="1" ht="23.1" customHeight="1" x14ac:dyDescent="0.15">
      <c r="C254" s="960" t="s">
        <v>569</v>
      </c>
      <c r="D254" s="961"/>
      <c r="E254" s="962"/>
      <c r="F254" s="218">
        <f>$F$152</f>
        <v>247</v>
      </c>
      <c r="G254" s="217">
        <v>22</v>
      </c>
      <c r="H254" s="218">
        <f>$H$152</f>
        <v>259</v>
      </c>
      <c r="I254" s="217">
        <v>68238780</v>
      </c>
      <c r="J254" s="218">
        <f>$J$152</f>
        <v>223</v>
      </c>
      <c r="K254" s="217">
        <v>13</v>
      </c>
      <c r="L254" s="218">
        <f>$L$152</f>
        <v>223</v>
      </c>
      <c r="M254" s="217">
        <v>7</v>
      </c>
      <c r="N254" s="218">
        <f>$N$152</f>
        <v>248</v>
      </c>
      <c r="O254" s="217">
        <v>15653885.5</v>
      </c>
    </row>
    <row r="255" spans="3:15" ht="10.5" customHeight="1" x14ac:dyDescent="0.15">
      <c r="C255" s="214"/>
      <c r="D255" s="214"/>
      <c r="E255" s="214"/>
      <c r="F255" s="214"/>
      <c r="G255" s="214"/>
      <c r="H255" s="214"/>
      <c r="I255" s="214"/>
      <c r="J255" s="214"/>
      <c r="K255" s="214"/>
      <c r="L255" s="214"/>
      <c r="M255" s="214"/>
      <c r="N255" s="237"/>
      <c r="O255" s="236"/>
    </row>
    <row r="256" spans="3:15" ht="12.95" customHeight="1" x14ac:dyDescent="0.15">
      <c r="C256" s="214"/>
      <c r="D256" s="214"/>
      <c r="E256" s="214"/>
      <c r="F256" s="223"/>
      <c r="G256" s="223"/>
      <c r="H256" s="223"/>
      <c r="I256" s="223"/>
      <c r="J256" s="223"/>
      <c r="K256" s="223"/>
      <c r="L256" s="223"/>
      <c r="M256" s="223"/>
      <c r="N256" s="222" t="s">
        <v>556</v>
      </c>
      <c r="O256" s="222" t="s">
        <v>555</v>
      </c>
    </row>
    <row r="257" spans="3:15" ht="23.1" customHeight="1" x14ac:dyDescent="0.15">
      <c r="C257" s="221" t="s">
        <v>568</v>
      </c>
      <c r="D257" s="220"/>
      <c r="E257" s="220"/>
      <c r="F257" s="220"/>
      <c r="G257" s="220"/>
      <c r="H257" s="220"/>
      <c r="I257" s="220"/>
      <c r="J257" s="220"/>
      <c r="K257" s="220"/>
      <c r="L257" s="220"/>
      <c r="M257" s="219"/>
      <c r="N257" s="218">
        <f>$N$155</f>
        <v>254</v>
      </c>
      <c r="O257" s="217">
        <v>2623084</v>
      </c>
    </row>
    <row r="258" spans="3:15" ht="12.95" customHeight="1" x14ac:dyDescent="0.15">
      <c r="C258" s="214"/>
      <c r="D258" s="214"/>
      <c r="E258" s="214"/>
      <c r="F258" s="214"/>
      <c r="G258" s="214"/>
      <c r="H258" s="214"/>
      <c r="I258" s="214"/>
      <c r="J258" s="214"/>
      <c r="K258" s="214"/>
      <c r="L258" s="214"/>
      <c r="M258" s="214"/>
      <c r="N258" s="235"/>
      <c r="O258" s="224"/>
    </row>
    <row r="259" spans="3:15" ht="12.95" customHeight="1" x14ac:dyDescent="0.15">
      <c r="C259" s="214"/>
      <c r="D259" s="214"/>
      <c r="E259" s="214"/>
      <c r="F259" s="223"/>
      <c r="G259" s="223"/>
      <c r="H259" s="223"/>
      <c r="I259" s="223"/>
      <c r="J259" s="223"/>
      <c r="K259" s="223"/>
      <c r="L259" s="223"/>
      <c r="M259" s="223"/>
      <c r="N259" s="222" t="s">
        <v>556</v>
      </c>
      <c r="O259" s="222" t="s">
        <v>555</v>
      </c>
    </row>
    <row r="260" spans="3:15" ht="23.1" customHeight="1" x14ac:dyDescent="0.15">
      <c r="C260" s="221" t="s">
        <v>567</v>
      </c>
      <c r="D260" s="220"/>
      <c r="E260" s="220"/>
      <c r="F260" s="220"/>
      <c r="G260" s="220"/>
      <c r="H260" s="220"/>
      <c r="I260" s="220"/>
      <c r="J260" s="220"/>
      <c r="K260" s="220"/>
      <c r="L260" s="220"/>
      <c r="M260" s="219"/>
      <c r="N260" s="218">
        <f>$N$158</f>
        <v>261</v>
      </c>
      <c r="O260" s="217">
        <v>8603775</v>
      </c>
    </row>
    <row r="261" spans="3:15" ht="12.95" customHeight="1" x14ac:dyDescent="0.15">
      <c r="C261" s="214"/>
      <c r="D261" s="214"/>
      <c r="E261" s="214"/>
      <c r="F261" s="214"/>
      <c r="G261" s="214"/>
      <c r="H261" s="214"/>
      <c r="I261" s="214"/>
      <c r="J261" s="214"/>
      <c r="K261" s="214"/>
      <c r="L261" s="214"/>
      <c r="M261" s="214"/>
      <c r="N261" s="235"/>
      <c r="O261" s="224"/>
    </row>
    <row r="262" spans="3:15" ht="12.95" customHeight="1" x14ac:dyDescent="0.15">
      <c r="C262" s="214"/>
      <c r="D262" s="214"/>
      <c r="E262" s="214"/>
      <c r="F262" s="223"/>
      <c r="G262" s="223"/>
      <c r="H262" s="223"/>
      <c r="I262" s="223"/>
      <c r="J262" s="223"/>
      <c r="K262" s="223"/>
      <c r="L262" s="223"/>
      <c r="M262" s="223"/>
      <c r="N262" s="222" t="s">
        <v>556</v>
      </c>
      <c r="O262" s="222" t="s">
        <v>555</v>
      </c>
    </row>
    <row r="263" spans="3:15" ht="23.1" customHeight="1" x14ac:dyDescent="0.15">
      <c r="C263" s="963">
        <v>13</v>
      </c>
      <c r="D263" s="966" t="s">
        <v>566</v>
      </c>
      <c r="E263" s="226" t="s">
        <v>565</v>
      </c>
      <c r="F263" s="220"/>
      <c r="G263" s="220"/>
      <c r="H263" s="220"/>
      <c r="I263" s="234"/>
      <c r="J263" s="233"/>
      <c r="K263" s="233"/>
      <c r="L263" s="233"/>
      <c r="M263" s="232"/>
      <c r="N263" s="218">
        <f>$N$161</f>
        <v>45</v>
      </c>
      <c r="O263" s="217">
        <v>0</v>
      </c>
    </row>
    <row r="264" spans="3:15" ht="23.1" customHeight="1" x14ac:dyDescent="0.15">
      <c r="C264" s="964"/>
      <c r="D264" s="967"/>
      <c r="E264" s="226" t="s">
        <v>564</v>
      </c>
      <c r="F264" s="220"/>
      <c r="G264" s="220"/>
      <c r="H264" s="220"/>
      <c r="I264" s="951" t="s">
        <v>563</v>
      </c>
      <c r="J264" s="952"/>
      <c r="K264" s="952"/>
      <c r="L264" s="952"/>
      <c r="M264" s="953"/>
      <c r="N264" s="218">
        <f>$N$162</f>
        <v>37</v>
      </c>
      <c r="O264" s="217">
        <v>0</v>
      </c>
    </row>
    <row r="265" spans="3:15" ht="23.1" customHeight="1" x14ac:dyDescent="0.15">
      <c r="C265" s="964"/>
      <c r="D265" s="967"/>
      <c r="E265" s="226" t="s">
        <v>562</v>
      </c>
      <c r="F265" s="220"/>
      <c r="G265" s="220"/>
      <c r="H265" s="220"/>
      <c r="I265" s="230"/>
      <c r="J265" s="229"/>
      <c r="K265" s="229"/>
      <c r="L265" s="229"/>
      <c r="M265" s="231"/>
      <c r="N265" s="218">
        <f>$N$163</f>
        <v>44</v>
      </c>
      <c r="O265" s="217">
        <v>0</v>
      </c>
    </row>
    <row r="266" spans="3:15" ht="23.1" customHeight="1" x14ac:dyDescent="0.15">
      <c r="C266" s="964"/>
      <c r="D266" s="967"/>
      <c r="E266" s="226" t="s">
        <v>561</v>
      </c>
      <c r="F266" s="220"/>
      <c r="G266" s="220"/>
      <c r="H266" s="220"/>
      <c r="I266" s="230"/>
      <c r="J266" s="229"/>
      <c r="K266" s="229"/>
      <c r="L266" s="228"/>
      <c r="M266" s="227"/>
      <c r="N266" s="218">
        <f>$N$164</f>
        <v>45</v>
      </c>
      <c r="O266" s="217">
        <v>0</v>
      </c>
    </row>
    <row r="267" spans="3:15" ht="23.1" customHeight="1" x14ac:dyDescent="0.15">
      <c r="C267" s="964"/>
      <c r="D267" s="967"/>
      <c r="E267" s="226" t="s">
        <v>560</v>
      </c>
      <c r="F267" s="220"/>
      <c r="G267" s="220"/>
      <c r="H267" s="220"/>
      <c r="I267" s="954" t="s">
        <v>559</v>
      </c>
      <c r="J267" s="955"/>
      <c r="K267" s="955"/>
      <c r="L267" s="955"/>
      <c r="M267" s="225"/>
      <c r="N267" s="218">
        <f>$N$165</f>
        <v>138</v>
      </c>
      <c r="O267" s="217">
        <v>675000</v>
      </c>
    </row>
    <row r="268" spans="3:15" ht="23.1" customHeight="1" x14ac:dyDescent="0.15">
      <c r="C268" s="965"/>
      <c r="D268" s="968"/>
      <c r="E268" s="226" t="s">
        <v>558</v>
      </c>
      <c r="F268" s="220"/>
      <c r="G268" s="220"/>
      <c r="H268" s="220"/>
      <c r="I268" s="954" t="s">
        <v>557</v>
      </c>
      <c r="J268" s="955"/>
      <c r="K268" s="955"/>
      <c r="L268" s="955"/>
      <c r="M268" s="225"/>
      <c r="N268" s="218">
        <f>$N$166</f>
        <v>74</v>
      </c>
      <c r="O268" s="217">
        <v>118784</v>
      </c>
    </row>
    <row r="269" spans="3:15" ht="12.95" customHeight="1" x14ac:dyDescent="0.15">
      <c r="C269" s="214"/>
      <c r="D269" s="214"/>
      <c r="E269" s="215"/>
      <c r="F269" s="215"/>
      <c r="G269" s="215"/>
      <c r="H269" s="215"/>
      <c r="I269" s="215"/>
      <c r="J269" s="215"/>
      <c r="K269" s="215"/>
      <c r="L269" s="215"/>
      <c r="M269" s="215"/>
      <c r="N269" s="215"/>
      <c r="O269" s="236"/>
    </row>
    <row r="270" spans="3:15" ht="12.95" customHeight="1" x14ac:dyDescent="0.15">
      <c r="C270" s="214"/>
      <c r="D270" s="214"/>
      <c r="E270" s="214"/>
      <c r="F270" s="223"/>
      <c r="G270" s="223"/>
      <c r="H270" s="223"/>
      <c r="I270" s="223"/>
      <c r="J270" s="223"/>
      <c r="K270" s="223"/>
      <c r="L270" s="223"/>
      <c r="M270" s="223"/>
      <c r="N270" s="222" t="s">
        <v>556</v>
      </c>
      <c r="O270" s="222" t="s">
        <v>555</v>
      </c>
    </row>
    <row r="271" spans="3:15" ht="23.1" customHeight="1" x14ac:dyDescent="0.15">
      <c r="C271" s="221" t="s">
        <v>554</v>
      </c>
      <c r="D271" s="220"/>
      <c r="E271" s="220"/>
      <c r="F271" s="220"/>
      <c r="G271" s="220"/>
      <c r="H271" s="220"/>
      <c r="I271" s="220"/>
      <c r="J271" s="220"/>
      <c r="K271" s="220"/>
      <c r="L271" s="220"/>
      <c r="M271" s="219"/>
      <c r="N271" s="218">
        <f>$N$169</f>
        <v>257</v>
      </c>
      <c r="O271" s="217">
        <v>12572159</v>
      </c>
    </row>
    <row r="272" spans="3:15" ht="12.95" customHeight="1" x14ac:dyDescent="0.15">
      <c r="C272" s="216"/>
      <c r="D272" s="215"/>
      <c r="E272" s="215"/>
      <c r="F272" s="215"/>
      <c r="G272" s="215"/>
      <c r="H272" s="215"/>
      <c r="I272" s="215"/>
      <c r="J272" s="215"/>
      <c r="K272" s="215"/>
      <c r="L272" s="215"/>
      <c r="M272" s="215"/>
      <c r="N272" s="214"/>
      <c r="O272" s="214"/>
    </row>
    <row r="273" spans="1:15" ht="15" customHeight="1" x14ac:dyDescent="0.15">
      <c r="A273" s="36" t="s">
        <v>589</v>
      </c>
      <c r="B273" s="36"/>
    </row>
    <row r="274" spans="1:15" ht="15" customHeight="1" x14ac:dyDescent="0.15">
      <c r="B274" s="252" t="s">
        <v>595</v>
      </c>
    </row>
    <row r="275" spans="1:15" ht="12.95" customHeight="1" x14ac:dyDescent="0.15">
      <c r="C275" s="959" t="s">
        <v>587</v>
      </c>
      <c r="D275" s="959"/>
      <c r="E275" s="959"/>
      <c r="F275" s="250" t="s">
        <v>586</v>
      </c>
      <c r="G275" s="249"/>
      <c r="H275" s="249"/>
      <c r="I275" s="251"/>
      <c r="J275" s="250" t="s">
        <v>585</v>
      </c>
      <c r="K275" s="249"/>
      <c r="L275" s="249"/>
      <c r="M275" s="249"/>
      <c r="N275" s="248"/>
      <c r="O275" s="247"/>
    </row>
    <row r="276" spans="1:15" ht="12.95" customHeight="1" x14ac:dyDescent="0.15">
      <c r="C276" s="959"/>
      <c r="D276" s="959"/>
      <c r="E276" s="959"/>
      <c r="F276" s="246" t="s">
        <v>582</v>
      </c>
      <c r="G276" s="245"/>
      <c r="H276" s="244" t="s">
        <v>584</v>
      </c>
      <c r="I276" s="244"/>
      <c r="J276" s="244" t="s">
        <v>583</v>
      </c>
      <c r="K276" s="244"/>
      <c r="L276" s="244" t="s">
        <v>582</v>
      </c>
      <c r="M276" s="244"/>
      <c r="N276" s="244" t="s">
        <v>581</v>
      </c>
      <c r="O276" s="244"/>
    </row>
    <row r="277" spans="1:15" ht="12.95" customHeight="1" x14ac:dyDescent="0.15">
      <c r="C277" s="959"/>
      <c r="D277" s="959"/>
      <c r="E277" s="959"/>
      <c r="F277" s="243" t="s">
        <v>556</v>
      </c>
      <c r="G277" s="243" t="s">
        <v>594</v>
      </c>
      <c r="H277" s="243" t="s">
        <v>556</v>
      </c>
      <c r="I277" s="243" t="s">
        <v>594</v>
      </c>
      <c r="J277" s="243" t="s">
        <v>556</v>
      </c>
      <c r="K277" s="243" t="s">
        <v>594</v>
      </c>
      <c r="L277" s="243" t="s">
        <v>556</v>
      </c>
      <c r="M277" s="243" t="s">
        <v>594</v>
      </c>
      <c r="N277" s="243" t="s">
        <v>556</v>
      </c>
      <c r="O277" s="243" t="s">
        <v>594</v>
      </c>
    </row>
    <row r="278" spans="1:15" s="238" customFormat="1" ht="23.1" customHeight="1" x14ac:dyDescent="0.15">
      <c r="C278" s="241" t="s">
        <v>580</v>
      </c>
      <c r="D278" s="240"/>
      <c r="E278" s="239"/>
      <c r="F278" s="218">
        <v>16</v>
      </c>
      <c r="G278" s="217">
        <v>0</v>
      </c>
      <c r="H278" s="218">
        <v>15</v>
      </c>
      <c r="I278" s="217">
        <v>600000</v>
      </c>
      <c r="J278" s="218">
        <v>16</v>
      </c>
      <c r="K278" s="217">
        <v>0</v>
      </c>
      <c r="L278" s="218">
        <v>0</v>
      </c>
      <c r="M278" s="242" t="s">
        <v>578</v>
      </c>
      <c r="N278" s="218">
        <v>0</v>
      </c>
      <c r="O278" s="242" t="s">
        <v>578</v>
      </c>
    </row>
    <row r="279" spans="1:15" s="238" customFormat="1" ht="23.1" customHeight="1" x14ac:dyDescent="0.15">
      <c r="C279" s="241" t="s">
        <v>579</v>
      </c>
      <c r="D279" s="240"/>
      <c r="E279" s="239"/>
      <c r="F279" s="218">
        <v>16</v>
      </c>
      <c r="G279" s="217">
        <v>0</v>
      </c>
      <c r="H279" s="218">
        <v>0</v>
      </c>
      <c r="I279" s="242" t="s">
        <v>578</v>
      </c>
      <c r="J279" s="218">
        <v>16</v>
      </c>
      <c r="K279" s="217">
        <v>0</v>
      </c>
      <c r="L279" s="218">
        <v>2</v>
      </c>
      <c r="M279" s="217">
        <v>0</v>
      </c>
      <c r="N279" s="218">
        <v>2</v>
      </c>
      <c r="O279" s="217">
        <v>480000</v>
      </c>
    </row>
    <row r="280" spans="1:15" s="238" customFormat="1" ht="23.1" customHeight="1" x14ac:dyDescent="0.15">
      <c r="C280" s="241" t="s">
        <v>577</v>
      </c>
      <c r="D280" s="240"/>
      <c r="E280" s="239"/>
      <c r="F280" s="218">
        <v>16</v>
      </c>
      <c r="G280" s="217">
        <v>0</v>
      </c>
      <c r="H280" s="218">
        <v>14</v>
      </c>
      <c r="I280" s="217">
        <v>1774051</v>
      </c>
      <c r="J280" s="218">
        <v>16</v>
      </c>
      <c r="K280" s="217">
        <v>0</v>
      </c>
      <c r="L280" s="218">
        <v>11</v>
      </c>
      <c r="M280" s="217">
        <v>0.2</v>
      </c>
      <c r="N280" s="218">
        <v>11</v>
      </c>
      <c r="O280" s="217">
        <v>334751</v>
      </c>
    </row>
    <row r="281" spans="1:15" s="238" customFormat="1" ht="23.1" customHeight="1" x14ac:dyDescent="0.15">
      <c r="C281" s="241" t="s">
        <v>576</v>
      </c>
      <c r="D281" s="240"/>
      <c r="E281" s="239"/>
      <c r="F281" s="218">
        <v>16</v>
      </c>
      <c r="G281" s="217">
        <v>0</v>
      </c>
      <c r="H281" s="218">
        <v>8</v>
      </c>
      <c r="I281" s="217">
        <v>3129822</v>
      </c>
      <c r="J281" s="218">
        <v>16</v>
      </c>
      <c r="K281" s="217">
        <v>0</v>
      </c>
      <c r="L281" s="218">
        <v>6</v>
      </c>
      <c r="M281" s="217">
        <v>0</v>
      </c>
      <c r="N281" s="218">
        <v>6</v>
      </c>
      <c r="O281" s="217">
        <v>135200</v>
      </c>
    </row>
    <row r="282" spans="1:15" s="238" customFormat="1" ht="23.1" customHeight="1" x14ac:dyDescent="0.15">
      <c r="C282" s="241" t="s">
        <v>575</v>
      </c>
      <c r="D282" s="240"/>
      <c r="E282" s="239"/>
      <c r="F282" s="218">
        <v>16</v>
      </c>
      <c r="G282" s="217">
        <v>2</v>
      </c>
      <c r="H282" s="218">
        <v>16</v>
      </c>
      <c r="I282" s="217">
        <v>2925517</v>
      </c>
      <c r="J282" s="218">
        <v>16</v>
      </c>
      <c r="K282" s="217">
        <v>1</v>
      </c>
      <c r="L282" s="218">
        <v>16</v>
      </c>
      <c r="M282" s="217">
        <v>0.5</v>
      </c>
      <c r="N282" s="218">
        <v>16</v>
      </c>
      <c r="O282" s="217">
        <v>930210</v>
      </c>
    </row>
    <row r="283" spans="1:15" s="238" customFormat="1" ht="23.1" customHeight="1" x14ac:dyDescent="0.15">
      <c r="C283" s="956" t="s">
        <v>574</v>
      </c>
      <c r="D283" s="957"/>
      <c r="E283" s="958"/>
      <c r="F283" s="218">
        <v>16</v>
      </c>
      <c r="G283" s="217">
        <v>0</v>
      </c>
      <c r="H283" s="218">
        <v>5</v>
      </c>
      <c r="I283" s="217">
        <v>771000</v>
      </c>
      <c r="J283" s="218">
        <v>16</v>
      </c>
      <c r="K283" s="217">
        <v>0</v>
      </c>
      <c r="L283" s="218">
        <v>6</v>
      </c>
      <c r="M283" s="217">
        <v>0.1</v>
      </c>
      <c r="N283" s="218">
        <v>6</v>
      </c>
      <c r="O283" s="217">
        <v>117000</v>
      </c>
    </row>
    <row r="284" spans="1:15" s="238" customFormat="1" ht="23.1" customHeight="1" x14ac:dyDescent="0.15">
      <c r="C284" s="241" t="s">
        <v>573</v>
      </c>
      <c r="D284" s="240"/>
      <c r="E284" s="239"/>
      <c r="F284" s="218">
        <v>16</v>
      </c>
      <c r="G284" s="217">
        <v>0.3</v>
      </c>
      <c r="H284" s="218">
        <v>16</v>
      </c>
      <c r="I284" s="217">
        <v>730000</v>
      </c>
      <c r="J284" s="218">
        <v>16</v>
      </c>
      <c r="K284" s="217">
        <v>0</v>
      </c>
      <c r="L284" s="218">
        <v>3</v>
      </c>
      <c r="M284" s="217">
        <v>0</v>
      </c>
      <c r="N284" s="218">
        <v>3</v>
      </c>
      <c r="O284" s="217">
        <v>1033911</v>
      </c>
    </row>
    <row r="285" spans="1:15" s="238" customFormat="1" ht="23.1" customHeight="1" x14ac:dyDescent="0.15">
      <c r="C285" s="241" t="s">
        <v>572</v>
      </c>
      <c r="D285" s="240"/>
      <c r="E285" s="239"/>
      <c r="F285" s="218">
        <v>16</v>
      </c>
      <c r="G285" s="217">
        <v>0</v>
      </c>
      <c r="H285" s="218">
        <v>4</v>
      </c>
      <c r="I285" s="217">
        <v>2309662</v>
      </c>
      <c r="J285" s="218">
        <v>16</v>
      </c>
      <c r="K285" s="217">
        <v>0</v>
      </c>
      <c r="L285" s="218">
        <v>5</v>
      </c>
      <c r="M285" s="217">
        <v>0.1</v>
      </c>
      <c r="N285" s="218">
        <v>5</v>
      </c>
      <c r="O285" s="217">
        <v>246132</v>
      </c>
    </row>
    <row r="286" spans="1:15" s="238" customFormat="1" ht="23.1" customHeight="1" x14ac:dyDescent="0.15">
      <c r="C286" s="241" t="s">
        <v>571</v>
      </c>
      <c r="D286" s="240"/>
      <c r="E286" s="239"/>
      <c r="F286" s="218">
        <v>16</v>
      </c>
      <c r="G286" s="217">
        <v>0</v>
      </c>
      <c r="H286" s="218">
        <v>9</v>
      </c>
      <c r="I286" s="217">
        <v>943975</v>
      </c>
      <c r="J286" s="218">
        <v>16</v>
      </c>
      <c r="K286" s="217">
        <v>0</v>
      </c>
      <c r="L286" s="218">
        <v>9</v>
      </c>
      <c r="M286" s="217">
        <v>0</v>
      </c>
      <c r="N286" s="218">
        <v>9</v>
      </c>
      <c r="O286" s="217">
        <v>0</v>
      </c>
    </row>
    <row r="287" spans="1:15" s="238" customFormat="1" ht="23.1" customHeight="1" x14ac:dyDescent="0.15">
      <c r="C287" s="241" t="s">
        <v>570</v>
      </c>
      <c r="D287" s="240"/>
      <c r="E287" s="239"/>
      <c r="F287" s="218">
        <v>16</v>
      </c>
      <c r="G287" s="217">
        <v>0</v>
      </c>
      <c r="H287" s="218">
        <v>8</v>
      </c>
      <c r="I287" s="217">
        <v>1704000</v>
      </c>
      <c r="J287" s="218">
        <v>16</v>
      </c>
      <c r="K287" s="217">
        <v>0</v>
      </c>
      <c r="L287" s="218">
        <v>9</v>
      </c>
      <c r="M287" s="217">
        <v>0.5</v>
      </c>
      <c r="N287" s="218">
        <v>10</v>
      </c>
      <c r="O287" s="217">
        <v>716100</v>
      </c>
    </row>
    <row r="288" spans="1:15" s="238" customFormat="1" ht="23.1" customHeight="1" x14ac:dyDescent="0.15">
      <c r="C288" s="960" t="s">
        <v>569</v>
      </c>
      <c r="D288" s="961"/>
      <c r="E288" s="962"/>
      <c r="F288" s="218">
        <v>16</v>
      </c>
      <c r="G288" s="217">
        <v>6</v>
      </c>
      <c r="H288" s="218">
        <v>16</v>
      </c>
      <c r="I288" s="217">
        <v>11405857</v>
      </c>
      <c r="J288" s="218">
        <v>16</v>
      </c>
      <c r="K288" s="217">
        <v>5</v>
      </c>
      <c r="L288" s="218">
        <v>15</v>
      </c>
      <c r="M288" s="217">
        <v>2.4</v>
      </c>
      <c r="N288" s="218">
        <v>16</v>
      </c>
      <c r="O288" s="217">
        <v>3686197</v>
      </c>
    </row>
    <row r="289" spans="3:15" ht="10.5" customHeight="1" x14ac:dyDescent="0.15">
      <c r="C289" s="214"/>
      <c r="D289" s="214"/>
      <c r="E289" s="214"/>
      <c r="F289" s="214"/>
      <c r="G289" s="214"/>
      <c r="H289" s="214"/>
      <c r="I289" s="214"/>
      <c r="J289" s="214"/>
      <c r="K289" s="214"/>
      <c r="L289" s="214"/>
      <c r="M289" s="214"/>
      <c r="N289" s="237"/>
      <c r="O289" s="236"/>
    </row>
    <row r="290" spans="3:15" ht="12.95" customHeight="1" x14ac:dyDescent="0.15">
      <c r="C290" s="214"/>
      <c r="D290" s="214"/>
      <c r="E290" s="214"/>
      <c r="F290" s="223"/>
      <c r="G290" s="223"/>
      <c r="H290" s="223"/>
      <c r="I290" s="223"/>
      <c r="J290" s="223"/>
      <c r="K290" s="223"/>
      <c r="L290" s="223"/>
      <c r="M290" s="223"/>
      <c r="N290" s="222" t="s">
        <v>556</v>
      </c>
      <c r="O290" s="222" t="s">
        <v>594</v>
      </c>
    </row>
    <row r="291" spans="3:15" ht="23.1" customHeight="1" x14ac:dyDescent="0.15">
      <c r="C291" s="221" t="s">
        <v>568</v>
      </c>
      <c r="D291" s="220"/>
      <c r="E291" s="220"/>
      <c r="F291" s="220"/>
      <c r="G291" s="220"/>
      <c r="H291" s="220"/>
      <c r="I291" s="220"/>
      <c r="J291" s="220"/>
      <c r="K291" s="220"/>
      <c r="L291" s="220"/>
      <c r="M291" s="219"/>
      <c r="N291" s="218">
        <v>16</v>
      </c>
      <c r="O291" s="217">
        <v>508740</v>
      </c>
    </row>
    <row r="292" spans="3:15" ht="12.95" customHeight="1" x14ac:dyDescent="0.15">
      <c r="C292" s="214"/>
      <c r="D292" s="214"/>
      <c r="E292" s="214"/>
      <c r="F292" s="214"/>
      <c r="G292" s="214"/>
      <c r="H292" s="214"/>
      <c r="I292" s="214"/>
      <c r="J292" s="214"/>
      <c r="K292" s="214"/>
      <c r="L292" s="214"/>
      <c r="M292" s="214"/>
      <c r="N292" s="235"/>
      <c r="O292" s="224"/>
    </row>
    <row r="293" spans="3:15" ht="12.95" customHeight="1" x14ac:dyDescent="0.15">
      <c r="C293" s="214"/>
      <c r="D293" s="214"/>
      <c r="E293" s="214"/>
      <c r="F293" s="223"/>
      <c r="G293" s="223"/>
      <c r="H293" s="223"/>
      <c r="I293" s="223"/>
      <c r="J293" s="223"/>
      <c r="K293" s="223"/>
      <c r="L293" s="223"/>
      <c r="M293" s="223"/>
      <c r="N293" s="222" t="s">
        <v>556</v>
      </c>
      <c r="O293" s="222" t="s">
        <v>594</v>
      </c>
    </row>
    <row r="294" spans="3:15" ht="23.1" customHeight="1" x14ac:dyDescent="0.15">
      <c r="C294" s="221" t="s">
        <v>567</v>
      </c>
      <c r="D294" s="220"/>
      <c r="E294" s="220"/>
      <c r="F294" s="220"/>
      <c r="G294" s="220"/>
      <c r="H294" s="220"/>
      <c r="I294" s="220"/>
      <c r="J294" s="220"/>
      <c r="K294" s="220"/>
      <c r="L294" s="220"/>
      <c r="M294" s="219"/>
      <c r="N294" s="218">
        <v>16</v>
      </c>
      <c r="O294" s="217">
        <v>1745899</v>
      </c>
    </row>
    <row r="295" spans="3:15" ht="12.95" customHeight="1" x14ac:dyDescent="0.15">
      <c r="C295" s="214"/>
      <c r="D295" s="214"/>
      <c r="E295" s="214"/>
      <c r="F295" s="214"/>
      <c r="G295" s="214"/>
      <c r="H295" s="214"/>
      <c r="I295" s="214"/>
      <c r="J295" s="214"/>
      <c r="K295" s="214"/>
      <c r="L295" s="214"/>
      <c r="M295" s="214"/>
      <c r="N295" s="235"/>
      <c r="O295" s="224"/>
    </row>
    <row r="296" spans="3:15" ht="12.95" customHeight="1" x14ac:dyDescent="0.15">
      <c r="C296" s="214"/>
      <c r="D296" s="214"/>
      <c r="E296" s="214"/>
      <c r="F296" s="223"/>
      <c r="G296" s="223"/>
      <c r="H296" s="223"/>
      <c r="I296" s="223"/>
      <c r="J296" s="223"/>
      <c r="K296" s="223"/>
      <c r="L296" s="223"/>
      <c r="M296" s="223"/>
      <c r="N296" s="222" t="s">
        <v>556</v>
      </c>
      <c r="O296" s="222" t="s">
        <v>594</v>
      </c>
    </row>
    <row r="297" spans="3:15" ht="23.1" customHeight="1" x14ac:dyDescent="0.15">
      <c r="C297" s="963">
        <v>13</v>
      </c>
      <c r="D297" s="966" t="s">
        <v>566</v>
      </c>
      <c r="E297" s="226" t="s">
        <v>565</v>
      </c>
      <c r="F297" s="220"/>
      <c r="G297" s="220"/>
      <c r="H297" s="220"/>
      <c r="I297" s="234"/>
      <c r="J297" s="233"/>
      <c r="K297" s="233"/>
      <c r="L297" s="233"/>
      <c r="M297" s="232"/>
      <c r="N297" s="218">
        <v>13</v>
      </c>
      <c r="O297" s="217">
        <v>0</v>
      </c>
    </row>
    <row r="298" spans="3:15" ht="23.1" customHeight="1" x14ac:dyDescent="0.15">
      <c r="C298" s="964"/>
      <c r="D298" s="967"/>
      <c r="E298" s="226" t="s">
        <v>564</v>
      </c>
      <c r="F298" s="220"/>
      <c r="G298" s="220"/>
      <c r="H298" s="220"/>
      <c r="I298" s="951" t="s">
        <v>563</v>
      </c>
      <c r="J298" s="952"/>
      <c r="K298" s="952"/>
      <c r="L298" s="952"/>
      <c r="M298" s="953"/>
      <c r="N298" s="218">
        <v>12</v>
      </c>
      <c r="O298" s="217">
        <v>0</v>
      </c>
    </row>
    <row r="299" spans="3:15" ht="23.1" customHeight="1" x14ac:dyDescent="0.15">
      <c r="C299" s="964"/>
      <c r="D299" s="967"/>
      <c r="E299" s="226" t="s">
        <v>562</v>
      </c>
      <c r="F299" s="220"/>
      <c r="G299" s="220"/>
      <c r="H299" s="220"/>
      <c r="I299" s="230"/>
      <c r="J299" s="229"/>
      <c r="K299" s="229"/>
      <c r="L299" s="229"/>
      <c r="M299" s="231"/>
      <c r="N299" s="218">
        <v>12</v>
      </c>
      <c r="O299" s="217">
        <v>0</v>
      </c>
    </row>
    <row r="300" spans="3:15" ht="23.1" customHeight="1" x14ac:dyDescent="0.15">
      <c r="C300" s="964"/>
      <c r="D300" s="967"/>
      <c r="E300" s="226" t="s">
        <v>561</v>
      </c>
      <c r="F300" s="220"/>
      <c r="G300" s="220"/>
      <c r="H300" s="220"/>
      <c r="I300" s="230"/>
      <c r="J300" s="229"/>
      <c r="K300" s="229"/>
      <c r="L300" s="228"/>
      <c r="M300" s="227"/>
      <c r="N300" s="218">
        <v>12</v>
      </c>
      <c r="O300" s="217">
        <v>0</v>
      </c>
    </row>
    <row r="301" spans="3:15" ht="23.1" customHeight="1" x14ac:dyDescent="0.15">
      <c r="C301" s="964"/>
      <c r="D301" s="967"/>
      <c r="E301" s="226" t="s">
        <v>560</v>
      </c>
      <c r="F301" s="220"/>
      <c r="G301" s="220"/>
      <c r="H301" s="220"/>
      <c r="I301" s="954" t="s">
        <v>559</v>
      </c>
      <c r="J301" s="955"/>
      <c r="K301" s="955"/>
      <c r="L301" s="955"/>
      <c r="M301" s="225"/>
      <c r="N301" s="218">
        <v>14</v>
      </c>
      <c r="O301" s="217">
        <v>0</v>
      </c>
    </row>
    <row r="302" spans="3:15" ht="23.1" customHeight="1" x14ac:dyDescent="0.15">
      <c r="C302" s="965"/>
      <c r="D302" s="968"/>
      <c r="E302" s="226" t="s">
        <v>558</v>
      </c>
      <c r="F302" s="220"/>
      <c r="G302" s="220"/>
      <c r="H302" s="220"/>
      <c r="I302" s="954" t="s">
        <v>557</v>
      </c>
      <c r="J302" s="955"/>
      <c r="K302" s="955"/>
      <c r="L302" s="955"/>
      <c r="M302" s="225"/>
      <c r="N302" s="218">
        <v>15</v>
      </c>
      <c r="O302" s="217">
        <v>0</v>
      </c>
    </row>
    <row r="303" spans="3:15" ht="12.95" customHeight="1" x14ac:dyDescent="0.15">
      <c r="C303" s="214"/>
      <c r="D303" s="214"/>
      <c r="E303" s="215"/>
      <c r="F303" s="215"/>
      <c r="G303" s="215"/>
      <c r="H303" s="215"/>
      <c r="I303" s="215"/>
      <c r="J303" s="215"/>
      <c r="K303" s="215"/>
      <c r="L303" s="215"/>
      <c r="M303" s="215"/>
      <c r="N303" s="215"/>
      <c r="O303" s="224"/>
    </row>
    <row r="304" spans="3:15" ht="12.95" customHeight="1" x14ac:dyDescent="0.15">
      <c r="C304" s="214"/>
      <c r="D304" s="214"/>
      <c r="E304" s="214"/>
      <c r="F304" s="223"/>
      <c r="G304" s="223"/>
      <c r="H304" s="223"/>
      <c r="I304" s="223"/>
      <c r="J304" s="223"/>
      <c r="K304" s="223"/>
      <c r="L304" s="223"/>
      <c r="M304" s="223"/>
      <c r="N304" s="222" t="s">
        <v>556</v>
      </c>
      <c r="O304" s="222" t="s">
        <v>594</v>
      </c>
    </row>
    <row r="305" spans="1:15" ht="23.1" customHeight="1" x14ac:dyDescent="0.15">
      <c r="C305" s="221" t="s">
        <v>554</v>
      </c>
      <c r="D305" s="220"/>
      <c r="E305" s="220"/>
      <c r="F305" s="220"/>
      <c r="G305" s="220"/>
      <c r="H305" s="220"/>
      <c r="I305" s="220"/>
      <c r="J305" s="220"/>
      <c r="K305" s="220"/>
      <c r="L305" s="220"/>
      <c r="M305" s="219"/>
      <c r="N305" s="218">
        <v>16</v>
      </c>
      <c r="O305" s="217">
        <v>-222936</v>
      </c>
    </row>
    <row r="306" spans="1:15" ht="12.95" customHeight="1" x14ac:dyDescent="0.15">
      <c r="C306" s="216"/>
      <c r="D306" s="215"/>
      <c r="E306" s="215"/>
      <c r="F306" s="215"/>
      <c r="G306" s="215"/>
      <c r="H306" s="215"/>
      <c r="I306" s="215"/>
      <c r="J306" s="215"/>
      <c r="K306" s="215"/>
      <c r="L306" s="215"/>
      <c r="M306" s="215"/>
      <c r="N306" s="214"/>
      <c r="O306" s="214"/>
    </row>
    <row r="307" spans="1:15" ht="15" customHeight="1" x14ac:dyDescent="0.15">
      <c r="A307" s="36" t="s">
        <v>589</v>
      </c>
      <c r="B307" s="36"/>
    </row>
    <row r="308" spans="1:15" ht="15" customHeight="1" x14ac:dyDescent="0.15">
      <c r="B308" s="252" t="s">
        <v>593</v>
      </c>
    </row>
    <row r="309" spans="1:15" ht="12.95" customHeight="1" x14ac:dyDescent="0.15">
      <c r="C309" s="959" t="s">
        <v>587</v>
      </c>
      <c r="D309" s="959"/>
      <c r="E309" s="959"/>
      <c r="F309" s="250" t="s">
        <v>586</v>
      </c>
      <c r="G309" s="249"/>
      <c r="H309" s="249"/>
      <c r="I309" s="251"/>
      <c r="J309" s="250" t="s">
        <v>585</v>
      </c>
      <c r="K309" s="249"/>
      <c r="L309" s="249"/>
      <c r="M309" s="249"/>
      <c r="N309" s="248"/>
      <c r="O309" s="247"/>
    </row>
    <row r="310" spans="1:15" ht="12.95" customHeight="1" x14ac:dyDescent="0.15">
      <c r="C310" s="959"/>
      <c r="D310" s="959"/>
      <c r="E310" s="959"/>
      <c r="F310" s="246" t="s">
        <v>582</v>
      </c>
      <c r="G310" s="245"/>
      <c r="H310" s="244" t="s">
        <v>584</v>
      </c>
      <c r="I310" s="244"/>
      <c r="J310" s="244" t="s">
        <v>583</v>
      </c>
      <c r="K310" s="244"/>
      <c r="L310" s="244" t="s">
        <v>582</v>
      </c>
      <c r="M310" s="244"/>
      <c r="N310" s="244" t="s">
        <v>581</v>
      </c>
      <c r="O310" s="244"/>
    </row>
    <row r="311" spans="1:15" ht="12.95" customHeight="1" x14ac:dyDescent="0.15">
      <c r="C311" s="959"/>
      <c r="D311" s="959"/>
      <c r="E311" s="959"/>
      <c r="F311" s="243" t="s">
        <v>556</v>
      </c>
      <c r="G311" s="243" t="s">
        <v>592</v>
      </c>
      <c r="H311" s="243" t="s">
        <v>556</v>
      </c>
      <c r="I311" s="243" t="s">
        <v>592</v>
      </c>
      <c r="J311" s="243" t="s">
        <v>556</v>
      </c>
      <c r="K311" s="243" t="s">
        <v>592</v>
      </c>
      <c r="L311" s="243" t="s">
        <v>556</v>
      </c>
      <c r="M311" s="243" t="s">
        <v>592</v>
      </c>
      <c r="N311" s="243" t="s">
        <v>556</v>
      </c>
      <c r="O311" s="243" t="s">
        <v>592</v>
      </c>
    </row>
    <row r="312" spans="1:15" s="238" customFormat="1" ht="23.1" customHeight="1" x14ac:dyDescent="0.15">
      <c r="C312" s="241" t="s">
        <v>580</v>
      </c>
      <c r="D312" s="240"/>
      <c r="E312" s="239"/>
      <c r="F312" s="218">
        <f>$F$278</f>
        <v>16</v>
      </c>
      <c r="G312" s="217">
        <v>2</v>
      </c>
      <c r="H312" s="218">
        <f>$H$278</f>
        <v>15</v>
      </c>
      <c r="I312" s="217">
        <v>9184157</v>
      </c>
      <c r="J312" s="218">
        <f>$J$278</f>
        <v>16</v>
      </c>
      <c r="K312" s="217">
        <v>0</v>
      </c>
      <c r="L312" s="218">
        <f>$L$278</f>
        <v>0</v>
      </c>
      <c r="M312" s="242" t="s">
        <v>578</v>
      </c>
      <c r="N312" s="218">
        <f>$N$278</f>
        <v>0</v>
      </c>
      <c r="O312" s="242" t="s">
        <v>578</v>
      </c>
    </row>
    <row r="313" spans="1:15" s="238" customFormat="1" ht="23.1" customHeight="1" x14ac:dyDescent="0.15">
      <c r="C313" s="241" t="s">
        <v>579</v>
      </c>
      <c r="D313" s="240"/>
      <c r="E313" s="239"/>
      <c r="F313" s="218">
        <f>$F$279</f>
        <v>16</v>
      </c>
      <c r="G313" s="217">
        <v>0</v>
      </c>
      <c r="H313" s="218">
        <f>$H$279</f>
        <v>0</v>
      </c>
      <c r="I313" s="242" t="s">
        <v>578</v>
      </c>
      <c r="J313" s="218">
        <f>$J$279</f>
        <v>16</v>
      </c>
      <c r="K313" s="217">
        <v>1</v>
      </c>
      <c r="L313" s="218">
        <f>$L$279</f>
        <v>2</v>
      </c>
      <c r="M313" s="217">
        <v>0.1</v>
      </c>
      <c r="N313" s="218">
        <f>$N$279</f>
        <v>2</v>
      </c>
      <c r="O313" s="217">
        <v>1800000</v>
      </c>
    </row>
    <row r="314" spans="1:15" s="238" customFormat="1" ht="23.1" customHeight="1" x14ac:dyDescent="0.15">
      <c r="C314" s="241" t="s">
        <v>577</v>
      </c>
      <c r="D314" s="240"/>
      <c r="E314" s="239"/>
      <c r="F314" s="218">
        <f>$F$280</f>
        <v>16</v>
      </c>
      <c r="G314" s="217">
        <v>5</v>
      </c>
      <c r="H314" s="218">
        <f>$H$280</f>
        <v>14</v>
      </c>
      <c r="I314" s="217">
        <v>22819594</v>
      </c>
      <c r="J314" s="218">
        <f>$J$280</f>
        <v>16</v>
      </c>
      <c r="K314" s="217">
        <v>8</v>
      </c>
      <c r="L314" s="218">
        <f>$L$280</f>
        <v>11</v>
      </c>
      <c r="M314" s="217">
        <v>3.5</v>
      </c>
      <c r="N314" s="218">
        <f>$N$280</f>
        <v>11</v>
      </c>
      <c r="O314" s="217">
        <v>8771534</v>
      </c>
    </row>
    <row r="315" spans="1:15" s="238" customFormat="1" ht="23.1" customHeight="1" x14ac:dyDescent="0.15">
      <c r="C315" s="241" t="s">
        <v>576</v>
      </c>
      <c r="D315" s="240"/>
      <c r="E315" s="239"/>
      <c r="F315" s="218">
        <f>$F$281</f>
        <v>16</v>
      </c>
      <c r="G315" s="217">
        <v>5</v>
      </c>
      <c r="H315" s="218">
        <f>$H$281</f>
        <v>8</v>
      </c>
      <c r="I315" s="217">
        <v>17799642</v>
      </c>
      <c r="J315" s="218">
        <f>$J$281</f>
        <v>16</v>
      </c>
      <c r="K315" s="217">
        <v>5</v>
      </c>
      <c r="L315" s="218">
        <f>$L$281</f>
        <v>6</v>
      </c>
      <c r="M315" s="217">
        <v>3.2</v>
      </c>
      <c r="N315" s="218">
        <f>$N$281</f>
        <v>6</v>
      </c>
      <c r="O315" s="217">
        <v>9751085</v>
      </c>
    </row>
    <row r="316" spans="1:15" s="238" customFormat="1" ht="23.1" customHeight="1" x14ac:dyDescent="0.15">
      <c r="C316" s="241" t="s">
        <v>575</v>
      </c>
      <c r="D316" s="240"/>
      <c r="E316" s="239"/>
      <c r="F316" s="218">
        <f>$F$282</f>
        <v>16</v>
      </c>
      <c r="G316" s="217">
        <v>55</v>
      </c>
      <c r="H316" s="218">
        <f>$H$282</f>
        <v>16</v>
      </c>
      <c r="I316" s="217">
        <v>139111364</v>
      </c>
      <c r="J316" s="218">
        <f>$J$282</f>
        <v>16</v>
      </c>
      <c r="K316" s="217">
        <v>22</v>
      </c>
      <c r="L316" s="218">
        <f>$L$282</f>
        <v>16</v>
      </c>
      <c r="M316" s="217">
        <v>15</v>
      </c>
      <c r="N316" s="218">
        <f>$N$282</f>
        <v>16</v>
      </c>
      <c r="O316" s="217">
        <v>48637147</v>
      </c>
    </row>
    <row r="317" spans="1:15" s="238" customFormat="1" ht="23.1" customHeight="1" x14ac:dyDescent="0.15">
      <c r="C317" s="956" t="s">
        <v>574</v>
      </c>
      <c r="D317" s="957"/>
      <c r="E317" s="958"/>
      <c r="F317" s="218">
        <f>$F$283</f>
        <v>16</v>
      </c>
      <c r="G317" s="217">
        <v>1</v>
      </c>
      <c r="H317" s="218">
        <f>$H$283</f>
        <v>5</v>
      </c>
      <c r="I317" s="217">
        <v>3804788</v>
      </c>
      <c r="J317" s="218">
        <f>$J$283</f>
        <v>16</v>
      </c>
      <c r="K317" s="217">
        <v>2</v>
      </c>
      <c r="L317" s="218">
        <f>$L$283</f>
        <v>6</v>
      </c>
      <c r="M317" s="217">
        <v>1.1000000000000001</v>
      </c>
      <c r="N317" s="218">
        <f>$N$283</f>
        <v>6</v>
      </c>
      <c r="O317" s="217">
        <v>5633821</v>
      </c>
    </row>
    <row r="318" spans="1:15" s="238" customFormat="1" ht="23.1" customHeight="1" x14ac:dyDescent="0.15">
      <c r="C318" s="241" t="s">
        <v>573</v>
      </c>
      <c r="D318" s="240"/>
      <c r="E318" s="239"/>
      <c r="F318" s="218">
        <f>$F$284</f>
        <v>16</v>
      </c>
      <c r="G318" s="217">
        <v>3</v>
      </c>
      <c r="H318" s="218">
        <f>$H$284</f>
        <v>16</v>
      </c>
      <c r="I318" s="217">
        <v>11863118</v>
      </c>
      <c r="J318" s="218">
        <f>$J$284</f>
        <v>16</v>
      </c>
      <c r="K318" s="217">
        <v>3</v>
      </c>
      <c r="L318" s="218">
        <f>$L$284</f>
        <v>3</v>
      </c>
      <c r="M318" s="217">
        <v>1.5</v>
      </c>
      <c r="N318" s="218">
        <f>$N$284</f>
        <v>3</v>
      </c>
      <c r="O318" s="217">
        <v>3348327</v>
      </c>
    </row>
    <row r="319" spans="1:15" s="238" customFormat="1" ht="23.1" customHeight="1" x14ac:dyDescent="0.15">
      <c r="C319" s="241" t="s">
        <v>572</v>
      </c>
      <c r="D319" s="240"/>
      <c r="E319" s="239"/>
      <c r="F319" s="218">
        <f>$F$285</f>
        <v>16</v>
      </c>
      <c r="G319" s="217">
        <v>2.8</v>
      </c>
      <c r="H319" s="218">
        <f>$H$285</f>
        <v>4</v>
      </c>
      <c r="I319" s="217">
        <v>8414312</v>
      </c>
      <c r="J319" s="218">
        <f>$J$285</f>
        <v>16</v>
      </c>
      <c r="K319" s="217">
        <v>6</v>
      </c>
      <c r="L319" s="218">
        <f>$L$285</f>
        <v>5</v>
      </c>
      <c r="M319" s="217">
        <v>4.7</v>
      </c>
      <c r="N319" s="218">
        <f>$N$285</f>
        <v>5</v>
      </c>
      <c r="O319" s="217">
        <v>9856654</v>
      </c>
    </row>
    <row r="320" spans="1:15" s="238" customFormat="1" ht="23.1" customHeight="1" x14ac:dyDescent="0.15">
      <c r="C320" s="241" t="s">
        <v>571</v>
      </c>
      <c r="D320" s="240"/>
      <c r="E320" s="239"/>
      <c r="F320" s="218">
        <f>$F$286</f>
        <v>16</v>
      </c>
      <c r="G320" s="217">
        <v>6</v>
      </c>
      <c r="H320" s="218">
        <f>$H$286</f>
        <v>9</v>
      </c>
      <c r="I320" s="217">
        <v>16385302</v>
      </c>
      <c r="J320" s="218">
        <f>$J$286</f>
        <v>16</v>
      </c>
      <c r="K320" s="217">
        <v>6</v>
      </c>
      <c r="L320" s="218">
        <f>$L$286</f>
        <v>9</v>
      </c>
      <c r="M320" s="217">
        <v>4.5999999999999996</v>
      </c>
      <c r="N320" s="218">
        <f>$N$286</f>
        <v>9</v>
      </c>
      <c r="O320" s="217">
        <v>8421967</v>
      </c>
    </row>
    <row r="321" spans="3:15" s="238" customFormat="1" ht="23.1" customHeight="1" x14ac:dyDescent="0.15">
      <c r="C321" s="241" t="s">
        <v>570</v>
      </c>
      <c r="D321" s="240"/>
      <c r="E321" s="239"/>
      <c r="F321" s="218">
        <f>$F$287</f>
        <v>16</v>
      </c>
      <c r="G321" s="217">
        <v>5</v>
      </c>
      <c r="H321" s="218">
        <f>$H$287</f>
        <v>8</v>
      </c>
      <c r="I321" s="217">
        <v>12636282</v>
      </c>
      <c r="J321" s="218">
        <f>$J$287</f>
        <v>16</v>
      </c>
      <c r="K321" s="217">
        <v>23</v>
      </c>
      <c r="L321" s="218">
        <f>$L$287</f>
        <v>9</v>
      </c>
      <c r="M321" s="217">
        <v>7.5</v>
      </c>
      <c r="N321" s="218">
        <f>$N$287</f>
        <v>10</v>
      </c>
      <c r="O321" s="217">
        <v>13385625</v>
      </c>
    </row>
    <row r="322" spans="3:15" s="238" customFormat="1" ht="23.1" customHeight="1" x14ac:dyDescent="0.15">
      <c r="C322" s="960" t="s">
        <v>569</v>
      </c>
      <c r="D322" s="961"/>
      <c r="E322" s="962"/>
      <c r="F322" s="218">
        <f>$F$288</f>
        <v>16</v>
      </c>
      <c r="G322" s="217">
        <v>72</v>
      </c>
      <c r="H322" s="218">
        <f>$H$288</f>
        <v>16</v>
      </c>
      <c r="I322" s="217">
        <v>187412551</v>
      </c>
      <c r="J322" s="218">
        <f>$J$288</f>
        <v>16</v>
      </c>
      <c r="K322" s="217">
        <v>36</v>
      </c>
      <c r="L322" s="218">
        <f>$L$288</f>
        <v>15</v>
      </c>
      <c r="M322" s="217">
        <v>20.399999999999999</v>
      </c>
      <c r="N322" s="218">
        <f>$N$288</f>
        <v>16</v>
      </c>
      <c r="O322" s="217">
        <v>63414653</v>
      </c>
    </row>
    <row r="323" spans="3:15" ht="10.5" customHeight="1" x14ac:dyDescent="0.15">
      <c r="C323" s="214"/>
      <c r="D323" s="214"/>
      <c r="E323" s="214"/>
      <c r="F323" s="214"/>
      <c r="G323" s="214"/>
      <c r="H323" s="214"/>
      <c r="I323" s="214"/>
      <c r="J323" s="214"/>
      <c r="K323" s="214"/>
      <c r="L323" s="214"/>
      <c r="M323" s="214"/>
      <c r="N323" s="237"/>
      <c r="O323" s="236"/>
    </row>
    <row r="324" spans="3:15" ht="12.95" customHeight="1" x14ac:dyDescent="0.15">
      <c r="C324" s="214"/>
      <c r="D324" s="214"/>
      <c r="E324" s="214"/>
      <c r="F324" s="223"/>
      <c r="G324" s="223"/>
      <c r="H324" s="223"/>
      <c r="I324" s="223"/>
      <c r="J324" s="223"/>
      <c r="K324" s="223"/>
      <c r="L324" s="223"/>
      <c r="M324" s="223"/>
      <c r="N324" s="243" t="s">
        <v>556</v>
      </c>
      <c r="O324" s="243" t="s">
        <v>592</v>
      </c>
    </row>
    <row r="325" spans="3:15" ht="23.1" customHeight="1" x14ac:dyDescent="0.15">
      <c r="C325" s="221" t="s">
        <v>568</v>
      </c>
      <c r="D325" s="220"/>
      <c r="E325" s="220"/>
      <c r="F325" s="220"/>
      <c r="G325" s="220"/>
      <c r="H325" s="220"/>
      <c r="I325" s="220"/>
      <c r="J325" s="220"/>
      <c r="K325" s="220"/>
      <c r="L325" s="220"/>
      <c r="M325" s="219"/>
      <c r="N325" s="218">
        <f>$N$291</f>
        <v>16</v>
      </c>
      <c r="O325" s="217">
        <v>11939782</v>
      </c>
    </row>
    <row r="326" spans="3:15" ht="12.95" customHeight="1" x14ac:dyDescent="0.15">
      <c r="C326" s="214"/>
      <c r="D326" s="214"/>
      <c r="E326" s="214"/>
      <c r="F326" s="214"/>
      <c r="G326" s="214"/>
      <c r="H326" s="214"/>
      <c r="I326" s="214"/>
      <c r="J326" s="214"/>
      <c r="K326" s="214"/>
      <c r="L326" s="214"/>
      <c r="M326" s="214"/>
      <c r="N326" s="235"/>
      <c r="O326" s="224"/>
    </row>
    <row r="327" spans="3:15" ht="12.95" customHeight="1" x14ac:dyDescent="0.15">
      <c r="C327" s="214"/>
      <c r="D327" s="214"/>
      <c r="E327" s="214"/>
      <c r="F327" s="223"/>
      <c r="G327" s="223"/>
      <c r="H327" s="223"/>
      <c r="I327" s="223"/>
      <c r="J327" s="223"/>
      <c r="K327" s="223"/>
      <c r="L327" s="223"/>
      <c r="M327" s="223"/>
      <c r="N327" s="243" t="s">
        <v>556</v>
      </c>
      <c r="O327" s="243" t="s">
        <v>592</v>
      </c>
    </row>
    <row r="328" spans="3:15" ht="23.1" customHeight="1" x14ac:dyDescent="0.15">
      <c r="C328" s="221" t="s">
        <v>567</v>
      </c>
      <c r="D328" s="220"/>
      <c r="E328" s="220"/>
      <c r="F328" s="220"/>
      <c r="G328" s="220"/>
      <c r="H328" s="220"/>
      <c r="I328" s="220"/>
      <c r="J328" s="220"/>
      <c r="K328" s="220"/>
      <c r="L328" s="220"/>
      <c r="M328" s="219"/>
      <c r="N328" s="218">
        <f>$N$294</f>
        <v>16</v>
      </c>
      <c r="O328" s="217">
        <v>32919000</v>
      </c>
    </row>
    <row r="329" spans="3:15" ht="12.95" customHeight="1" x14ac:dyDescent="0.15">
      <c r="C329" s="214"/>
      <c r="D329" s="214"/>
      <c r="E329" s="214"/>
      <c r="F329" s="214"/>
      <c r="G329" s="214"/>
      <c r="H329" s="214"/>
      <c r="I329" s="214"/>
      <c r="J329" s="214"/>
      <c r="K329" s="214"/>
      <c r="L329" s="214"/>
      <c r="M329" s="214"/>
      <c r="N329" s="235"/>
      <c r="O329" s="224"/>
    </row>
    <row r="330" spans="3:15" ht="12.95" customHeight="1" x14ac:dyDescent="0.15">
      <c r="C330" s="214"/>
      <c r="D330" s="214"/>
      <c r="E330" s="214"/>
      <c r="F330" s="223"/>
      <c r="G330" s="223"/>
      <c r="H330" s="223"/>
      <c r="I330" s="223"/>
      <c r="J330" s="223"/>
      <c r="K330" s="223"/>
      <c r="L330" s="223"/>
      <c r="M330" s="223"/>
      <c r="N330" s="243" t="s">
        <v>556</v>
      </c>
      <c r="O330" s="243" t="s">
        <v>592</v>
      </c>
    </row>
    <row r="331" spans="3:15" ht="23.1" customHeight="1" x14ac:dyDescent="0.15">
      <c r="C331" s="963">
        <v>13</v>
      </c>
      <c r="D331" s="966" t="s">
        <v>566</v>
      </c>
      <c r="E331" s="226" t="s">
        <v>565</v>
      </c>
      <c r="F331" s="220"/>
      <c r="G331" s="220"/>
      <c r="H331" s="220"/>
      <c r="I331" s="234"/>
      <c r="J331" s="233"/>
      <c r="K331" s="233"/>
      <c r="L331" s="233"/>
      <c r="M331" s="232"/>
      <c r="N331" s="218">
        <f>$N$297</f>
        <v>13</v>
      </c>
      <c r="O331" s="217">
        <v>289360</v>
      </c>
    </row>
    <row r="332" spans="3:15" ht="23.1" customHeight="1" x14ac:dyDescent="0.15">
      <c r="C332" s="964"/>
      <c r="D332" s="967"/>
      <c r="E332" s="226" t="s">
        <v>564</v>
      </c>
      <c r="F332" s="220"/>
      <c r="G332" s="220"/>
      <c r="H332" s="220"/>
      <c r="I332" s="951" t="s">
        <v>563</v>
      </c>
      <c r="J332" s="952"/>
      <c r="K332" s="952"/>
      <c r="L332" s="952"/>
      <c r="M332" s="953"/>
      <c r="N332" s="218">
        <f>$N$298</f>
        <v>12</v>
      </c>
      <c r="O332" s="217">
        <v>0</v>
      </c>
    </row>
    <row r="333" spans="3:15" ht="23.1" customHeight="1" x14ac:dyDescent="0.15">
      <c r="C333" s="964"/>
      <c r="D333" s="967"/>
      <c r="E333" s="226" t="s">
        <v>562</v>
      </c>
      <c r="F333" s="220"/>
      <c r="G333" s="220"/>
      <c r="H333" s="220"/>
      <c r="I333" s="230"/>
      <c r="J333" s="229"/>
      <c r="K333" s="229"/>
      <c r="L333" s="229"/>
      <c r="M333" s="231"/>
      <c r="N333" s="218">
        <f>$N$299</f>
        <v>12</v>
      </c>
      <c r="O333" s="217">
        <v>1513680</v>
      </c>
    </row>
    <row r="334" spans="3:15" ht="23.1" customHeight="1" x14ac:dyDescent="0.15">
      <c r="C334" s="964"/>
      <c r="D334" s="967"/>
      <c r="E334" s="226" t="s">
        <v>561</v>
      </c>
      <c r="F334" s="220"/>
      <c r="G334" s="220"/>
      <c r="H334" s="220"/>
      <c r="I334" s="230"/>
      <c r="J334" s="229"/>
      <c r="K334" s="229"/>
      <c r="L334" s="228"/>
      <c r="M334" s="227"/>
      <c r="N334" s="218">
        <f>$N$300</f>
        <v>12</v>
      </c>
      <c r="O334" s="217">
        <v>0</v>
      </c>
    </row>
    <row r="335" spans="3:15" ht="23.1" customHeight="1" x14ac:dyDescent="0.15">
      <c r="C335" s="964"/>
      <c r="D335" s="967"/>
      <c r="E335" s="226" t="s">
        <v>560</v>
      </c>
      <c r="F335" s="220"/>
      <c r="G335" s="220"/>
      <c r="H335" s="220"/>
      <c r="I335" s="954" t="s">
        <v>559</v>
      </c>
      <c r="J335" s="955"/>
      <c r="K335" s="955"/>
      <c r="L335" s="955"/>
      <c r="M335" s="225"/>
      <c r="N335" s="218">
        <f>$N$301</f>
        <v>14</v>
      </c>
      <c r="O335" s="217">
        <v>3352500</v>
      </c>
    </row>
    <row r="336" spans="3:15" ht="23.1" customHeight="1" x14ac:dyDescent="0.15">
      <c r="C336" s="965"/>
      <c r="D336" s="968"/>
      <c r="E336" s="226" t="s">
        <v>558</v>
      </c>
      <c r="F336" s="220"/>
      <c r="G336" s="220"/>
      <c r="H336" s="220"/>
      <c r="I336" s="954" t="s">
        <v>557</v>
      </c>
      <c r="J336" s="955"/>
      <c r="K336" s="955"/>
      <c r="L336" s="955"/>
      <c r="M336" s="225"/>
      <c r="N336" s="218">
        <f>$N$302</f>
        <v>15</v>
      </c>
      <c r="O336" s="217">
        <v>15000000</v>
      </c>
    </row>
    <row r="337" spans="1:15" ht="12.95" customHeight="1" x14ac:dyDescent="0.15">
      <c r="C337" s="214"/>
      <c r="D337" s="214"/>
      <c r="E337" s="215"/>
      <c r="F337" s="215"/>
      <c r="G337" s="215"/>
      <c r="H337" s="215"/>
      <c r="I337" s="215"/>
      <c r="J337" s="215"/>
      <c r="K337" s="215"/>
      <c r="L337" s="215"/>
      <c r="M337" s="215"/>
      <c r="N337" s="215"/>
      <c r="O337" s="224"/>
    </row>
    <row r="338" spans="1:15" ht="12.95" customHeight="1" x14ac:dyDescent="0.15">
      <c r="C338" s="214"/>
      <c r="D338" s="214"/>
      <c r="E338" s="214"/>
      <c r="F338" s="223"/>
      <c r="G338" s="223"/>
      <c r="H338" s="223"/>
      <c r="I338" s="223"/>
      <c r="J338" s="223"/>
      <c r="K338" s="223"/>
      <c r="L338" s="223"/>
      <c r="M338" s="223"/>
      <c r="N338" s="243" t="s">
        <v>556</v>
      </c>
      <c r="O338" s="243" t="s">
        <v>592</v>
      </c>
    </row>
    <row r="339" spans="1:15" ht="23.1" customHeight="1" x14ac:dyDescent="0.15">
      <c r="C339" s="221" t="s">
        <v>554</v>
      </c>
      <c r="D339" s="220"/>
      <c r="E339" s="220"/>
      <c r="F339" s="220"/>
      <c r="G339" s="220"/>
      <c r="H339" s="220"/>
      <c r="I339" s="220"/>
      <c r="J339" s="220"/>
      <c r="K339" s="220"/>
      <c r="L339" s="220"/>
      <c r="M339" s="219"/>
      <c r="N339" s="218">
        <f>$N$305</f>
        <v>16</v>
      </c>
      <c r="O339" s="217">
        <v>38960000</v>
      </c>
    </row>
    <row r="340" spans="1:15" ht="12.95" customHeight="1" x14ac:dyDescent="0.15">
      <c r="C340" s="216"/>
      <c r="D340" s="215"/>
      <c r="E340" s="215"/>
      <c r="F340" s="215"/>
      <c r="G340" s="215"/>
      <c r="H340" s="215"/>
      <c r="I340" s="215"/>
      <c r="J340" s="215"/>
      <c r="K340" s="215"/>
      <c r="L340" s="215"/>
      <c r="M340" s="215"/>
      <c r="N340" s="214"/>
      <c r="O340" s="214"/>
    </row>
    <row r="341" spans="1:15" ht="15" customHeight="1" x14ac:dyDescent="0.15">
      <c r="A341" s="36" t="s">
        <v>589</v>
      </c>
      <c r="B341" s="36"/>
    </row>
    <row r="342" spans="1:15" ht="15" customHeight="1" x14ac:dyDescent="0.15">
      <c r="B342" s="252" t="s">
        <v>591</v>
      </c>
    </row>
    <row r="343" spans="1:15" ht="12.95" customHeight="1" x14ac:dyDescent="0.15">
      <c r="C343" s="959" t="s">
        <v>587</v>
      </c>
      <c r="D343" s="959"/>
      <c r="E343" s="959"/>
      <c r="F343" s="250" t="s">
        <v>586</v>
      </c>
      <c r="G343" s="249"/>
      <c r="H343" s="249"/>
      <c r="I343" s="251"/>
      <c r="J343" s="250" t="s">
        <v>585</v>
      </c>
      <c r="K343" s="249"/>
      <c r="L343" s="249"/>
      <c r="M343" s="249"/>
      <c r="N343" s="248"/>
      <c r="O343" s="247"/>
    </row>
    <row r="344" spans="1:15" ht="12.95" customHeight="1" x14ac:dyDescent="0.15">
      <c r="C344" s="959"/>
      <c r="D344" s="959"/>
      <c r="E344" s="959"/>
      <c r="F344" s="246" t="s">
        <v>582</v>
      </c>
      <c r="G344" s="245"/>
      <c r="H344" s="244" t="s">
        <v>584</v>
      </c>
      <c r="I344" s="244"/>
      <c r="J344" s="244" t="s">
        <v>583</v>
      </c>
      <c r="K344" s="244"/>
      <c r="L344" s="244" t="s">
        <v>582</v>
      </c>
      <c r="M344" s="244"/>
      <c r="N344" s="244" t="s">
        <v>581</v>
      </c>
      <c r="O344" s="244"/>
    </row>
    <row r="345" spans="1:15" ht="12.95" customHeight="1" x14ac:dyDescent="0.15">
      <c r="C345" s="959"/>
      <c r="D345" s="959"/>
      <c r="E345" s="959"/>
      <c r="F345" s="243" t="s">
        <v>556</v>
      </c>
      <c r="G345" s="243" t="s">
        <v>590</v>
      </c>
      <c r="H345" s="243" t="s">
        <v>556</v>
      </c>
      <c r="I345" s="243" t="s">
        <v>590</v>
      </c>
      <c r="J345" s="243" t="s">
        <v>556</v>
      </c>
      <c r="K345" s="243" t="s">
        <v>590</v>
      </c>
      <c r="L345" s="243" t="s">
        <v>556</v>
      </c>
      <c r="M345" s="243" t="s">
        <v>590</v>
      </c>
      <c r="N345" s="243" t="s">
        <v>556</v>
      </c>
      <c r="O345" s="243" t="s">
        <v>590</v>
      </c>
    </row>
    <row r="346" spans="1:15" s="238" customFormat="1" ht="23.1" customHeight="1" x14ac:dyDescent="0.15">
      <c r="C346" s="241" t="s">
        <v>580</v>
      </c>
      <c r="D346" s="240"/>
      <c r="E346" s="239"/>
      <c r="F346" s="218">
        <f>$F$278</f>
        <v>16</v>
      </c>
      <c r="G346" s="217">
        <v>0.96875</v>
      </c>
      <c r="H346" s="218">
        <f>$H$278</f>
        <v>15</v>
      </c>
      <c r="I346" s="217">
        <v>4421035.2</v>
      </c>
      <c r="J346" s="218">
        <f>$J$278</f>
        <v>16</v>
      </c>
      <c r="K346" s="217">
        <v>0</v>
      </c>
      <c r="L346" s="218">
        <f>$L$278</f>
        <v>0</v>
      </c>
      <c r="M346" s="242" t="s">
        <v>578</v>
      </c>
      <c r="N346" s="218">
        <f>$N$278</f>
        <v>0</v>
      </c>
      <c r="O346" s="242" t="s">
        <v>578</v>
      </c>
    </row>
    <row r="347" spans="1:15" s="238" customFormat="1" ht="23.1" customHeight="1" x14ac:dyDescent="0.15">
      <c r="C347" s="241" t="s">
        <v>579</v>
      </c>
      <c r="D347" s="240"/>
      <c r="E347" s="239"/>
      <c r="F347" s="218">
        <f>$F$279</f>
        <v>16</v>
      </c>
      <c r="G347" s="217">
        <v>0</v>
      </c>
      <c r="H347" s="218">
        <f>$H$279</f>
        <v>0</v>
      </c>
      <c r="I347" s="242" t="s">
        <v>578</v>
      </c>
      <c r="J347" s="218">
        <f>$J$279</f>
        <v>16</v>
      </c>
      <c r="K347" s="217">
        <v>0.125</v>
      </c>
      <c r="L347" s="218">
        <f>$L$279</f>
        <v>2</v>
      </c>
      <c r="M347" s="217">
        <v>0.05</v>
      </c>
      <c r="N347" s="218">
        <f>$N$279</f>
        <v>2</v>
      </c>
      <c r="O347" s="217">
        <v>1140000</v>
      </c>
    </row>
    <row r="348" spans="1:15" s="238" customFormat="1" ht="23.1" customHeight="1" x14ac:dyDescent="0.15">
      <c r="C348" s="241" t="s">
        <v>577</v>
      </c>
      <c r="D348" s="240"/>
      <c r="E348" s="239"/>
      <c r="F348" s="218">
        <f>$F$280</f>
        <v>16</v>
      </c>
      <c r="G348" s="217">
        <v>1.84375</v>
      </c>
      <c r="H348" s="218">
        <f>$H$280</f>
        <v>14</v>
      </c>
      <c r="I348" s="217">
        <v>7185972.9285714282</v>
      </c>
      <c r="J348" s="218">
        <f>$J$280</f>
        <v>16</v>
      </c>
      <c r="K348" s="217">
        <v>2.0625</v>
      </c>
      <c r="L348" s="218">
        <f>$L$280</f>
        <v>11</v>
      </c>
      <c r="M348" s="217">
        <v>1.4</v>
      </c>
      <c r="N348" s="218">
        <f>$N$280</f>
        <v>11</v>
      </c>
      <c r="O348" s="217">
        <v>4129603.7272727271</v>
      </c>
    </row>
    <row r="349" spans="1:15" s="238" customFormat="1" ht="23.1" customHeight="1" x14ac:dyDescent="0.15">
      <c r="C349" s="241" t="s">
        <v>576</v>
      </c>
      <c r="D349" s="240"/>
      <c r="E349" s="239"/>
      <c r="F349" s="218">
        <f>$F$281</f>
        <v>16</v>
      </c>
      <c r="G349" s="217">
        <v>1.125</v>
      </c>
      <c r="H349" s="218">
        <f>$H$281</f>
        <v>8</v>
      </c>
      <c r="I349" s="217">
        <v>8198722.375</v>
      </c>
      <c r="J349" s="218">
        <f>$J$281</f>
        <v>16</v>
      </c>
      <c r="K349" s="217">
        <v>0.9375</v>
      </c>
      <c r="L349" s="218">
        <f>$L$281</f>
        <v>6</v>
      </c>
      <c r="M349" s="217">
        <v>1.1166666666666667</v>
      </c>
      <c r="N349" s="218">
        <f>$N$281</f>
        <v>6</v>
      </c>
      <c r="O349" s="217">
        <v>3542501.8333333335</v>
      </c>
    </row>
    <row r="350" spans="1:15" s="238" customFormat="1" ht="23.1" customHeight="1" x14ac:dyDescent="0.15">
      <c r="C350" s="241" t="s">
        <v>575</v>
      </c>
      <c r="D350" s="240"/>
      <c r="E350" s="239"/>
      <c r="F350" s="218">
        <f>$F$282</f>
        <v>16</v>
      </c>
      <c r="G350" s="217">
        <v>15.981249999999999</v>
      </c>
      <c r="H350" s="218">
        <f>$H$282</f>
        <v>16</v>
      </c>
      <c r="I350" s="217">
        <v>45222980.375</v>
      </c>
      <c r="J350" s="218">
        <f>$J$282</f>
        <v>16</v>
      </c>
      <c r="K350" s="217">
        <v>9.9375</v>
      </c>
      <c r="L350" s="218">
        <f>$L$282</f>
        <v>16</v>
      </c>
      <c r="M350" s="217">
        <v>6.2562499999999996</v>
      </c>
      <c r="N350" s="218">
        <f>$N$282</f>
        <v>16</v>
      </c>
      <c r="O350" s="217">
        <v>14904831.3125</v>
      </c>
    </row>
    <row r="351" spans="1:15" s="238" customFormat="1" ht="23.1" customHeight="1" x14ac:dyDescent="0.15">
      <c r="C351" s="956" t="s">
        <v>574</v>
      </c>
      <c r="D351" s="957"/>
      <c r="E351" s="958"/>
      <c r="F351" s="218">
        <f>$F$283</f>
        <v>16</v>
      </c>
      <c r="G351" s="217">
        <v>0.3125</v>
      </c>
      <c r="H351" s="218">
        <f>$H$283</f>
        <v>5</v>
      </c>
      <c r="I351" s="217">
        <v>2883754</v>
      </c>
      <c r="J351" s="218">
        <f>$J$283</f>
        <v>16</v>
      </c>
      <c r="K351" s="217">
        <v>0.5625</v>
      </c>
      <c r="L351" s="218">
        <f>$L$283</f>
        <v>6</v>
      </c>
      <c r="M351" s="217">
        <v>0.55000000000000004</v>
      </c>
      <c r="N351" s="218">
        <f>$N$283</f>
        <v>6</v>
      </c>
      <c r="O351" s="217">
        <v>2579559.6666666665</v>
      </c>
    </row>
    <row r="352" spans="1:15" s="238" customFormat="1" ht="23.1" customHeight="1" x14ac:dyDescent="0.15">
      <c r="C352" s="241" t="s">
        <v>573</v>
      </c>
      <c r="D352" s="240"/>
      <c r="E352" s="239"/>
      <c r="F352" s="218">
        <f>$F$284</f>
        <v>16</v>
      </c>
      <c r="G352" s="217">
        <v>1.45625</v>
      </c>
      <c r="H352" s="218">
        <f>$H$284</f>
        <v>16</v>
      </c>
      <c r="I352" s="217">
        <v>4610739.125</v>
      </c>
      <c r="J352" s="218">
        <f>$J$284</f>
        <v>16</v>
      </c>
      <c r="K352" s="217">
        <v>0.25</v>
      </c>
      <c r="L352" s="218">
        <f>$L$284</f>
        <v>3</v>
      </c>
      <c r="M352" s="217">
        <v>0.6333333333333333</v>
      </c>
      <c r="N352" s="218">
        <f>$N$284</f>
        <v>3</v>
      </c>
      <c r="O352" s="217">
        <v>1841715</v>
      </c>
    </row>
    <row r="353" spans="3:15" s="238" customFormat="1" ht="23.1" customHeight="1" x14ac:dyDescent="0.15">
      <c r="C353" s="241" t="s">
        <v>572</v>
      </c>
      <c r="D353" s="240"/>
      <c r="E353" s="239"/>
      <c r="F353" s="218">
        <f>$F$285</f>
        <v>16</v>
      </c>
      <c r="G353" s="217">
        <v>0.42499999999999999</v>
      </c>
      <c r="H353" s="218">
        <f>$H$285</f>
        <v>4</v>
      </c>
      <c r="I353" s="217">
        <v>4633400</v>
      </c>
      <c r="J353" s="218">
        <f>$J$285</f>
        <v>16</v>
      </c>
      <c r="K353" s="217">
        <v>1.0625</v>
      </c>
      <c r="L353" s="218">
        <f>$L$285</f>
        <v>5</v>
      </c>
      <c r="M353" s="217">
        <v>2.2000000000000002</v>
      </c>
      <c r="N353" s="218">
        <f>$N$285</f>
        <v>5</v>
      </c>
      <c r="O353" s="217">
        <v>4065416.4</v>
      </c>
    </row>
    <row r="354" spans="3:15" s="238" customFormat="1" ht="23.1" customHeight="1" x14ac:dyDescent="0.15">
      <c r="C354" s="241" t="s">
        <v>571</v>
      </c>
      <c r="D354" s="240"/>
      <c r="E354" s="239"/>
      <c r="F354" s="218">
        <f>$F$286</f>
        <v>16</v>
      </c>
      <c r="G354" s="217">
        <v>1.3125</v>
      </c>
      <c r="H354" s="218">
        <f>$H$286</f>
        <v>9</v>
      </c>
      <c r="I354" s="217">
        <v>6308719.333333333</v>
      </c>
      <c r="J354" s="218">
        <f>$J$286</f>
        <v>16</v>
      </c>
      <c r="K354" s="217">
        <v>1.25</v>
      </c>
      <c r="L354" s="218">
        <f>$L$286</f>
        <v>9</v>
      </c>
      <c r="M354" s="217">
        <v>1.3888888888888888</v>
      </c>
      <c r="N354" s="218">
        <f>$N$286</f>
        <v>9</v>
      </c>
      <c r="O354" s="217">
        <v>3042384.4444444445</v>
      </c>
    </row>
    <row r="355" spans="3:15" s="238" customFormat="1" ht="23.1" customHeight="1" x14ac:dyDescent="0.15">
      <c r="C355" s="241" t="s">
        <v>570</v>
      </c>
      <c r="D355" s="240"/>
      <c r="E355" s="239"/>
      <c r="F355" s="218">
        <f>$F$287</f>
        <v>16</v>
      </c>
      <c r="G355" s="217">
        <v>0.78125</v>
      </c>
      <c r="H355" s="218">
        <f>$H$287</f>
        <v>8</v>
      </c>
      <c r="I355" s="217">
        <v>5314360</v>
      </c>
      <c r="J355" s="218">
        <f>$J$287</f>
        <v>16</v>
      </c>
      <c r="K355" s="217">
        <v>3.0625</v>
      </c>
      <c r="L355" s="218">
        <f>$L$287</f>
        <v>9</v>
      </c>
      <c r="M355" s="217">
        <v>2.2444444444444449</v>
      </c>
      <c r="N355" s="218">
        <f>$N$287</f>
        <v>10</v>
      </c>
      <c r="O355" s="217">
        <v>4012168.7</v>
      </c>
    </row>
    <row r="356" spans="3:15" s="238" customFormat="1" ht="23.1" customHeight="1" x14ac:dyDescent="0.15">
      <c r="C356" s="960" t="s">
        <v>569</v>
      </c>
      <c r="D356" s="961"/>
      <c r="E356" s="962"/>
      <c r="F356" s="218">
        <f>$F$288</f>
        <v>16</v>
      </c>
      <c r="G356" s="217">
        <v>24.206250000000001</v>
      </c>
      <c r="H356" s="218">
        <f>$H$288</f>
        <v>16</v>
      </c>
      <c r="I356" s="217">
        <v>72630885.25</v>
      </c>
      <c r="J356" s="218">
        <f>$J$288</f>
        <v>16</v>
      </c>
      <c r="K356" s="217">
        <v>19.25</v>
      </c>
      <c r="L356" s="218">
        <f>$L$288</f>
        <v>15</v>
      </c>
      <c r="M356" s="217">
        <v>10.753333333333334</v>
      </c>
      <c r="N356" s="218">
        <f>$N$288</f>
        <v>16</v>
      </c>
      <c r="O356" s="217">
        <v>26016917.8125</v>
      </c>
    </row>
    <row r="357" spans="3:15" ht="10.5" customHeight="1" x14ac:dyDescent="0.15">
      <c r="C357" s="214"/>
      <c r="D357" s="214"/>
      <c r="E357" s="214"/>
      <c r="F357" s="214"/>
      <c r="G357" s="214"/>
      <c r="H357" s="214"/>
      <c r="I357" s="214"/>
      <c r="J357" s="214"/>
      <c r="K357" s="214"/>
      <c r="L357" s="214"/>
      <c r="M357" s="214"/>
      <c r="N357" s="237"/>
      <c r="O357" s="236"/>
    </row>
    <row r="358" spans="3:15" ht="12.95" customHeight="1" x14ac:dyDescent="0.15">
      <c r="C358" s="214"/>
      <c r="D358" s="214"/>
      <c r="E358" s="214"/>
      <c r="F358" s="223"/>
      <c r="G358" s="223"/>
      <c r="H358" s="223"/>
      <c r="I358" s="223"/>
      <c r="J358" s="223"/>
      <c r="K358" s="223"/>
      <c r="L358" s="223"/>
      <c r="M358" s="223"/>
      <c r="N358" s="222" t="s">
        <v>556</v>
      </c>
      <c r="O358" s="222" t="s">
        <v>590</v>
      </c>
    </row>
    <row r="359" spans="3:15" ht="23.1" customHeight="1" x14ac:dyDescent="0.15">
      <c r="C359" s="221" t="s">
        <v>568</v>
      </c>
      <c r="D359" s="220"/>
      <c r="E359" s="220"/>
      <c r="F359" s="220"/>
      <c r="G359" s="220"/>
      <c r="H359" s="220"/>
      <c r="I359" s="220"/>
      <c r="J359" s="220"/>
      <c r="K359" s="220"/>
      <c r="L359" s="220"/>
      <c r="M359" s="219"/>
      <c r="N359" s="218">
        <f>$N$291</f>
        <v>16</v>
      </c>
      <c r="O359" s="217">
        <v>3194677.75</v>
      </c>
    </row>
    <row r="360" spans="3:15" ht="12.95" customHeight="1" x14ac:dyDescent="0.15">
      <c r="C360" s="214"/>
      <c r="D360" s="214"/>
      <c r="E360" s="214"/>
      <c r="F360" s="214"/>
      <c r="G360" s="214"/>
      <c r="H360" s="214"/>
      <c r="I360" s="214"/>
      <c r="J360" s="214"/>
      <c r="K360" s="214"/>
      <c r="L360" s="214"/>
      <c r="M360" s="214"/>
      <c r="N360" s="235"/>
      <c r="O360" s="224"/>
    </row>
    <row r="361" spans="3:15" ht="12.95" customHeight="1" x14ac:dyDescent="0.15">
      <c r="C361" s="214"/>
      <c r="D361" s="214"/>
      <c r="E361" s="214"/>
      <c r="F361" s="223"/>
      <c r="G361" s="223"/>
      <c r="H361" s="223"/>
      <c r="I361" s="223"/>
      <c r="J361" s="223"/>
      <c r="K361" s="223"/>
      <c r="L361" s="223"/>
      <c r="M361" s="223"/>
      <c r="N361" s="222" t="s">
        <v>556</v>
      </c>
      <c r="O361" s="222" t="s">
        <v>590</v>
      </c>
    </row>
    <row r="362" spans="3:15" ht="23.1" customHeight="1" x14ac:dyDescent="0.15">
      <c r="C362" s="221" t="s">
        <v>567</v>
      </c>
      <c r="D362" s="220"/>
      <c r="E362" s="220"/>
      <c r="F362" s="220"/>
      <c r="G362" s="220"/>
      <c r="H362" s="220"/>
      <c r="I362" s="220"/>
      <c r="J362" s="220"/>
      <c r="K362" s="220"/>
      <c r="L362" s="220"/>
      <c r="M362" s="219"/>
      <c r="N362" s="218">
        <f>$N$294</f>
        <v>16</v>
      </c>
      <c r="O362" s="217">
        <v>13601970</v>
      </c>
    </row>
    <row r="363" spans="3:15" ht="12.95" customHeight="1" x14ac:dyDescent="0.15">
      <c r="C363" s="214"/>
      <c r="D363" s="214"/>
      <c r="E363" s="214"/>
      <c r="F363" s="214"/>
      <c r="G363" s="214"/>
      <c r="H363" s="214"/>
      <c r="I363" s="214"/>
      <c r="J363" s="214"/>
      <c r="K363" s="214"/>
      <c r="L363" s="214"/>
      <c r="M363" s="214"/>
      <c r="N363" s="235"/>
      <c r="O363" s="224"/>
    </row>
    <row r="364" spans="3:15" ht="12.95" customHeight="1" x14ac:dyDescent="0.15">
      <c r="C364" s="214"/>
      <c r="D364" s="214"/>
      <c r="E364" s="214"/>
      <c r="F364" s="223"/>
      <c r="G364" s="223"/>
      <c r="H364" s="223"/>
      <c r="I364" s="223"/>
      <c r="J364" s="223"/>
      <c r="K364" s="223"/>
      <c r="L364" s="223"/>
      <c r="M364" s="223"/>
      <c r="N364" s="222" t="s">
        <v>556</v>
      </c>
      <c r="O364" s="222" t="s">
        <v>590</v>
      </c>
    </row>
    <row r="365" spans="3:15" ht="23.1" customHeight="1" x14ac:dyDescent="0.15">
      <c r="C365" s="963">
        <v>13</v>
      </c>
      <c r="D365" s="966" t="s">
        <v>566</v>
      </c>
      <c r="E365" s="226" t="s">
        <v>565</v>
      </c>
      <c r="F365" s="220"/>
      <c r="G365" s="220"/>
      <c r="H365" s="220"/>
      <c r="I365" s="234"/>
      <c r="J365" s="233"/>
      <c r="K365" s="233"/>
      <c r="L365" s="233"/>
      <c r="M365" s="232"/>
      <c r="N365" s="218">
        <f>$N$297</f>
        <v>13</v>
      </c>
      <c r="O365" s="217">
        <v>22258.461538461539</v>
      </c>
    </row>
    <row r="366" spans="3:15" ht="23.1" customHeight="1" x14ac:dyDescent="0.15">
      <c r="C366" s="964"/>
      <c r="D366" s="967"/>
      <c r="E366" s="226" t="s">
        <v>564</v>
      </c>
      <c r="F366" s="220"/>
      <c r="G366" s="220"/>
      <c r="H366" s="220"/>
      <c r="I366" s="951" t="s">
        <v>563</v>
      </c>
      <c r="J366" s="952"/>
      <c r="K366" s="952"/>
      <c r="L366" s="952"/>
      <c r="M366" s="953"/>
      <c r="N366" s="218">
        <f>$N$298</f>
        <v>12</v>
      </c>
      <c r="O366" s="217">
        <v>0</v>
      </c>
    </row>
    <row r="367" spans="3:15" ht="23.1" customHeight="1" x14ac:dyDescent="0.15">
      <c r="C367" s="964"/>
      <c r="D367" s="967"/>
      <c r="E367" s="226" t="s">
        <v>562</v>
      </c>
      <c r="F367" s="220"/>
      <c r="G367" s="220"/>
      <c r="H367" s="220"/>
      <c r="I367" s="230"/>
      <c r="J367" s="229"/>
      <c r="K367" s="229"/>
      <c r="L367" s="229"/>
      <c r="M367" s="231"/>
      <c r="N367" s="218">
        <f>$N$299</f>
        <v>12</v>
      </c>
      <c r="O367" s="217">
        <v>241890</v>
      </c>
    </row>
    <row r="368" spans="3:15" ht="23.1" customHeight="1" x14ac:dyDescent="0.15">
      <c r="C368" s="964"/>
      <c r="D368" s="967"/>
      <c r="E368" s="226" t="s">
        <v>561</v>
      </c>
      <c r="F368" s="220"/>
      <c r="G368" s="220"/>
      <c r="H368" s="220"/>
      <c r="I368" s="230"/>
      <c r="J368" s="229"/>
      <c r="K368" s="229"/>
      <c r="L368" s="228"/>
      <c r="M368" s="227"/>
      <c r="N368" s="218">
        <f>$N$300</f>
        <v>12</v>
      </c>
      <c r="O368" s="217">
        <v>0</v>
      </c>
    </row>
    <row r="369" spans="1:15" ht="23.1" customHeight="1" x14ac:dyDescent="0.15">
      <c r="C369" s="964"/>
      <c r="D369" s="967"/>
      <c r="E369" s="226" t="s">
        <v>560</v>
      </c>
      <c r="F369" s="220"/>
      <c r="G369" s="220"/>
      <c r="H369" s="220"/>
      <c r="I369" s="954" t="s">
        <v>559</v>
      </c>
      <c r="J369" s="955"/>
      <c r="K369" s="955"/>
      <c r="L369" s="955"/>
      <c r="M369" s="225"/>
      <c r="N369" s="218">
        <f>$N$301</f>
        <v>14</v>
      </c>
      <c r="O369" s="217">
        <v>491088.92857142858</v>
      </c>
    </row>
    <row r="370" spans="1:15" ht="23.1" customHeight="1" x14ac:dyDescent="0.15">
      <c r="C370" s="965"/>
      <c r="D370" s="968"/>
      <c r="E370" s="226" t="s">
        <v>558</v>
      </c>
      <c r="F370" s="220"/>
      <c r="G370" s="220"/>
      <c r="H370" s="220"/>
      <c r="I370" s="954" t="s">
        <v>557</v>
      </c>
      <c r="J370" s="955"/>
      <c r="K370" s="955"/>
      <c r="L370" s="955"/>
      <c r="M370" s="225"/>
      <c r="N370" s="218">
        <f>$N$302</f>
        <v>15</v>
      </c>
      <c r="O370" s="217">
        <v>1441683.4666666666</v>
      </c>
    </row>
    <row r="371" spans="1:15" ht="12.95" customHeight="1" x14ac:dyDescent="0.15">
      <c r="C371" s="214"/>
      <c r="D371" s="214"/>
      <c r="E371" s="215"/>
      <c r="F371" s="215"/>
      <c r="G371" s="215"/>
      <c r="H371" s="215"/>
      <c r="I371" s="215"/>
      <c r="J371" s="215"/>
      <c r="K371" s="215"/>
      <c r="L371" s="215"/>
      <c r="M371" s="215"/>
      <c r="N371" s="215"/>
      <c r="O371" s="224"/>
    </row>
    <row r="372" spans="1:15" ht="12.95" customHeight="1" x14ac:dyDescent="0.15">
      <c r="C372" s="214"/>
      <c r="D372" s="214"/>
      <c r="E372" s="214"/>
      <c r="F372" s="223"/>
      <c r="G372" s="223"/>
      <c r="H372" s="223"/>
      <c r="I372" s="223"/>
      <c r="J372" s="223"/>
      <c r="K372" s="223"/>
      <c r="L372" s="223"/>
      <c r="M372" s="223"/>
      <c r="N372" s="222" t="s">
        <v>556</v>
      </c>
      <c r="O372" s="222" t="s">
        <v>590</v>
      </c>
    </row>
    <row r="373" spans="1:15" ht="23.1" customHeight="1" x14ac:dyDescent="0.15">
      <c r="C373" s="221" t="s">
        <v>554</v>
      </c>
      <c r="D373" s="220"/>
      <c r="E373" s="220"/>
      <c r="F373" s="220"/>
      <c r="G373" s="220"/>
      <c r="H373" s="220"/>
      <c r="I373" s="220"/>
      <c r="J373" s="220"/>
      <c r="K373" s="220"/>
      <c r="L373" s="220"/>
      <c r="M373" s="219"/>
      <c r="N373" s="218">
        <f>$N$305</f>
        <v>16</v>
      </c>
      <c r="O373" s="217">
        <v>16429083.3125</v>
      </c>
    </row>
    <row r="374" spans="1:15" ht="12.95" customHeight="1" x14ac:dyDescent="0.15">
      <c r="C374" s="216"/>
      <c r="D374" s="215"/>
      <c r="E374" s="215"/>
      <c r="F374" s="215"/>
      <c r="G374" s="215"/>
      <c r="H374" s="215"/>
      <c r="I374" s="215"/>
      <c r="J374" s="215"/>
      <c r="K374" s="215"/>
      <c r="L374" s="215"/>
      <c r="M374" s="215"/>
      <c r="N374" s="214"/>
      <c r="O374" s="214"/>
    </row>
    <row r="375" spans="1:15" ht="15" customHeight="1" x14ac:dyDescent="0.15">
      <c r="A375" s="36" t="s">
        <v>589</v>
      </c>
      <c r="B375" s="36"/>
    </row>
    <row r="376" spans="1:15" ht="15" customHeight="1" x14ac:dyDescent="0.15">
      <c r="B376" s="252" t="s">
        <v>588</v>
      </c>
    </row>
    <row r="377" spans="1:15" ht="12.95" customHeight="1" x14ac:dyDescent="0.15">
      <c r="C377" s="959" t="s">
        <v>587</v>
      </c>
      <c r="D377" s="959"/>
      <c r="E377" s="959"/>
      <c r="F377" s="250" t="s">
        <v>586</v>
      </c>
      <c r="G377" s="249"/>
      <c r="H377" s="249"/>
      <c r="I377" s="251"/>
      <c r="J377" s="250" t="s">
        <v>585</v>
      </c>
      <c r="K377" s="249"/>
      <c r="L377" s="249"/>
      <c r="M377" s="249"/>
      <c r="N377" s="248"/>
      <c r="O377" s="247"/>
    </row>
    <row r="378" spans="1:15" ht="12.95" customHeight="1" x14ac:dyDescent="0.15">
      <c r="C378" s="959"/>
      <c r="D378" s="959"/>
      <c r="E378" s="959"/>
      <c r="F378" s="246" t="s">
        <v>582</v>
      </c>
      <c r="G378" s="245"/>
      <c r="H378" s="244" t="s">
        <v>584</v>
      </c>
      <c r="I378" s="244"/>
      <c r="J378" s="244" t="s">
        <v>583</v>
      </c>
      <c r="K378" s="244"/>
      <c r="L378" s="244" t="s">
        <v>582</v>
      </c>
      <c r="M378" s="244"/>
      <c r="N378" s="244" t="s">
        <v>581</v>
      </c>
      <c r="O378" s="244"/>
    </row>
    <row r="379" spans="1:15" ht="12.95" customHeight="1" x14ac:dyDescent="0.15">
      <c r="C379" s="959"/>
      <c r="D379" s="959"/>
      <c r="E379" s="959"/>
      <c r="F379" s="243" t="s">
        <v>556</v>
      </c>
      <c r="G379" s="243" t="s">
        <v>555</v>
      </c>
      <c r="H379" s="243" t="s">
        <v>556</v>
      </c>
      <c r="I379" s="243" t="s">
        <v>555</v>
      </c>
      <c r="J379" s="243" t="s">
        <v>556</v>
      </c>
      <c r="K379" s="243" t="s">
        <v>555</v>
      </c>
      <c r="L379" s="243" t="s">
        <v>556</v>
      </c>
      <c r="M379" s="243" t="s">
        <v>555</v>
      </c>
      <c r="N379" s="243" t="s">
        <v>556</v>
      </c>
      <c r="O379" s="243" t="s">
        <v>555</v>
      </c>
    </row>
    <row r="380" spans="1:15" s="238" customFormat="1" ht="23.1" customHeight="1" x14ac:dyDescent="0.15">
      <c r="C380" s="241" t="s">
        <v>580</v>
      </c>
      <c r="D380" s="240"/>
      <c r="E380" s="239"/>
      <c r="F380" s="218">
        <f>$F$278</f>
        <v>16</v>
      </c>
      <c r="G380" s="217">
        <v>1</v>
      </c>
      <c r="H380" s="218">
        <f>$H$278</f>
        <v>15</v>
      </c>
      <c r="I380" s="217">
        <v>3647258</v>
      </c>
      <c r="J380" s="218">
        <f>$J$278</f>
        <v>16</v>
      </c>
      <c r="K380" s="217">
        <v>0</v>
      </c>
      <c r="L380" s="218">
        <f>$L$278</f>
        <v>0</v>
      </c>
      <c r="M380" s="242" t="s">
        <v>578</v>
      </c>
      <c r="N380" s="218">
        <f>$N$278</f>
        <v>0</v>
      </c>
      <c r="O380" s="242" t="s">
        <v>578</v>
      </c>
    </row>
    <row r="381" spans="1:15" s="238" customFormat="1" ht="23.1" customHeight="1" x14ac:dyDescent="0.15">
      <c r="C381" s="241" t="s">
        <v>579</v>
      </c>
      <c r="D381" s="240"/>
      <c r="E381" s="239"/>
      <c r="F381" s="218">
        <f>$F$279</f>
        <v>16</v>
      </c>
      <c r="G381" s="217">
        <v>0</v>
      </c>
      <c r="H381" s="218">
        <f>$H$279</f>
        <v>0</v>
      </c>
      <c r="I381" s="242" t="s">
        <v>578</v>
      </c>
      <c r="J381" s="218">
        <f>$J$279</f>
        <v>16</v>
      </c>
      <c r="K381" s="217">
        <v>0</v>
      </c>
      <c r="L381" s="218">
        <f>$L$279</f>
        <v>2</v>
      </c>
      <c r="M381" s="217">
        <v>0.05</v>
      </c>
      <c r="N381" s="218">
        <f>$N$279</f>
        <v>2</v>
      </c>
      <c r="O381" s="217">
        <v>1140000</v>
      </c>
    </row>
    <row r="382" spans="1:15" s="238" customFormat="1" ht="23.1" customHeight="1" x14ac:dyDescent="0.15">
      <c r="C382" s="241" t="s">
        <v>577</v>
      </c>
      <c r="D382" s="240"/>
      <c r="E382" s="239"/>
      <c r="F382" s="218">
        <f>$F$280</f>
        <v>16</v>
      </c>
      <c r="G382" s="217">
        <v>2</v>
      </c>
      <c r="H382" s="218">
        <f>$H$280</f>
        <v>14</v>
      </c>
      <c r="I382" s="217">
        <v>4497865.5</v>
      </c>
      <c r="J382" s="218">
        <f>$J$280</f>
        <v>16</v>
      </c>
      <c r="K382" s="217">
        <v>1</v>
      </c>
      <c r="L382" s="218">
        <f>$L$280</f>
        <v>11</v>
      </c>
      <c r="M382" s="217">
        <v>1.4</v>
      </c>
      <c r="N382" s="218">
        <f>$N$280</f>
        <v>11</v>
      </c>
      <c r="O382" s="217">
        <v>4206700</v>
      </c>
    </row>
    <row r="383" spans="1:15" s="238" customFormat="1" ht="23.1" customHeight="1" x14ac:dyDescent="0.15">
      <c r="C383" s="241" t="s">
        <v>576</v>
      </c>
      <c r="D383" s="240"/>
      <c r="E383" s="239"/>
      <c r="F383" s="218">
        <f>$F$281</f>
        <v>16</v>
      </c>
      <c r="G383" s="217">
        <v>0.5</v>
      </c>
      <c r="H383" s="218">
        <f>$H$281</f>
        <v>8</v>
      </c>
      <c r="I383" s="217">
        <v>7152537.5</v>
      </c>
      <c r="J383" s="218">
        <f>$J$281</f>
        <v>16</v>
      </c>
      <c r="K383" s="217">
        <v>0</v>
      </c>
      <c r="L383" s="218">
        <f>$L$281</f>
        <v>6</v>
      </c>
      <c r="M383" s="217">
        <v>0.85</v>
      </c>
      <c r="N383" s="218">
        <f>$N$281</f>
        <v>6</v>
      </c>
      <c r="O383" s="217">
        <v>2747654.5</v>
      </c>
    </row>
    <row r="384" spans="1:15" s="238" customFormat="1" ht="23.1" customHeight="1" x14ac:dyDescent="0.15">
      <c r="C384" s="241" t="s">
        <v>575</v>
      </c>
      <c r="D384" s="240"/>
      <c r="E384" s="239"/>
      <c r="F384" s="218">
        <f>$F$282</f>
        <v>16</v>
      </c>
      <c r="G384" s="217">
        <v>14.5</v>
      </c>
      <c r="H384" s="218">
        <f>$H$282</f>
        <v>16</v>
      </c>
      <c r="I384" s="217">
        <v>40057272.5</v>
      </c>
      <c r="J384" s="218">
        <f>$J$282</f>
        <v>16</v>
      </c>
      <c r="K384" s="217">
        <v>10</v>
      </c>
      <c r="L384" s="218">
        <f>$L$282</f>
        <v>16</v>
      </c>
      <c r="M384" s="217">
        <v>4.4000000000000004</v>
      </c>
      <c r="N384" s="218">
        <f>$N$282</f>
        <v>16</v>
      </c>
      <c r="O384" s="217">
        <v>9539698</v>
      </c>
    </row>
    <row r="385" spans="3:15" s="238" customFormat="1" ht="23.1" customHeight="1" x14ac:dyDescent="0.15">
      <c r="C385" s="956" t="s">
        <v>574</v>
      </c>
      <c r="D385" s="957"/>
      <c r="E385" s="958"/>
      <c r="F385" s="218">
        <f>$F$283</f>
        <v>16</v>
      </c>
      <c r="G385" s="217">
        <v>0</v>
      </c>
      <c r="H385" s="218">
        <f>$H$283</f>
        <v>5</v>
      </c>
      <c r="I385" s="217">
        <v>3472497</v>
      </c>
      <c r="J385" s="218">
        <f>$J$283</f>
        <v>16</v>
      </c>
      <c r="K385" s="217">
        <v>0</v>
      </c>
      <c r="L385" s="218">
        <f>$L$283</f>
        <v>6</v>
      </c>
      <c r="M385" s="217">
        <v>0.5</v>
      </c>
      <c r="N385" s="218">
        <f>$N$283</f>
        <v>6</v>
      </c>
      <c r="O385" s="217">
        <v>2196811</v>
      </c>
    </row>
    <row r="386" spans="3:15" s="238" customFormat="1" ht="23.1" customHeight="1" x14ac:dyDescent="0.15">
      <c r="C386" s="241" t="s">
        <v>573</v>
      </c>
      <c r="D386" s="240"/>
      <c r="E386" s="239"/>
      <c r="F386" s="218">
        <f>$F$284</f>
        <v>16</v>
      </c>
      <c r="G386" s="217">
        <v>1</v>
      </c>
      <c r="H386" s="218">
        <f>$H$284</f>
        <v>16</v>
      </c>
      <c r="I386" s="217">
        <v>3216110</v>
      </c>
      <c r="J386" s="218">
        <f>$J$284</f>
        <v>16</v>
      </c>
      <c r="K386" s="217">
        <v>0</v>
      </c>
      <c r="L386" s="218">
        <f>$L$284</f>
        <v>3</v>
      </c>
      <c r="M386" s="217">
        <v>0.4</v>
      </c>
      <c r="N386" s="218">
        <f>$N$284</f>
        <v>3</v>
      </c>
      <c r="O386" s="217">
        <v>1142907</v>
      </c>
    </row>
    <row r="387" spans="3:15" s="238" customFormat="1" ht="23.1" customHeight="1" x14ac:dyDescent="0.15">
      <c r="C387" s="241" t="s">
        <v>572</v>
      </c>
      <c r="D387" s="240"/>
      <c r="E387" s="239"/>
      <c r="F387" s="218">
        <f>$F$285</f>
        <v>16</v>
      </c>
      <c r="G387" s="217">
        <v>0</v>
      </c>
      <c r="H387" s="218">
        <f>$H$285</f>
        <v>4</v>
      </c>
      <c r="I387" s="217">
        <v>3904813</v>
      </c>
      <c r="J387" s="218">
        <f>$J$285</f>
        <v>16</v>
      </c>
      <c r="K387" s="217">
        <v>0</v>
      </c>
      <c r="L387" s="218">
        <f>$L$285</f>
        <v>5</v>
      </c>
      <c r="M387" s="217">
        <v>2.4</v>
      </c>
      <c r="N387" s="218">
        <f>$N$285</f>
        <v>5</v>
      </c>
      <c r="O387" s="217">
        <v>4690404</v>
      </c>
    </row>
    <row r="388" spans="3:15" s="238" customFormat="1" ht="23.1" customHeight="1" x14ac:dyDescent="0.15">
      <c r="C388" s="241" t="s">
        <v>571</v>
      </c>
      <c r="D388" s="240"/>
      <c r="E388" s="239"/>
      <c r="F388" s="218">
        <f>$F$286</f>
        <v>16</v>
      </c>
      <c r="G388" s="217">
        <v>1</v>
      </c>
      <c r="H388" s="218">
        <f>$H$286</f>
        <v>9</v>
      </c>
      <c r="I388" s="217">
        <v>4564588</v>
      </c>
      <c r="J388" s="218">
        <f>$J$286</f>
        <v>16</v>
      </c>
      <c r="K388" s="217">
        <v>1</v>
      </c>
      <c r="L388" s="218">
        <f>$L$286</f>
        <v>9</v>
      </c>
      <c r="M388" s="217">
        <v>1</v>
      </c>
      <c r="N388" s="218">
        <f>$N$286</f>
        <v>9</v>
      </c>
      <c r="O388" s="217">
        <v>1813299</v>
      </c>
    </row>
    <row r="389" spans="3:15" s="238" customFormat="1" ht="23.1" customHeight="1" x14ac:dyDescent="0.15">
      <c r="C389" s="241" t="s">
        <v>570</v>
      </c>
      <c r="D389" s="240"/>
      <c r="E389" s="239"/>
      <c r="F389" s="218">
        <f>$F$287</f>
        <v>16</v>
      </c>
      <c r="G389" s="217">
        <v>0.25</v>
      </c>
      <c r="H389" s="218">
        <f>$H$287</f>
        <v>8</v>
      </c>
      <c r="I389" s="217">
        <v>4145669</v>
      </c>
      <c r="J389" s="218">
        <f>$J$287</f>
        <v>16</v>
      </c>
      <c r="K389" s="217">
        <v>1</v>
      </c>
      <c r="L389" s="218">
        <f>$L$287</f>
        <v>9</v>
      </c>
      <c r="M389" s="217">
        <v>1.6</v>
      </c>
      <c r="N389" s="218">
        <f>$N$287</f>
        <v>10</v>
      </c>
      <c r="O389" s="217">
        <v>3259893</v>
      </c>
    </row>
    <row r="390" spans="3:15" s="238" customFormat="1" ht="23.1" customHeight="1" x14ac:dyDescent="0.15">
      <c r="C390" s="960" t="s">
        <v>569</v>
      </c>
      <c r="D390" s="961"/>
      <c r="E390" s="962"/>
      <c r="F390" s="218">
        <f>$F$288</f>
        <v>16</v>
      </c>
      <c r="G390" s="217">
        <v>22.5</v>
      </c>
      <c r="H390" s="218">
        <f>$H$288</f>
        <v>16</v>
      </c>
      <c r="I390" s="217">
        <v>61807145.5</v>
      </c>
      <c r="J390" s="218">
        <f>$J$288</f>
        <v>16</v>
      </c>
      <c r="K390" s="217">
        <v>21</v>
      </c>
      <c r="L390" s="218">
        <f>$L$288</f>
        <v>15</v>
      </c>
      <c r="M390" s="217">
        <v>10.9</v>
      </c>
      <c r="N390" s="218">
        <f>$N$288</f>
        <v>16</v>
      </c>
      <c r="O390" s="217">
        <v>24275391</v>
      </c>
    </row>
    <row r="391" spans="3:15" ht="10.5" customHeight="1" x14ac:dyDescent="0.15">
      <c r="C391" s="214"/>
      <c r="D391" s="214"/>
      <c r="E391" s="214"/>
      <c r="F391" s="214"/>
      <c r="G391" s="214"/>
      <c r="H391" s="214"/>
      <c r="I391" s="214"/>
      <c r="J391" s="214"/>
      <c r="K391" s="214"/>
      <c r="L391" s="214"/>
      <c r="M391" s="214"/>
      <c r="N391" s="237"/>
      <c r="O391" s="236"/>
    </row>
    <row r="392" spans="3:15" ht="12.95" customHeight="1" x14ac:dyDescent="0.15">
      <c r="C392" s="214"/>
      <c r="D392" s="214"/>
      <c r="E392" s="214"/>
      <c r="F392" s="223"/>
      <c r="G392" s="223"/>
      <c r="H392" s="223"/>
      <c r="I392" s="223"/>
      <c r="J392" s="223"/>
      <c r="K392" s="223"/>
      <c r="L392" s="223"/>
      <c r="M392" s="223"/>
      <c r="N392" s="222" t="s">
        <v>556</v>
      </c>
      <c r="O392" s="222" t="s">
        <v>555</v>
      </c>
    </row>
    <row r="393" spans="3:15" ht="23.1" customHeight="1" x14ac:dyDescent="0.15">
      <c r="C393" s="221" t="s">
        <v>568</v>
      </c>
      <c r="D393" s="220"/>
      <c r="E393" s="220"/>
      <c r="F393" s="220"/>
      <c r="G393" s="220"/>
      <c r="H393" s="220"/>
      <c r="I393" s="220"/>
      <c r="J393" s="220"/>
      <c r="K393" s="220"/>
      <c r="L393" s="220"/>
      <c r="M393" s="219"/>
      <c r="N393" s="218">
        <f>$N$291</f>
        <v>16</v>
      </c>
      <c r="O393" s="217">
        <v>1955344.5</v>
      </c>
    </row>
    <row r="394" spans="3:15" ht="12.95" customHeight="1" x14ac:dyDescent="0.15">
      <c r="C394" s="214"/>
      <c r="D394" s="214"/>
      <c r="E394" s="214"/>
      <c r="F394" s="214"/>
      <c r="G394" s="214"/>
      <c r="H394" s="214"/>
      <c r="I394" s="214"/>
      <c r="J394" s="214"/>
      <c r="K394" s="214"/>
      <c r="L394" s="214"/>
      <c r="M394" s="214"/>
      <c r="N394" s="235"/>
      <c r="O394" s="224"/>
    </row>
    <row r="395" spans="3:15" ht="12.95" customHeight="1" x14ac:dyDescent="0.15">
      <c r="C395" s="214"/>
      <c r="D395" s="214"/>
      <c r="E395" s="214"/>
      <c r="F395" s="223"/>
      <c r="G395" s="223"/>
      <c r="H395" s="223"/>
      <c r="I395" s="223"/>
      <c r="J395" s="223"/>
      <c r="K395" s="223"/>
      <c r="L395" s="223"/>
      <c r="M395" s="223"/>
      <c r="N395" s="222" t="s">
        <v>556</v>
      </c>
      <c r="O395" s="222" t="s">
        <v>555</v>
      </c>
    </row>
    <row r="396" spans="3:15" ht="23.1" customHeight="1" x14ac:dyDescent="0.15">
      <c r="C396" s="221" t="s">
        <v>567</v>
      </c>
      <c r="D396" s="220"/>
      <c r="E396" s="220"/>
      <c r="F396" s="220"/>
      <c r="G396" s="220"/>
      <c r="H396" s="220"/>
      <c r="I396" s="220"/>
      <c r="J396" s="220"/>
      <c r="K396" s="220"/>
      <c r="L396" s="220"/>
      <c r="M396" s="219"/>
      <c r="N396" s="218">
        <f>$N$294</f>
        <v>16</v>
      </c>
      <c r="O396" s="217">
        <v>13077670</v>
      </c>
    </row>
    <row r="397" spans="3:15" ht="12.95" customHeight="1" x14ac:dyDescent="0.15">
      <c r="C397" s="214"/>
      <c r="D397" s="214"/>
      <c r="E397" s="214"/>
      <c r="F397" s="214"/>
      <c r="G397" s="214"/>
      <c r="H397" s="214"/>
      <c r="I397" s="214"/>
      <c r="J397" s="214"/>
      <c r="K397" s="214"/>
      <c r="L397" s="214"/>
      <c r="M397" s="214"/>
      <c r="N397" s="235"/>
      <c r="O397" s="224"/>
    </row>
    <row r="398" spans="3:15" ht="12.95" customHeight="1" x14ac:dyDescent="0.15">
      <c r="C398" s="214"/>
      <c r="D398" s="214"/>
      <c r="E398" s="214"/>
      <c r="F398" s="223"/>
      <c r="G398" s="223"/>
      <c r="H398" s="223"/>
      <c r="I398" s="223"/>
      <c r="J398" s="223"/>
      <c r="K398" s="223"/>
      <c r="L398" s="223"/>
      <c r="M398" s="223"/>
      <c r="N398" s="222" t="s">
        <v>556</v>
      </c>
      <c r="O398" s="222" t="s">
        <v>555</v>
      </c>
    </row>
    <row r="399" spans="3:15" ht="23.1" customHeight="1" x14ac:dyDescent="0.15">
      <c r="C399" s="963">
        <v>13</v>
      </c>
      <c r="D399" s="966" t="s">
        <v>566</v>
      </c>
      <c r="E399" s="226" t="s">
        <v>565</v>
      </c>
      <c r="F399" s="220"/>
      <c r="G399" s="220"/>
      <c r="H399" s="220"/>
      <c r="I399" s="234"/>
      <c r="J399" s="233"/>
      <c r="K399" s="233"/>
      <c r="L399" s="233"/>
      <c r="M399" s="232"/>
      <c r="N399" s="218">
        <f>$N$297</f>
        <v>13</v>
      </c>
      <c r="O399" s="217">
        <v>0</v>
      </c>
    </row>
    <row r="400" spans="3:15" ht="23.1" customHeight="1" x14ac:dyDescent="0.15">
      <c r="C400" s="964"/>
      <c r="D400" s="967"/>
      <c r="E400" s="226" t="s">
        <v>564</v>
      </c>
      <c r="F400" s="220"/>
      <c r="G400" s="220"/>
      <c r="H400" s="220"/>
      <c r="I400" s="951" t="s">
        <v>563</v>
      </c>
      <c r="J400" s="952"/>
      <c r="K400" s="952"/>
      <c r="L400" s="952"/>
      <c r="M400" s="953"/>
      <c r="N400" s="218">
        <f>$N$298</f>
        <v>12</v>
      </c>
      <c r="O400" s="217">
        <v>0</v>
      </c>
    </row>
    <row r="401" spans="3:15" ht="23.1" customHeight="1" x14ac:dyDescent="0.15">
      <c r="C401" s="964"/>
      <c r="D401" s="967"/>
      <c r="E401" s="226" t="s">
        <v>562</v>
      </c>
      <c r="F401" s="220"/>
      <c r="G401" s="220"/>
      <c r="H401" s="220"/>
      <c r="I401" s="230"/>
      <c r="J401" s="229"/>
      <c r="K401" s="229"/>
      <c r="L401" s="229"/>
      <c r="M401" s="231"/>
      <c r="N401" s="218">
        <f>$N$299</f>
        <v>12</v>
      </c>
      <c r="O401" s="217">
        <v>0</v>
      </c>
    </row>
    <row r="402" spans="3:15" ht="23.1" customHeight="1" x14ac:dyDescent="0.15">
      <c r="C402" s="964"/>
      <c r="D402" s="967"/>
      <c r="E402" s="226" t="s">
        <v>561</v>
      </c>
      <c r="F402" s="220"/>
      <c r="G402" s="220"/>
      <c r="H402" s="220"/>
      <c r="I402" s="230"/>
      <c r="J402" s="229"/>
      <c r="K402" s="229"/>
      <c r="L402" s="228"/>
      <c r="M402" s="227"/>
      <c r="N402" s="218">
        <f>$N$300</f>
        <v>12</v>
      </c>
      <c r="O402" s="217">
        <v>0</v>
      </c>
    </row>
    <row r="403" spans="3:15" ht="23.1" customHeight="1" x14ac:dyDescent="0.15">
      <c r="C403" s="964"/>
      <c r="D403" s="967"/>
      <c r="E403" s="226" t="s">
        <v>560</v>
      </c>
      <c r="F403" s="220"/>
      <c r="G403" s="220"/>
      <c r="H403" s="220"/>
      <c r="I403" s="954" t="s">
        <v>559</v>
      </c>
      <c r="J403" s="955"/>
      <c r="K403" s="955"/>
      <c r="L403" s="955"/>
      <c r="M403" s="225"/>
      <c r="N403" s="218">
        <f>$N$301</f>
        <v>14</v>
      </c>
      <c r="O403" s="217">
        <v>0</v>
      </c>
    </row>
    <row r="404" spans="3:15" ht="23.1" customHeight="1" x14ac:dyDescent="0.15">
      <c r="C404" s="965"/>
      <c r="D404" s="968"/>
      <c r="E404" s="226" t="s">
        <v>558</v>
      </c>
      <c r="F404" s="220"/>
      <c r="G404" s="220"/>
      <c r="H404" s="220"/>
      <c r="I404" s="954" t="s">
        <v>557</v>
      </c>
      <c r="J404" s="955"/>
      <c r="K404" s="955"/>
      <c r="L404" s="955"/>
      <c r="M404" s="225"/>
      <c r="N404" s="218">
        <f>$N$302</f>
        <v>15</v>
      </c>
      <c r="O404" s="217">
        <v>80848</v>
      </c>
    </row>
    <row r="405" spans="3:15" ht="12.95" customHeight="1" x14ac:dyDescent="0.15">
      <c r="C405" s="214"/>
      <c r="D405" s="214"/>
      <c r="E405" s="215"/>
      <c r="F405" s="215"/>
      <c r="G405" s="215"/>
      <c r="H405" s="215"/>
      <c r="I405" s="215"/>
      <c r="J405" s="215"/>
      <c r="K405" s="215"/>
      <c r="L405" s="215"/>
      <c r="M405" s="215"/>
      <c r="N405" s="215"/>
      <c r="O405" s="224"/>
    </row>
    <row r="406" spans="3:15" ht="12.95" customHeight="1" x14ac:dyDescent="0.15">
      <c r="C406" s="214"/>
      <c r="D406" s="214"/>
      <c r="E406" s="214"/>
      <c r="F406" s="223"/>
      <c r="G406" s="223"/>
      <c r="H406" s="223"/>
      <c r="I406" s="223"/>
      <c r="J406" s="223"/>
      <c r="K406" s="223"/>
      <c r="L406" s="223"/>
      <c r="M406" s="223"/>
      <c r="N406" s="222" t="s">
        <v>556</v>
      </c>
      <c r="O406" s="222" t="s">
        <v>555</v>
      </c>
    </row>
    <row r="407" spans="3:15" ht="23.1" customHeight="1" x14ac:dyDescent="0.15">
      <c r="C407" s="221" t="s">
        <v>554</v>
      </c>
      <c r="D407" s="220"/>
      <c r="E407" s="220"/>
      <c r="F407" s="220"/>
      <c r="G407" s="220"/>
      <c r="H407" s="220"/>
      <c r="I407" s="220"/>
      <c r="J407" s="220"/>
      <c r="K407" s="220"/>
      <c r="L407" s="220"/>
      <c r="M407" s="219"/>
      <c r="N407" s="218">
        <f>$N$305</f>
        <v>16</v>
      </c>
      <c r="O407" s="217">
        <v>16869050</v>
      </c>
    </row>
    <row r="408" spans="3:15" ht="12.95" customHeight="1" x14ac:dyDescent="0.15">
      <c r="C408" s="216"/>
      <c r="D408" s="215"/>
      <c r="E408" s="215"/>
      <c r="F408" s="215"/>
      <c r="G408" s="215"/>
      <c r="H408" s="215"/>
      <c r="I408" s="215"/>
      <c r="J408" s="215"/>
      <c r="K408" s="215"/>
      <c r="L408" s="215"/>
      <c r="M408" s="215"/>
      <c r="N408" s="214"/>
      <c r="O408" s="214"/>
    </row>
  </sheetData>
  <mergeCells count="96">
    <mergeCell ref="C390:E390"/>
    <mergeCell ref="C399:C404"/>
    <mergeCell ref="D399:D404"/>
    <mergeCell ref="I400:M400"/>
    <mergeCell ref="I403:L403"/>
    <mergeCell ref="I404:L404"/>
    <mergeCell ref="I336:L336"/>
    <mergeCell ref="C356:E356"/>
    <mergeCell ref="C365:C370"/>
    <mergeCell ref="D365:D370"/>
    <mergeCell ref="I366:M366"/>
    <mergeCell ref="I369:L369"/>
    <mergeCell ref="I370:L370"/>
    <mergeCell ref="I335:L335"/>
    <mergeCell ref="I298:M298"/>
    <mergeCell ref="I301:L301"/>
    <mergeCell ref="I302:L302"/>
    <mergeCell ref="C254:E254"/>
    <mergeCell ref="C263:C268"/>
    <mergeCell ref="D263:D268"/>
    <mergeCell ref="I264:M264"/>
    <mergeCell ref="I267:L267"/>
    <mergeCell ref="I268:L268"/>
    <mergeCell ref="C275:E277"/>
    <mergeCell ref="C283:E283"/>
    <mergeCell ref="C288:E288"/>
    <mergeCell ref="C297:C302"/>
    <mergeCell ref="D297:D302"/>
    <mergeCell ref="I332:M332"/>
    <mergeCell ref="C229:C234"/>
    <mergeCell ref="D229:D234"/>
    <mergeCell ref="I230:M230"/>
    <mergeCell ref="I233:L233"/>
    <mergeCell ref="I234:L234"/>
    <mergeCell ref="I162:M162"/>
    <mergeCell ref="I165:L165"/>
    <mergeCell ref="I166:L166"/>
    <mergeCell ref="I196:M196"/>
    <mergeCell ref="I199:L199"/>
    <mergeCell ref="I200:L200"/>
    <mergeCell ref="I97:L97"/>
    <mergeCell ref="I98:L98"/>
    <mergeCell ref="C105:E107"/>
    <mergeCell ref="C113:E113"/>
    <mergeCell ref="C118:E118"/>
    <mergeCell ref="C127:C132"/>
    <mergeCell ref="D127:D132"/>
    <mergeCell ref="C173:E175"/>
    <mergeCell ref="C181:E181"/>
    <mergeCell ref="C186:E186"/>
    <mergeCell ref="C195:C200"/>
    <mergeCell ref="D195:D200"/>
    <mergeCell ref="I131:L131"/>
    <mergeCell ref="I132:L132"/>
    <mergeCell ref="C152:E152"/>
    <mergeCell ref="C161:C166"/>
    <mergeCell ref="D161:D166"/>
    <mergeCell ref="C385:E385"/>
    <mergeCell ref="C343:E345"/>
    <mergeCell ref="C351:E351"/>
    <mergeCell ref="C309:E311"/>
    <mergeCell ref="C317:E317"/>
    <mergeCell ref="C322:E322"/>
    <mergeCell ref="C331:C336"/>
    <mergeCell ref="D331:D336"/>
    <mergeCell ref="C377:E379"/>
    <mergeCell ref="C241:E243"/>
    <mergeCell ref="C249:E249"/>
    <mergeCell ref="C207:E209"/>
    <mergeCell ref="C215:E215"/>
    <mergeCell ref="C220:E220"/>
    <mergeCell ref="C45:E45"/>
    <mergeCell ref="C50:E50"/>
    <mergeCell ref="C59:C64"/>
    <mergeCell ref="D59:D64"/>
    <mergeCell ref="C3:E5"/>
    <mergeCell ref="C11:E11"/>
    <mergeCell ref="C16:E16"/>
    <mergeCell ref="C25:C30"/>
    <mergeCell ref="D25:D30"/>
    <mergeCell ref="I26:M26"/>
    <mergeCell ref="I29:L29"/>
    <mergeCell ref="I30:L30"/>
    <mergeCell ref="C147:E147"/>
    <mergeCell ref="C71:E73"/>
    <mergeCell ref="C79:E79"/>
    <mergeCell ref="I60:M60"/>
    <mergeCell ref="I63:L63"/>
    <mergeCell ref="I64:L64"/>
    <mergeCell ref="C139:E141"/>
    <mergeCell ref="I128:M128"/>
    <mergeCell ref="C84:E84"/>
    <mergeCell ref="C93:C98"/>
    <mergeCell ref="D93:D98"/>
    <mergeCell ref="I94:M94"/>
    <mergeCell ref="C37:E39"/>
  </mergeCells>
  <phoneticPr fontId="4"/>
  <pageMargins left="0.70866141732283472" right="0.70866141732283472" top="0.74803149606299213" bottom="0.74803149606299213" header="0.31496062992125984" footer="0.31496062992125984"/>
  <pageSetup paperSize="9" scale="82" orientation="landscape" useFirstPageNumber="1" r:id="rId1"/>
  <rowBreaks count="11" manualBreakCount="11">
    <brk id="34" max="16383" man="1"/>
    <brk id="68" max="16383" man="1"/>
    <brk id="102" max="16383" man="1"/>
    <brk id="136" max="16383" man="1"/>
    <brk id="170" max="16383" man="1"/>
    <brk id="204" max="16383" man="1"/>
    <brk id="238" max="16383" man="1"/>
    <brk id="272" max="16383" man="1"/>
    <brk id="306" max="16383" man="1"/>
    <brk id="340" max="16383" man="1"/>
    <brk id="374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32"/>
  <sheetViews>
    <sheetView showGridLines="0" zoomScaleNormal="100" zoomScaleSheetLayoutView="85" workbookViewId="0">
      <pane xSplit="7" ySplit="4" topLeftCell="H5" activePane="bottomRight" state="frozen"/>
      <selection activeCell="H6" sqref="H6"/>
      <selection pane="topRight" activeCell="H6" sqref="H6"/>
      <selection pane="bottomLeft" activeCell="H6" sqref="H6"/>
      <selection pane="bottomRight" activeCell="H5" sqref="H5"/>
    </sheetView>
  </sheetViews>
  <sheetFormatPr defaultRowHeight="15" customHeight="1" x14ac:dyDescent="0.15"/>
  <cols>
    <col min="1" max="1" width="1.5" style="1" customWidth="1"/>
    <col min="2" max="2" width="2.875" style="1" customWidth="1"/>
    <col min="3" max="3" width="2.375" style="2" customWidth="1"/>
    <col min="4" max="5" width="2.875" style="2" customWidth="1"/>
    <col min="6" max="6" width="21.5" style="2" customWidth="1"/>
    <col min="7" max="7" width="4" style="2" customWidth="1"/>
    <col min="8" max="8" width="5" style="111" customWidth="1"/>
    <col min="9" max="11" width="10.375" style="111" customWidth="1"/>
    <col min="12" max="12" width="6.625" style="111" customWidth="1"/>
    <col min="13" max="13" width="10.375" style="111" customWidth="1"/>
    <col min="14" max="14" width="5" style="626" customWidth="1"/>
    <col min="15" max="17" width="10.375" style="626" customWidth="1"/>
    <col min="18" max="18" width="6.625" style="626" customWidth="1"/>
    <col min="19" max="19" width="10.375" style="626" customWidth="1"/>
    <col min="20" max="20" width="5" style="111" customWidth="1"/>
    <col min="21" max="23" width="10.375" style="111" customWidth="1"/>
    <col min="24" max="24" width="6.625" style="111" customWidth="1"/>
    <col min="25" max="25" width="10.375" style="111" customWidth="1"/>
    <col min="26" max="16384" width="9" style="1"/>
  </cols>
  <sheetData>
    <row r="1" spans="1:25" ht="15" customHeight="1" x14ac:dyDescent="0.15">
      <c r="A1" s="110" t="s">
        <v>891</v>
      </c>
    </row>
    <row r="2" spans="1:25" ht="12.95" customHeight="1" x14ac:dyDescent="0.15">
      <c r="B2" s="680"/>
      <c r="C2" s="681"/>
      <c r="D2" s="681"/>
      <c r="E2" s="681"/>
      <c r="F2" s="681"/>
      <c r="G2" s="682"/>
      <c r="H2" s="683" t="s">
        <v>220</v>
      </c>
      <c r="I2" s="683"/>
      <c r="J2" s="683"/>
      <c r="K2" s="683"/>
      <c r="L2" s="683"/>
      <c r="M2" s="683"/>
      <c r="N2" s="683" t="s">
        <v>224</v>
      </c>
      <c r="O2" s="683"/>
      <c r="P2" s="683"/>
      <c r="Q2" s="683"/>
      <c r="R2" s="683"/>
      <c r="S2" s="683"/>
      <c r="T2" s="683" t="s">
        <v>225</v>
      </c>
      <c r="U2" s="683"/>
      <c r="V2" s="683"/>
      <c r="W2" s="683"/>
      <c r="X2" s="683"/>
      <c r="Y2" s="683"/>
    </row>
    <row r="3" spans="1:25" ht="12.75" customHeight="1" x14ac:dyDescent="0.15">
      <c r="B3" s="684"/>
      <c r="C3" s="685"/>
      <c r="D3" s="685"/>
      <c r="E3" s="685"/>
      <c r="F3" s="685"/>
      <c r="G3" s="979" t="s">
        <v>226</v>
      </c>
      <c r="H3" s="970" t="s">
        <v>227</v>
      </c>
      <c r="I3" s="970" t="s">
        <v>228</v>
      </c>
      <c r="J3" s="970" t="s">
        <v>229</v>
      </c>
      <c r="K3" s="972" t="s">
        <v>230</v>
      </c>
      <c r="L3" s="686"/>
      <c r="M3" s="970" t="s">
        <v>231</v>
      </c>
      <c r="N3" s="970" t="s">
        <v>227</v>
      </c>
      <c r="O3" s="970" t="s">
        <v>228</v>
      </c>
      <c r="P3" s="970" t="s">
        <v>229</v>
      </c>
      <c r="Q3" s="972" t="s">
        <v>230</v>
      </c>
      <c r="R3" s="686"/>
      <c r="S3" s="970" t="s">
        <v>231</v>
      </c>
      <c r="T3" s="970" t="s">
        <v>227</v>
      </c>
      <c r="U3" s="970" t="s">
        <v>228</v>
      </c>
      <c r="V3" s="970" t="s">
        <v>229</v>
      </c>
      <c r="W3" s="972" t="s">
        <v>230</v>
      </c>
      <c r="X3" s="686"/>
      <c r="Y3" s="970" t="s">
        <v>231</v>
      </c>
    </row>
    <row r="4" spans="1:25" ht="12.95" customHeight="1" x14ac:dyDescent="0.15">
      <c r="B4" s="687"/>
      <c r="C4" s="688"/>
      <c r="D4" s="688"/>
      <c r="E4" s="688"/>
      <c r="F4" s="688"/>
      <c r="G4" s="980"/>
      <c r="H4" s="971"/>
      <c r="I4" s="971"/>
      <c r="J4" s="971"/>
      <c r="K4" s="973"/>
      <c r="L4" s="689" t="s">
        <v>894</v>
      </c>
      <c r="M4" s="971"/>
      <c r="N4" s="971"/>
      <c r="O4" s="971"/>
      <c r="P4" s="971"/>
      <c r="Q4" s="973"/>
      <c r="R4" s="689" t="s">
        <v>894</v>
      </c>
      <c r="S4" s="971"/>
      <c r="T4" s="971"/>
      <c r="U4" s="971"/>
      <c r="V4" s="971"/>
      <c r="W4" s="973"/>
      <c r="X4" s="689" t="s">
        <v>894</v>
      </c>
      <c r="Y4" s="971"/>
    </row>
    <row r="5" spans="1:25" ht="23.1" customHeight="1" x14ac:dyDescent="0.15">
      <c r="B5" s="974" t="s">
        <v>625</v>
      </c>
      <c r="C5" s="690" t="s">
        <v>624</v>
      </c>
      <c r="D5" s="691"/>
      <c r="E5" s="691"/>
      <c r="F5" s="691"/>
      <c r="G5" s="692" t="s">
        <v>234</v>
      </c>
      <c r="H5" s="281">
        <v>302</v>
      </c>
      <c r="I5" s="280">
        <v>16340317</v>
      </c>
      <c r="J5" s="280">
        <v>3059692108</v>
      </c>
      <c r="K5" s="280">
        <v>135570839.21854305</v>
      </c>
      <c r="L5" s="497">
        <f>IFERROR(K5/K$31,"-")</f>
        <v>0.42003846059413819</v>
      </c>
      <c r="M5" s="280">
        <v>111694516.5</v>
      </c>
      <c r="N5" s="328">
        <v>272</v>
      </c>
      <c r="O5" s="328">
        <v>48394065</v>
      </c>
      <c r="P5" s="328">
        <v>214973871</v>
      </c>
      <c r="Q5" s="328">
        <v>113413919.27573529</v>
      </c>
      <c r="R5" s="517">
        <f>IFERROR(Q5/Q$31,"-")</f>
        <v>0.43049111158830355</v>
      </c>
      <c r="S5" s="328">
        <v>111694516.5</v>
      </c>
      <c r="T5" s="280">
        <v>16</v>
      </c>
      <c r="U5" s="280">
        <v>47800680</v>
      </c>
      <c r="V5" s="280">
        <v>237000000</v>
      </c>
      <c r="W5" s="280">
        <v>110852739.75</v>
      </c>
      <c r="X5" s="497">
        <f>IFERROR(W5/W$31,"-")</f>
        <v>0.37900535769575233</v>
      </c>
      <c r="Y5" s="280">
        <v>103482682.5</v>
      </c>
    </row>
    <row r="6" spans="1:25" ht="22.5" customHeight="1" x14ac:dyDescent="0.15">
      <c r="B6" s="975"/>
      <c r="C6" s="693"/>
      <c r="D6" s="694" t="s">
        <v>611</v>
      </c>
      <c r="E6" s="977" t="s">
        <v>623</v>
      </c>
      <c r="F6" s="977"/>
      <c r="G6" s="695" t="s">
        <v>234</v>
      </c>
      <c r="H6" s="272">
        <v>283</v>
      </c>
      <c r="I6" s="271">
        <v>16974098</v>
      </c>
      <c r="J6" s="271">
        <v>3059692108</v>
      </c>
      <c r="K6" s="271">
        <v>137496069.46289754</v>
      </c>
      <c r="L6" s="498">
        <f t="shared" ref="L6:L32" si="0">IFERROR(K6/K$31,"-")</f>
        <v>0.42600339193770198</v>
      </c>
      <c r="M6" s="271">
        <v>112990032</v>
      </c>
      <c r="N6" s="310">
        <v>255</v>
      </c>
      <c r="O6" s="310">
        <v>53107000</v>
      </c>
      <c r="P6" s="310">
        <v>214973871</v>
      </c>
      <c r="Q6" s="310">
        <v>114565583.3372549</v>
      </c>
      <c r="R6" s="522">
        <f t="shared" ref="R6:R32" si="1">IFERROR(Q6/Q$31,"-")</f>
        <v>0.43486254275994413</v>
      </c>
      <c r="S6" s="310">
        <v>112990032</v>
      </c>
      <c r="T6" s="271">
        <v>16</v>
      </c>
      <c r="U6" s="271">
        <v>47800680</v>
      </c>
      <c r="V6" s="271">
        <v>237000000</v>
      </c>
      <c r="W6" s="271">
        <v>110853604.875</v>
      </c>
      <c r="X6" s="498">
        <f t="shared" ref="X6:X32" si="2">IFERROR(W6/W$31,"-")</f>
        <v>0.37900831555688247</v>
      </c>
      <c r="Y6" s="271">
        <v>103482682.5</v>
      </c>
    </row>
    <row r="7" spans="1:25" ht="23.1" customHeight="1" x14ac:dyDescent="0.15">
      <c r="B7" s="975"/>
      <c r="C7" s="693"/>
      <c r="D7" s="696" t="s">
        <v>609</v>
      </c>
      <c r="E7" s="697" t="s">
        <v>622</v>
      </c>
      <c r="F7" s="697"/>
      <c r="G7" s="698" t="s">
        <v>234</v>
      </c>
      <c r="H7" s="276">
        <v>278</v>
      </c>
      <c r="I7" s="275">
        <v>-109315078</v>
      </c>
      <c r="J7" s="275">
        <v>0</v>
      </c>
      <c r="K7" s="275">
        <v>-401061.56834532373</v>
      </c>
      <c r="L7" s="499">
        <f t="shared" si="0"/>
        <v>-1.2426070734848618E-3</v>
      </c>
      <c r="M7" s="275">
        <v>0</v>
      </c>
      <c r="N7" s="319">
        <v>250</v>
      </c>
      <c r="O7" s="627">
        <v>0</v>
      </c>
      <c r="P7" s="627">
        <v>0</v>
      </c>
      <c r="Q7" s="627">
        <v>0</v>
      </c>
      <c r="R7" s="523">
        <f t="shared" si="1"/>
        <v>0</v>
      </c>
      <c r="S7" s="627">
        <v>0</v>
      </c>
      <c r="T7" s="275">
        <v>16</v>
      </c>
      <c r="U7" s="275">
        <v>-13842</v>
      </c>
      <c r="V7" s="275">
        <v>0</v>
      </c>
      <c r="W7" s="275">
        <v>-865.125</v>
      </c>
      <c r="X7" s="499">
        <f t="shared" si="2"/>
        <v>-2.957861130144397E-6</v>
      </c>
      <c r="Y7" s="275">
        <v>0</v>
      </c>
    </row>
    <row r="8" spans="1:25" ht="23.1" customHeight="1" x14ac:dyDescent="0.15">
      <c r="B8" s="975"/>
      <c r="C8" s="690" t="s">
        <v>621</v>
      </c>
      <c r="D8" s="691"/>
      <c r="E8" s="691"/>
      <c r="F8" s="691"/>
      <c r="G8" s="699" t="s">
        <v>234</v>
      </c>
      <c r="H8" s="279">
        <v>278</v>
      </c>
      <c r="I8" s="278">
        <v>0</v>
      </c>
      <c r="J8" s="278">
        <v>1322867729</v>
      </c>
      <c r="K8" s="278">
        <v>158403877.46043167</v>
      </c>
      <c r="L8" s="500">
        <f t="shared" si="0"/>
        <v>0.4907819500428498</v>
      </c>
      <c r="M8" s="278">
        <v>125650545.5</v>
      </c>
      <c r="N8" s="315">
        <v>250</v>
      </c>
      <c r="O8" s="315">
        <v>22137180</v>
      </c>
      <c r="P8" s="315">
        <v>404147000</v>
      </c>
      <c r="Q8" s="315">
        <v>141259193.84</v>
      </c>
      <c r="R8" s="521">
        <f t="shared" si="1"/>
        <v>0.53618486837055823</v>
      </c>
      <c r="S8" s="315">
        <v>125650545.5</v>
      </c>
      <c r="T8" s="278">
        <v>16</v>
      </c>
      <c r="U8" s="278">
        <v>26088180</v>
      </c>
      <c r="V8" s="278">
        <v>426000000</v>
      </c>
      <c r="W8" s="278">
        <v>181240968.6875</v>
      </c>
      <c r="X8" s="500">
        <f t="shared" si="2"/>
        <v>0.61966261114922583</v>
      </c>
      <c r="Y8" s="278">
        <v>181721145</v>
      </c>
    </row>
    <row r="9" spans="1:25" ht="23.1" customHeight="1" x14ac:dyDescent="0.15">
      <c r="B9" s="975"/>
      <c r="C9" s="700"/>
      <c r="D9" s="701" t="s">
        <v>611</v>
      </c>
      <c r="E9" s="978" t="s">
        <v>620</v>
      </c>
      <c r="F9" s="978"/>
      <c r="G9" s="702" t="s">
        <v>234</v>
      </c>
      <c r="H9" s="272">
        <v>263</v>
      </c>
      <c r="I9" s="271">
        <v>0</v>
      </c>
      <c r="J9" s="271">
        <v>235811000</v>
      </c>
      <c r="K9" s="271">
        <v>12124989.365019012</v>
      </c>
      <c r="L9" s="498">
        <f t="shared" si="0"/>
        <v>3.7566794577356864E-2</v>
      </c>
      <c r="M9" s="271">
        <v>0</v>
      </c>
      <c r="N9" s="310">
        <v>237</v>
      </c>
      <c r="O9" s="310">
        <v>0</v>
      </c>
      <c r="P9" s="310">
        <v>60568287</v>
      </c>
      <c r="Q9" s="310">
        <v>8862038.8312236294</v>
      </c>
      <c r="R9" s="522">
        <f t="shared" si="1"/>
        <v>3.3638101670015998E-2</v>
      </c>
      <c r="S9" s="310">
        <v>0</v>
      </c>
      <c r="T9" s="271">
        <v>16</v>
      </c>
      <c r="U9" s="271">
        <v>0</v>
      </c>
      <c r="V9" s="271">
        <v>16639101</v>
      </c>
      <c r="W9" s="271">
        <v>1947948.25</v>
      </c>
      <c r="X9" s="498">
        <f t="shared" si="2"/>
        <v>6.6600322637859278E-3</v>
      </c>
      <c r="Y9" s="271">
        <v>0</v>
      </c>
    </row>
    <row r="10" spans="1:25" ht="23.1" customHeight="1" x14ac:dyDescent="0.15">
      <c r="B10" s="975"/>
      <c r="C10" s="700"/>
      <c r="D10" s="703" t="s">
        <v>609</v>
      </c>
      <c r="E10" s="704" t="s">
        <v>619</v>
      </c>
      <c r="F10" s="704"/>
      <c r="G10" s="705" t="s">
        <v>234</v>
      </c>
      <c r="H10" s="272">
        <v>300</v>
      </c>
      <c r="I10" s="271">
        <v>0</v>
      </c>
      <c r="J10" s="271">
        <v>870735176</v>
      </c>
      <c r="K10" s="271">
        <v>31759697.210000001</v>
      </c>
      <c r="L10" s="498">
        <f t="shared" si="0"/>
        <v>9.8400912776821489E-2</v>
      </c>
      <c r="M10" s="271">
        <v>22344136.5</v>
      </c>
      <c r="N10" s="310">
        <v>270</v>
      </c>
      <c r="O10" s="310">
        <v>5486454</v>
      </c>
      <c r="P10" s="310">
        <v>59687400</v>
      </c>
      <c r="Q10" s="310">
        <v>24669612.848148149</v>
      </c>
      <c r="R10" s="522">
        <f t="shared" si="1"/>
        <v>9.3639732453232774E-2</v>
      </c>
      <c r="S10" s="310">
        <v>22344136.5</v>
      </c>
      <c r="T10" s="271">
        <v>16</v>
      </c>
      <c r="U10" s="271">
        <v>0</v>
      </c>
      <c r="V10" s="271">
        <v>61858535</v>
      </c>
      <c r="W10" s="271">
        <v>29033594.375</v>
      </c>
      <c r="X10" s="498">
        <f t="shared" si="2"/>
        <v>9.9265817390771866E-2</v>
      </c>
      <c r="Y10" s="271">
        <v>25281397</v>
      </c>
    </row>
    <row r="11" spans="1:25" ht="23.1" customHeight="1" x14ac:dyDescent="0.15">
      <c r="B11" s="975"/>
      <c r="C11" s="693"/>
      <c r="D11" s="703" t="s">
        <v>607</v>
      </c>
      <c r="E11" s="706" t="s">
        <v>618</v>
      </c>
      <c r="F11" s="706"/>
      <c r="G11" s="707" t="s">
        <v>234</v>
      </c>
      <c r="H11" s="272">
        <v>297</v>
      </c>
      <c r="I11" s="271">
        <v>0</v>
      </c>
      <c r="J11" s="271">
        <v>848710955</v>
      </c>
      <c r="K11" s="271">
        <v>46052363.572390571</v>
      </c>
      <c r="L11" s="498">
        <f t="shared" si="0"/>
        <v>0.14268381027343163</v>
      </c>
      <c r="M11" s="271">
        <v>38697300</v>
      </c>
      <c r="N11" s="310">
        <v>267</v>
      </c>
      <c r="O11" s="310">
        <v>0</v>
      </c>
      <c r="P11" s="310">
        <v>98033000</v>
      </c>
      <c r="Q11" s="310">
        <v>38146485.104868911</v>
      </c>
      <c r="R11" s="522">
        <f t="shared" si="1"/>
        <v>0.14479459735499223</v>
      </c>
      <c r="S11" s="310">
        <v>38697300</v>
      </c>
      <c r="T11" s="271">
        <v>16</v>
      </c>
      <c r="U11" s="271">
        <v>0</v>
      </c>
      <c r="V11" s="271">
        <v>106883300</v>
      </c>
      <c r="W11" s="271">
        <v>22706145.3125</v>
      </c>
      <c r="X11" s="498">
        <f t="shared" si="2"/>
        <v>7.7632278150850054E-2</v>
      </c>
      <c r="Y11" s="271">
        <v>15500000</v>
      </c>
    </row>
    <row r="12" spans="1:25" ht="23.1" customHeight="1" x14ac:dyDescent="0.15">
      <c r="B12" s="975"/>
      <c r="C12" s="693"/>
      <c r="D12" s="708" t="s">
        <v>605</v>
      </c>
      <c r="E12" s="706" t="s">
        <v>617</v>
      </c>
      <c r="F12" s="706"/>
      <c r="G12" s="707" t="s">
        <v>234</v>
      </c>
      <c r="H12" s="272">
        <v>299</v>
      </c>
      <c r="I12" s="271">
        <v>0</v>
      </c>
      <c r="J12" s="271">
        <v>1230264571</v>
      </c>
      <c r="K12" s="271">
        <v>46422010.023411371</v>
      </c>
      <c r="L12" s="498">
        <f t="shared" si="0"/>
        <v>0.14382908404429448</v>
      </c>
      <c r="M12" s="271">
        <v>25352005</v>
      </c>
      <c r="N12" s="310">
        <v>269</v>
      </c>
      <c r="O12" s="310">
        <v>0</v>
      </c>
      <c r="P12" s="310">
        <v>112466287</v>
      </c>
      <c r="Q12" s="310">
        <v>30908541.386617102</v>
      </c>
      <c r="R12" s="522">
        <f t="shared" si="1"/>
        <v>0.11732115796781785</v>
      </c>
      <c r="S12" s="310">
        <v>25352005</v>
      </c>
      <c r="T12" s="271">
        <v>16</v>
      </c>
      <c r="U12" s="271">
        <v>0</v>
      </c>
      <c r="V12" s="271">
        <v>128236603</v>
      </c>
      <c r="W12" s="271">
        <v>47833730.25</v>
      </c>
      <c r="X12" s="498">
        <f t="shared" si="2"/>
        <v>0.1635434548952894</v>
      </c>
      <c r="Y12" s="271">
        <v>37455017.5</v>
      </c>
    </row>
    <row r="13" spans="1:25" ht="23.1" customHeight="1" x14ac:dyDescent="0.15">
      <c r="B13" s="975"/>
      <c r="C13" s="693"/>
      <c r="D13" s="709"/>
      <c r="E13" s="708" t="s">
        <v>245</v>
      </c>
      <c r="F13" s="710"/>
      <c r="G13" s="699" t="s">
        <v>234</v>
      </c>
      <c r="H13" s="272">
        <v>190</v>
      </c>
      <c r="I13" s="271">
        <v>0</v>
      </c>
      <c r="J13" s="271">
        <v>46384272</v>
      </c>
      <c r="K13" s="271">
        <v>7815051.8368421057</v>
      </c>
      <c r="L13" s="498">
        <f t="shared" si="0"/>
        <v>2.4213336451498198E-2</v>
      </c>
      <c r="M13" s="271">
        <v>3652451</v>
      </c>
      <c r="N13" s="310">
        <v>170</v>
      </c>
      <c r="O13" s="310">
        <v>0</v>
      </c>
      <c r="P13" s="310">
        <v>21024229</v>
      </c>
      <c r="Q13" s="310">
        <v>7184116.6941176467</v>
      </c>
      <c r="R13" s="522">
        <f t="shared" si="1"/>
        <v>2.726912535234528E-2</v>
      </c>
      <c r="S13" s="310">
        <v>3652451</v>
      </c>
      <c r="T13" s="271">
        <v>16</v>
      </c>
      <c r="U13" s="271">
        <v>0</v>
      </c>
      <c r="V13" s="271">
        <v>18084170</v>
      </c>
      <c r="W13" s="271">
        <v>3561791.4375</v>
      </c>
      <c r="X13" s="498">
        <f t="shared" si="2"/>
        <v>1.217775979963865E-2</v>
      </c>
      <c r="Y13" s="271">
        <v>1209573</v>
      </c>
    </row>
    <row r="14" spans="1:25" ht="23.1" customHeight="1" x14ac:dyDescent="0.15">
      <c r="B14" s="975"/>
      <c r="C14" s="693"/>
      <c r="D14" s="708" t="s">
        <v>616</v>
      </c>
      <c r="E14" s="711" t="s">
        <v>615</v>
      </c>
      <c r="F14" s="711"/>
      <c r="G14" s="712" t="s">
        <v>234</v>
      </c>
      <c r="H14" s="272">
        <v>284</v>
      </c>
      <c r="I14" s="271">
        <v>0</v>
      </c>
      <c r="J14" s="271">
        <v>811341476</v>
      </c>
      <c r="K14" s="271">
        <v>41063742.67605634</v>
      </c>
      <c r="L14" s="498">
        <f t="shared" si="0"/>
        <v>0.12722759082489571</v>
      </c>
      <c r="M14" s="271">
        <v>9772412</v>
      </c>
      <c r="N14" s="310">
        <v>256</v>
      </c>
      <c r="O14" s="310">
        <v>0</v>
      </c>
      <c r="P14" s="310">
        <v>168451188</v>
      </c>
      <c r="Q14" s="310">
        <v>27441876.46484375</v>
      </c>
      <c r="R14" s="522">
        <f t="shared" si="1"/>
        <v>0.10416255763719971</v>
      </c>
      <c r="S14" s="310">
        <v>9772412</v>
      </c>
      <c r="T14" s="271">
        <v>16</v>
      </c>
      <c r="U14" s="271">
        <v>0</v>
      </c>
      <c r="V14" s="271">
        <v>225667768</v>
      </c>
      <c r="W14" s="271">
        <v>59802901.125</v>
      </c>
      <c r="X14" s="498">
        <f t="shared" si="2"/>
        <v>0.20446603289409754</v>
      </c>
      <c r="Y14" s="271">
        <v>18319500</v>
      </c>
    </row>
    <row r="15" spans="1:25" ht="23.1" customHeight="1" x14ac:dyDescent="0.15">
      <c r="B15" s="975"/>
      <c r="C15" s="693"/>
      <c r="D15" s="713"/>
      <c r="E15" s="981" t="s">
        <v>240</v>
      </c>
      <c r="F15" s="982"/>
      <c r="G15" s="707" t="s">
        <v>234</v>
      </c>
      <c r="H15" s="272">
        <v>280</v>
      </c>
      <c r="I15" s="271">
        <v>0</v>
      </c>
      <c r="J15" s="271">
        <v>762176662</v>
      </c>
      <c r="K15" s="271">
        <v>40924165.075000003</v>
      </c>
      <c r="L15" s="498">
        <f t="shared" si="0"/>
        <v>0.12679513823391766</v>
      </c>
      <c r="M15" s="271">
        <v>5718708</v>
      </c>
      <c r="N15" s="310">
        <v>252</v>
      </c>
      <c r="O15" s="310">
        <v>0</v>
      </c>
      <c r="P15" s="310">
        <v>183767581</v>
      </c>
      <c r="Q15" s="310">
        <v>27502286.59126984</v>
      </c>
      <c r="R15" s="522">
        <f t="shared" si="1"/>
        <v>0.10439185949575845</v>
      </c>
      <c r="S15" s="310">
        <v>5718708</v>
      </c>
      <c r="T15" s="271">
        <v>16</v>
      </c>
      <c r="U15" s="271">
        <v>0</v>
      </c>
      <c r="V15" s="271">
        <v>202690211</v>
      </c>
      <c r="W15" s="271">
        <v>51809793.6875</v>
      </c>
      <c r="X15" s="498">
        <f t="shared" si="2"/>
        <v>0.17713761006681902</v>
      </c>
      <c r="Y15" s="271">
        <v>35000</v>
      </c>
    </row>
    <row r="16" spans="1:25" ht="23.1" customHeight="1" x14ac:dyDescent="0.15">
      <c r="B16" s="975"/>
      <c r="C16" s="693"/>
      <c r="D16" s="713"/>
      <c r="E16" s="714"/>
      <c r="F16" s="703" t="s">
        <v>241</v>
      </c>
      <c r="G16" s="707" t="s">
        <v>234</v>
      </c>
      <c r="H16" s="272">
        <v>276</v>
      </c>
      <c r="I16" s="271">
        <v>-6666</v>
      </c>
      <c r="J16" s="271">
        <v>137916667</v>
      </c>
      <c r="K16" s="271">
        <v>11297197.460144928</v>
      </c>
      <c r="L16" s="498">
        <f t="shared" si="0"/>
        <v>3.5002051012886538E-2</v>
      </c>
      <c r="M16" s="271">
        <v>0</v>
      </c>
      <c r="N16" s="310">
        <v>248</v>
      </c>
      <c r="O16" s="310">
        <v>0</v>
      </c>
      <c r="P16" s="310">
        <v>60000000</v>
      </c>
      <c r="Q16" s="310">
        <v>7640869.7419354841</v>
      </c>
      <c r="R16" s="522">
        <f t="shared" si="1"/>
        <v>2.9002846649802592E-2</v>
      </c>
      <c r="S16" s="310">
        <v>0</v>
      </c>
      <c r="T16" s="271">
        <v>16</v>
      </c>
      <c r="U16" s="271">
        <v>0</v>
      </c>
      <c r="V16" s="271">
        <v>28309571</v>
      </c>
      <c r="W16" s="271">
        <v>6241223.1875</v>
      </c>
      <c r="X16" s="498">
        <f t="shared" si="2"/>
        <v>2.1338733097369937E-2</v>
      </c>
      <c r="Y16" s="271">
        <v>0</v>
      </c>
    </row>
    <row r="17" spans="2:25" ht="23.1" customHeight="1" x14ac:dyDescent="0.15">
      <c r="B17" s="975"/>
      <c r="C17" s="693"/>
      <c r="D17" s="713"/>
      <c r="E17" s="716"/>
      <c r="F17" s="715" t="s">
        <v>242</v>
      </c>
      <c r="G17" s="707" t="s">
        <v>234</v>
      </c>
      <c r="H17" s="272">
        <v>275</v>
      </c>
      <c r="I17" s="271">
        <v>0</v>
      </c>
      <c r="J17" s="271">
        <v>762176662</v>
      </c>
      <c r="K17" s="271">
        <v>28741356.905454546</v>
      </c>
      <c r="L17" s="498">
        <f t="shared" si="0"/>
        <v>8.9049203940478272E-2</v>
      </c>
      <c r="M17" s="271">
        <v>2840000</v>
      </c>
      <c r="N17" s="310">
        <v>247</v>
      </c>
      <c r="O17" s="310">
        <v>0</v>
      </c>
      <c r="P17" s="310">
        <v>126000000</v>
      </c>
      <c r="Q17" s="310">
        <v>17345238.400809716</v>
      </c>
      <c r="R17" s="522">
        <f t="shared" si="1"/>
        <v>6.5838223452756112E-2</v>
      </c>
      <c r="S17" s="310">
        <v>2840000</v>
      </c>
      <c r="T17" s="271">
        <v>16</v>
      </c>
      <c r="U17" s="271">
        <v>0</v>
      </c>
      <c r="V17" s="271">
        <v>174380640</v>
      </c>
      <c r="W17" s="271">
        <v>45568570.5</v>
      </c>
      <c r="X17" s="498">
        <f t="shared" si="2"/>
        <v>0.15579887696944908</v>
      </c>
      <c r="Y17" s="271">
        <v>35000</v>
      </c>
    </row>
    <row r="18" spans="2:25" ht="23.1" customHeight="1" x14ac:dyDescent="0.15">
      <c r="B18" s="975"/>
      <c r="C18" s="693"/>
      <c r="D18" s="713"/>
      <c r="E18" s="981" t="s">
        <v>243</v>
      </c>
      <c r="F18" s="983"/>
      <c r="G18" s="699" t="s">
        <v>234</v>
      </c>
      <c r="H18" s="266">
        <v>309</v>
      </c>
      <c r="I18" s="265">
        <v>0</v>
      </c>
      <c r="J18" s="265">
        <v>112500000</v>
      </c>
      <c r="K18" s="265">
        <v>1867704.9870550162</v>
      </c>
      <c r="L18" s="501">
        <f t="shared" si="0"/>
        <v>5.7867011234026544E-3</v>
      </c>
      <c r="M18" s="265">
        <v>0</v>
      </c>
      <c r="N18" s="325">
        <v>279</v>
      </c>
      <c r="O18" s="325">
        <v>0</v>
      </c>
      <c r="P18" s="325">
        <v>9917447</v>
      </c>
      <c r="Q18" s="325">
        <v>210023.77060931901</v>
      </c>
      <c r="R18" s="519">
        <f t="shared" si="1"/>
        <v>7.9719814857783866E-4</v>
      </c>
      <c r="S18" s="325">
        <v>0</v>
      </c>
      <c r="T18" s="265">
        <v>16</v>
      </c>
      <c r="U18" s="265">
        <v>0</v>
      </c>
      <c r="V18" s="265">
        <v>45739000</v>
      </c>
      <c r="W18" s="265">
        <v>7993107.4375</v>
      </c>
      <c r="X18" s="501">
        <f t="shared" si="2"/>
        <v>2.7328422827278528E-2</v>
      </c>
      <c r="Y18" s="265">
        <v>0</v>
      </c>
    </row>
    <row r="19" spans="2:25" ht="23.1" customHeight="1" x14ac:dyDescent="0.15">
      <c r="B19" s="975"/>
      <c r="C19" s="693"/>
      <c r="D19" s="713"/>
      <c r="E19" s="714"/>
      <c r="F19" s="703" t="s">
        <v>241</v>
      </c>
      <c r="G19" s="707" t="s">
        <v>234</v>
      </c>
      <c r="H19" s="272">
        <v>271</v>
      </c>
      <c r="I19" s="271">
        <v>0</v>
      </c>
      <c r="J19" s="271">
        <v>112500000</v>
      </c>
      <c r="K19" s="271">
        <v>625748.74538745382</v>
      </c>
      <c r="L19" s="498">
        <f t="shared" si="0"/>
        <v>1.9387542427730948E-3</v>
      </c>
      <c r="M19" s="271">
        <v>0</v>
      </c>
      <c r="N19" s="310">
        <v>243</v>
      </c>
      <c r="O19" s="312">
        <v>0</v>
      </c>
      <c r="P19" s="312">
        <v>0</v>
      </c>
      <c r="Q19" s="312">
        <v>0</v>
      </c>
      <c r="R19" s="522">
        <f t="shared" si="1"/>
        <v>0</v>
      </c>
      <c r="S19" s="312">
        <v>0</v>
      </c>
      <c r="T19" s="271">
        <v>16</v>
      </c>
      <c r="U19" s="271">
        <v>0</v>
      </c>
      <c r="V19" s="271">
        <v>4050000</v>
      </c>
      <c r="W19" s="271">
        <v>430235</v>
      </c>
      <c r="X19" s="498">
        <f t="shared" si="2"/>
        <v>1.4709728459213116E-3</v>
      </c>
      <c r="Y19" s="271">
        <v>0</v>
      </c>
    </row>
    <row r="20" spans="2:25" ht="23.1" customHeight="1" x14ac:dyDescent="0.15">
      <c r="B20" s="975"/>
      <c r="C20" s="693"/>
      <c r="D20" s="716"/>
      <c r="E20" s="716"/>
      <c r="F20" s="715" t="s">
        <v>242</v>
      </c>
      <c r="G20" s="707" t="s">
        <v>234</v>
      </c>
      <c r="H20" s="272">
        <v>271</v>
      </c>
      <c r="I20" s="271">
        <v>0</v>
      </c>
      <c r="J20" s="271">
        <v>56210623</v>
      </c>
      <c r="K20" s="271">
        <v>1460453.6199261993</v>
      </c>
      <c r="L20" s="498">
        <f t="shared" si="0"/>
        <v>4.5249162269627051E-3</v>
      </c>
      <c r="M20" s="271">
        <v>0</v>
      </c>
      <c r="N20" s="310">
        <v>243</v>
      </c>
      <c r="O20" s="310">
        <v>0</v>
      </c>
      <c r="P20" s="310">
        <v>8534490</v>
      </c>
      <c r="Q20" s="310">
        <v>164619.81069958847</v>
      </c>
      <c r="R20" s="522">
        <f t="shared" si="1"/>
        <v>6.2485597667449541E-4</v>
      </c>
      <c r="S20" s="310">
        <v>0</v>
      </c>
      <c r="T20" s="271">
        <v>16</v>
      </c>
      <c r="U20" s="271">
        <v>0</v>
      </c>
      <c r="V20" s="271">
        <v>45739000</v>
      </c>
      <c r="W20" s="271">
        <v>7562872.4375</v>
      </c>
      <c r="X20" s="498">
        <f t="shared" si="2"/>
        <v>2.5857449981357215E-2</v>
      </c>
      <c r="Y20" s="271">
        <v>0</v>
      </c>
    </row>
    <row r="21" spans="2:25" ht="23.1" customHeight="1" x14ac:dyDescent="0.15">
      <c r="B21" s="975"/>
      <c r="C21" s="717"/>
      <c r="D21" s="718" t="s">
        <v>614</v>
      </c>
      <c r="E21" s="719" t="s">
        <v>613</v>
      </c>
      <c r="F21" s="719"/>
      <c r="G21" s="720" t="s">
        <v>234</v>
      </c>
      <c r="H21" s="276">
        <v>273</v>
      </c>
      <c r="I21" s="275">
        <v>-29658440</v>
      </c>
      <c r="J21" s="275">
        <v>807880022</v>
      </c>
      <c r="K21" s="275">
        <v>17101289.879120879</v>
      </c>
      <c r="L21" s="499">
        <f t="shared" si="0"/>
        <v>5.2984841846560972E-2</v>
      </c>
      <c r="M21" s="275">
        <v>3704108</v>
      </c>
      <c r="N21" s="319">
        <v>245</v>
      </c>
      <c r="O21" s="319">
        <v>0</v>
      </c>
      <c r="P21" s="319">
        <v>28601331</v>
      </c>
      <c r="Q21" s="319">
        <v>7766449.7142857146</v>
      </c>
      <c r="R21" s="523">
        <f t="shared" si="1"/>
        <v>2.9479517081752345E-2</v>
      </c>
      <c r="S21" s="319">
        <v>3704108</v>
      </c>
      <c r="T21" s="275">
        <v>16</v>
      </c>
      <c r="U21" s="275">
        <v>0</v>
      </c>
      <c r="V21" s="275">
        <v>241000000</v>
      </c>
      <c r="W21" s="275">
        <v>19916649.375</v>
      </c>
      <c r="X21" s="499">
        <f t="shared" si="2"/>
        <v>6.809499555443109E-2</v>
      </c>
      <c r="Y21" s="275">
        <v>4868365.5</v>
      </c>
    </row>
    <row r="22" spans="2:25" ht="23.1" customHeight="1" x14ac:dyDescent="0.15">
      <c r="B22" s="975"/>
      <c r="C22" s="693" t="s">
        <v>612</v>
      </c>
      <c r="D22" s="710"/>
      <c r="E22" s="710"/>
      <c r="F22" s="710"/>
      <c r="G22" s="699" t="s">
        <v>234</v>
      </c>
      <c r="H22" s="274">
        <v>273</v>
      </c>
      <c r="I22" s="273">
        <v>0</v>
      </c>
      <c r="J22" s="273">
        <v>302444000</v>
      </c>
      <c r="K22" s="273">
        <v>3223422.0805860804</v>
      </c>
      <c r="L22" s="502">
        <f t="shared" si="0"/>
        <v>9.9871126886801748E-3</v>
      </c>
      <c r="M22" s="273">
        <v>0</v>
      </c>
      <c r="N22" s="331">
        <v>245</v>
      </c>
      <c r="O22" s="331">
        <v>0</v>
      </c>
      <c r="P22" s="331">
        <v>3510678</v>
      </c>
      <c r="Q22" s="331">
        <v>120459.80408163265</v>
      </c>
      <c r="R22" s="628">
        <f t="shared" si="1"/>
        <v>4.5723554297365682E-4</v>
      </c>
      <c r="S22" s="331">
        <v>0</v>
      </c>
      <c r="T22" s="273">
        <v>16</v>
      </c>
      <c r="U22" s="273">
        <v>0</v>
      </c>
      <c r="V22" s="273">
        <v>840000</v>
      </c>
      <c r="W22" s="273">
        <v>88125</v>
      </c>
      <c r="X22" s="502">
        <f t="shared" si="2"/>
        <v>3.0129924819416269E-4</v>
      </c>
      <c r="Y22" s="273">
        <v>0</v>
      </c>
    </row>
    <row r="23" spans="2:25" ht="23.1" customHeight="1" x14ac:dyDescent="0.15">
      <c r="B23" s="975"/>
      <c r="C23" s="721"/>
      <c r="D23" s="715" t="s">
        <v>611</v>
      </c>
      <c r="E23" s="706" t="s">
        <v>610</v>
      </c>
      <c r="F23" s="706"/>
      <c r="G23" s="707" t="s">
        <v>234</v>
      </c>
      <c r="H23" s="266">
        <v>258</v>
      </c>
      <c r="I23" s="265">
        <v>0</v>
      </c>
      <c r="J23" s="265">
        <v>7450000</v>
      </c>
      <c r="K23" s="265">
        <v>48679.85658914729</v>
      </c>
      <c r="L23" s="501">
        <f t="shared" si="0"/>
        <v>1.5082455889121687E-4</v>
      </c>
      <c r="M23" s="265">
        <v>0</v>
      </c>
      <c r="N23" s="325">
        <v>232</v>
      </c>
      <c r="O23" s="629">
        <v>0</v>
      </c>
      <c r="P23" s="629">
        <v>0</v>
      </c>
      <c r="Q23" s="629">
        <v>0</v>
      </c>
      <c r="R23" s="519">
        <f t="shared" si="1"/>
        <v>0</v>
      </c>
      <c r="S23" s="629">
        <v>0</v>
      </c>
      <c r="T23" s="265">
        <v>16</v>
      </c>
      <c r="U23" s="265">
        <v>0</v>
      </c>
      <c r="V23" s="265">
        <v>0</v>
      </c>
      <c r="W23" s="265">
        <v>0</v>
      </c>
      <c r="X23" s="501">
        <f t="shared" si="2"/>
        <v>0</v>
      </c>
      <c r="Y23" s="265">
        <v>0</v>
      </c>
    </row>
    <row r="24" spans="2:25" ht="23.1" customHeight="1" x14ac:dyDescent="0.15">
      <c r="B24" s="975"/>
      <c r="C24" s="721"/>
      <c r="D24" s="715" t="s">
        <v>609</v>
      </c>
      <c r="E24" s="706" t="s">
        <v>608</v>
      </c>
      <c r="F24" s="706"/>
      <c r="G24" s="707" t="s">
        <v>234</v>
      </c>
      <c r="H24" s="272">
        <v>255</v>
      </c>
      <c r="I24" s="271">
        <v>0</v>
      </c>
      <c r="J24" s="271">
        <v>9346244</v>
      </c>
      <c r="K24" s="271">
        <v>36651.937254901961</v>
      </c>
      <c r="L24" s="498">
        <f t="shared" si="0"/>
        <v>1.1355851591008105E-4</v>
      </c>
      <c r="M24" s="271">
        <v>0</v>
      </c>
      <c r="N24" s="310">
        <v>229</v>
      </c>
      <c r="O24" s="312">
        <v>0</v>
      </c>
      <c r="P24" s="312">
        <v>0</v>
      </c>
      <c r="Q24" s="312">
        <v>0</v>
      </c>
      <c r="R24" s="522">
        <f t="shared" si="1"/>
        <v>0</v>
      </c>
      <c r="S24" s="312">
        <v>0</v>
      </c>
      <c r="T24" s="271">
        <v>16</v>
      </c>
      <c r="U24" s="271">
        <v>0</v>
      </c>
      <c r="V24" s="271">
        <v>0</v>
      </c>
      <c r="W24" s="271">
        <v>0</v>
      </c>
      <c r="X24" s="498">
        <f t="shared" si="2"/>
        <v>0</v>
      </c>
      <c r="Y24" s="271">
        <v>0</v>
      </c>
    </row>
    <row r="25" spans="2:25" ht="23.1" customHeight="1" x14ac:dyDescent="0.15">
      <c r="B25" s="975"/>
      <c r="C25" s="721"/>
      <c r="D25" s="715" t="s">
        <v>607</v>
      </c>
      <c r="E25" s="706" t="s">
        <v>606</v>
      </c>
      <c r="F25" s="706"/>
      <c r="G25" s="707" t="s">
        <v>234</v>
      </c>
      <c r="H25" s="272">
        <v>255</v>
      </c>
      <c r="I25" s="271">
        <v>0</v>
      </c>
      <c r="J25" s="271">
        <v>3000</v>
      </c>
      <c r="K25" s="271">
        <v>11.764705882352942</v>
      </c>
      <c r="L25" s="498">
        <f t="shared" si="0"/>
        <v>3.6450530045036612E-8</v>
      </c>
      <c r="M25" s="271">
        <v>0</v>
      </c>
      <c r="N25" s="310">
        <v>229</v>
      </c>
      <c r="O25" s="312">
        <v>0</v>
      </c>
      <c r="P25" s="312">
        <v>0</v>
      </c>
      <c r="Q25" s="312">
        <v>0</v>
      </c>
      <c r="R25" s="522">
        <f t="shared" si="1"/>
        <v>0</v>
      </c>
      <c r="S25" s="312">
        <v>0</v>
      </c>
      <c r="T25" s="271">
        <v>16</v>
      </c>
      <c r="U25" s="271">
        <v>0</v>
      </c>
      <c r="V25" s="271">
        <v>0</v>
      </c>
      <c r="W25" s="271">
        <v>0</v>
      </c>
      <c r="X25" s="498">
        <f t="shared" si="2"/>
        <v>0</v>
      </c>
      <c r="Y25" s="271">
        <v>0</v>
      </c>
    </row>
    <row r="26" spans="2:25" ht="23.1" customHeight="1" x14ac:dyDescent="0.15">
      <c r="B26" s="975"/>
      <c r="C26" s="717"/>
      <c r="D26" s="696" t="s">
        <v>605</v>
      </c>
      <c r="E26" s="697" t="s">
        <v>604</v>
      </c>
      <c r="F26" s="697"/>
      <c r="G26" s="698" t="s">
        <v>234</v>
      </c>
      <c r="H26" s="270">
        <v>259</v>
      </c>
      <c r="I26" s="269">
        <v>0</v>
      </c>
      <c r="J26" s="269">
        <v>65836014</v>
      </c>
      <c r="K26" s="269">
        <v>737477.54826254828</v>
      </c>
      <c r="L26" s="503">
        <f t="shared" si="0"/>
        <v>2.284923040091136E-3</v>
      </c>
      <c r="M26" s="269">
        <v>0</v>
      </c>
      <c r="N26" s="307">
        <v>233</v>
      </c>
      <c r="O26" s="307">
        <v>0</v>
      </c>
      <c r="P26" s="307">
        <v>981518</v>
      </c>
      <c r="Q26" s="307">
        <v>32623.025751072961</v>
      </c>
      <c r="R26" s="524">
        <f t="shared" si="1"/>
        <v>1.2382891543329217E-4</v>
      </c>
      <c r="S26" s="307">
        <v>0</v>
      </c>
      <c r="T26" s="269">
        <v>16</v>
      </c>
      <c r="U26" s="269">
        <v>0</v>
      </c>
      <c r="V26" s="269">
        <v>840000</v>
      </c>
      <c r="W26" s="269">
        <v>88125</v>
      </c>
      <c r="X26" s="503">
        <f t="shared" si="2"/>
        <v>3.0129924819416269E-4</v>
      </c>
      <c r="Y26" s="269">
        <v>0</v>
      </c>
    </row>
    <row r="27" spans="2:25" ht="23.1" customHeight="1" x14ac:dyDescent="0.15">
      <c r="B27" s="975"/>
      <c r="C27" s="717" t="s">
        <v>256</v>
      </c>
      <c r="D27" s="719"/>
      <c r="E27" s="722"/>
      <c r="F27" s="722"/>
      <c r="G27" s="723" t="s">
        <v>234</v>
      </c>
      <c r="H27" s="268">
        <v>249</v>
      </c>
      <c r="I27" s="267">
        <v>0</v>
      </c>
      <c r="J27" s="267">
        <v>1839084</v>
      </c>
      <c r="K27" s="267">
        <v>17790.686746987951</v>
      </c>
      <c r="L27" s="504">
        <f t="shared" si="0"/>
        <v>5.5120796752398108E-5</v>
      </c>
      <c r="M27" s="267">
        <v>0</v>
      </c>
      <c r="N27" s="304">
        <v>225</v>
      </c>
      <c r="O27" s="630">
        <v>0</v>
      </c>
      <c r="P27" s="630">
        <v>0</v>
      </c>
      <c r="Q27" s="630">
        <v>0</v>
      </c>
      <c r="R27" s="525">
        <f t="shared" si="1"/>
        <v>0</v>
      </c>
      <c r="S27" s="630">
        <v>0</v>
      </c>
      <c r="T27" s="267">
        <v>16</v>
      </c>
      <c r="U27" s="267">
        <v>0</v>
      </c>
      <c r="V27" s="267">
        <v>0</v>
      </c>
      <c r="W27" s="267">
        <v>0</v>
      </c>
      <c r="X27" s="504">
        <f t="shared" si="2"/>
        <v>0</v>
      </c>
      <c r="Y27" s="267">
        <v>0</v>
      </c>
    </row>
    <row r="28" spans="2:25" ht="23.1" customHeight="1" x14ac:dyDescent="0.15">
      <c r="B28" s="975"/>
      <c r="C28" s="717" t="s">
        <v>257</v>
      </c>
      <c r="D28" s="719"/>
      <c r="E28" s="722"/>
      <c r="F28" s="722"/>
      <c r="G28" s="723" t="s">
        <v>234</v>
      </c>
      <c r="H28" s="268">
        <v>262</v>
      </c>
      <c r="I28" s="267">
        <v>-252651</v>
      </c>
      <c r="J28" s="267">
        <v>11404800</v>
      </c>
      <c r="K28" s="267">
        <v>532108.40839694662</v>
      </c>
      <c r="L28" s="504">
        <f t="shared" si="0"/>
        <v>1.6486288498366087E-3</v>
      </c>
      <c r="M28" s="267">
        <v>0</v>
      </c>
      <c r="N28" s="304">
        <v>236</v>
      </c>
      <c r="O28" s="304">
        <v>0</v>
      </c>
      <c r="P28" s="304">
        <v>4217654</v>
      </c>
      <c r="Q28" s="304">
        <v>188201.53813559323</v>
      </c>
      <c r="R28" s="525">
        <f t="shared" si="1"/>
        <v>7.1436636589239117E-4</v>
      </c>
      <c r="S28" s="304">
        <v>0</v>
      </c>
      <c r="T28" s="267">
        <v>16</v>
      </c>
      <c r="U28" s="267">
        <v>0</v>
      </c>
      <c r="V28" s="267">
        <v>3600000</v>
      </c>
      <c r="W28" s="267">
        <v>301471.875</v>
      </c>
      <c r="X28" s="504">
        <f t="shared" si="2"/>
        <v>1.0307319068276265E-3</v>
      </c>
      <c r="Y28" s="267">
        <v>0</v>
      </c>
    </row>
    <row r="29" spans="2:25" ht="23.1" customHeight="1" x14ac:dyDescent="0.15">
      <c r="B29" s="975"/>
      <c r="C29" s="717" t="s">
        <v>258</v>
      </c>
      <c r="D29" s="719"/>
      <c r="E29" s="722"/>
      <c r="F29" s="722"/>
      <c r="G29" s="723" t="s">
        <v>234</v>
      </c>
      <c r="H29" s="268">
        <v>251</v>
      </c>
      <c r="I29" s="267">
        <v>-1422665</v>
      </c>
      <c r="J29" s="267">
        <v>49273211</v>
      </c>
      <c r="K29" s="267">
        <v>295393.88844621513</v>
      </c>
      <c r="L29" s="504">
        <f t="shared" si="0"/>
        <v>9.1521742350396146E-4</v>
      </c>
      <c r="M29" s="267">
        <v>0</v>
      </c>
      <c r="N29" s="304">
        <v>225</v>
      </c>
      <c r="O29" s="630">
        <v>0</v>
      </c>
      <c r="P29" s="630">
        <v>0</v>
      </c>
      <c r="Q29" s="630">
        <v>0</v>
      </c>
      <c r="R29" s="525">
        <f t="shared" si="1"/>
        <v>0</v>
      </c>
      <c r="S29" s="630">
        <v>0</v>
      </c>
      <c r="T29" s="267">
        <v>16</v>
      </c>
      <c r="U29" s="267">
        <v>0</v>
      </c>
      <c r="V29" s="267">
        <v>0</v>
      </c>
      <c r="W29" s="267">
        <v>0</v>
      </c>
      <c r="X29" s="504">
        <f t="shared" si="2"/>
        <v>0</v>
      </c>
      <c r="Y29" s="267">
        <v>0</v>
      </c>
    </row>
    <row r="30" spans="2:25" ht="23.1" customHeight="1" thickBot="1" x14ac:dyDescent="0.2">
      <c r="B30" s="976"/>
      <c r="C30" s="693" t="s">
        <v>259</v>
      </c>
      <c r="D30" s="710"/>
      <c r="E30" s="724"/>
      <c r="F30" s="724"/>
      <c r="G30" s="725" t="s">
        <v>234</v>
      </c>
      <c r="H30" s="266">
        <v>249</v>
      </c>
      <c r="I30" s="265">
        <v>0</v>
      </c>
      <c r="J30" s="265">
        <v>2707899</v>
      </c>
      <c r="K30" s="265">
        <v>28535.405622489961</v>
      </c>
      <c r="L30" s="501">
        <f t="shared" si="0"/>
        <v>8.8411106099139543E-5</v>
      </c>
      <c r="M30" s="265">
        <v>0</v>
      </c>
      <c r="N30" s="325">
        <v>225</v>
      </c>
      <c r="O30" s="629">
        <v>0</v>
      </c>
      <c r="P30" s="629">
        <v>0</v>
      </c>
      <c r="Q30" s="629">
        <v>0</v>
      </c>
      <c r="R30" s="519">
        <f t="shared" si="1"/>
        <v>0</v>
      </c>
      <c r="S30" s="629">
        <v>0</v>
      </c>
      <c r="T30" s="265">
        <v>16</v>
      </c>
      <c r="U30" s="265">
        <v>0</v>
      </c>
      <c r="V30" s="265">
        <v>0</v>
      </c>
      <c r="W30" s="265">
        <v>0</v>
      </c>
      <c r="X30" s="501">
        <f t="shared" si="2"/>
        <v>0</v>
      </c>
      <c r="Y30" s="265">
        <v>0</v>
      </c>
    </row>
    <row r="31" spans="2:25" ht="23.1" customHeight="1" thickTop="1" x14ac:dyDescent="0.15">
      <c r="B31" s="726" t="s">
        <v>305</v>
      </c>
      <c r="C31" s="727"/>
      <c r="D31" s="728"/>
      <c r="E31" s="729"/>
      <c r="F31" s="729"/>
      <c r="G31" s="730" t="s">
        <v>234</v>
      </c>
      <c r="H31" s="264">
        <v>302</v>
      </c>
      <c r="I31" s="263">
        <v>41239549</v>
      </c>
      <c r="J31" s="263">
        <v>7250596421</v>
      </c>
      <c r="K31" s="263">
        <v>322758156.54304636</v>
      </c>
      <c r="L31" s="505">
        <f t="shared" si="0"/>
        <v>1</v>
      </c>
      <c r="M31" s="263">
        <v>246903814</v>
      </c>
      <c r="N31" s="298">
        <v>272</v>
      </c>
      <c r="O31" s="336">
        <v>86306055</v>
      </c>
      <c r="P31" s="336">
        <v>595289005</v>
      </c>
      <c r="Q31" s="336">
        <v>263452406.38602942</v>
      </c>
      <c r="R31" s="518">
        <f t="shared" si="1"/>
        <v>1</v>
      </c>
      <c r="S31" s="336">
        <v>246903814</v>
      </c>
      <c r="T31" s="263">
        <v>16</v>
      </c>
      <c r="U31" s="263">
        <v>80288046</v>
      </c>
      <c r="V31" s="263">
        <v>663000000</v>
      </c>
      <c r="W31" s="263">
        <v>292483305.3125</v>
      </c>
      <c r="X31" s="505">
        <f t="shared" si="2"/>
        <v>1</v>
      </c>
      <c r="Y31" s="263">
        <v>264415350</v>
      </c>
    </row>
    <row r="32" spans="2:25" ht="23.1" customHeight="1" x14ac:dyDescent="0.15">
      <c r="B32" s="731" t="s">
        <v>919</v>
      </c>
      <c r="C32" s="732"/>
      <c r="D32" s="719"/>
      <c r="E32" s="733"/>
      <c r="F32" s="733"/>
      <c r="G32" s="734" t="s">
        <v>234</v>
      </c>
      <c r="H32" s="262">
        <v>304</v>
      </c>
      <c r="I32" s="261">
        <v>230000</v>
      </c>
      <c r="J32" s="261">
        <v>3059692108</v>
      </c>
      <c r="K32" s="261">
        <v>283170253.52631581</v>
      </c>
      <c r="L32" s="506">
        <f t="shared" si="0"/>
        <v>0.87734499589183679</v>
      </c>
      <c r="M32" s="261">
        <v>238135151</v>
      </c>
      <c r="N32" s="295">
        <v>274</v>
      </c>
      <c r="O32" s="295">
        <v>76400630</v>
      </c>
      <c r="P32" s="295">
        <v>591539329</v>
      </c>
      <c r="Q32" s="295">
        <v>250048589.54744527</v>
      </c>
      <c r="R32" s="520">
        <f t="shared" si="1"/>
        <v>0.94912243534817475</v>
      </c>
      <c r="S32" s="295">
        <v>238135151</v>
      </c>
      <c r="T32" s="261">
        <v>16</v>
      </c>
      <c r="U32" s="261">
        <v>80288046</v>
      </c>
      <c r="V32" s="261">
        <v>663000000</v>
      </c>
      <c r="W32" s="261">
        <v>292483305.3125</v>
      </c>
      <c r="X32" s="506">
        <f t="shared" si="2"/>
        <v>1</v>
      </c>
      <c r="Y32" s="261">
        <v>264415350</v>
      </c>
    </row>
  </sheetData>
  <mergeCells count="21">
    <mergeCell ref="Y3:Y4"/>
    <mergeCell ref="T3:T4"/>
    <mergeCell ref="S3:S4"/>
    <mergeCell ref="U3:U4"/>
    <mergeCell ref="V3:V4"/>
    <mergeCell ref="W3:W4"/>
    <mergeCell ref="N3:N4"/>
    <mergeCell ref="O3:O4"/>
    <mergeCell ref="P3:P4"/>
    <mergeCell ref="Q3:Q4"/>
    <mergeCell ref="B5:B30"/>
    <mergeCell ref="E6:F6"/>
    <mergeCell ref="E9:F9"/>
    <mergeCell ref="G3:G4"/>
    <mergeCell ref="M3:M4"/>
    <mergeCell ref="I3:I4"/>
    <mergeCell ref="H3:H4"/>
    <mergeCell ref="J3:J4"/>
    <mergeCell ref="K3:K4"/>
    <mergeCell ref="E15:F15"/>
    <mergeCell ref="E18:F18"/>
  </mergeCells>
  <phoneticPr fontId="4"/>
  <pageMargins left="0.70866141732283472" right="0.70866141732283472" top="0.74803149606299213" bottom="0.74803149606299213" header="0.31496062992125984" footer="0.31496062992125984"/>
  <pageSetup paperSize="9" scale="67" orientation="landscape" useFirstPageNumber="1" r:id="rId1"/>
  <ignoredErrors>
    <ignoredError sqref="D6:D26" numberStoredAsText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13"/>
  <sheetViews>
    <sheetView showGridLines="0" zoomScaleNormal="100" zoomScaleSheetLayoutView="100" workbookViewId="0"/>
  </sheetViews>
  <sheetFormatPr defaultRowHeight="15" customHeight="1" x14ac:dyDescent="0.15"/>
  <cols>
    <col min="1" max="1" width="0.875" style="37" customWidth="1"/>
    <col min="2" max="2" width="7.375" style="37" customWidth="1"/>
    <col min="3" max="3" width="5.25" style="38" bestFit="1" customWidth="1"/>
    <col min="4" max="4" width="2.375" style="38" customWidth="1"/>
    <col min="5" max="5" width="22.625" style="38" customWidth="1"/>
    <col min="6" max="6" width="5.125" style="37" customWidth="1"/>
    <col min="7" max="17" width="5.75" style="37" customWidth="1"/>
    <col min="18" max="21" width="8.875" style="37" customWidth="1"/>
    <col min="22" max="16384" width="9" style="37"/>
  </cols>
  <sheetData>
    <row r="1" spans="1:22" ht="15" customHeight="1" x14ac:dyDescent="0.15">
      <c r="A1" s="37" t="s">
        <v>891</v>
      </c>
      <c r="F1" s="38"/>
      <c r="G1" s="38"/>
    </row>
    <row r="2" spans="1:22" ht="31.5" x14ac:dyDescent="0.15">
      <c r="B2" s="43" t="s">
        <v>57</v>
      </c>
      <c r="C2" s="44"/>
      <c r="D2" s="44"/>
      <c r="E2" s="44"/>
      <c r="F2" s="44"/>
      <c r="G2" s="292" t="s">
        <v>641</v>
      </c>
      <c r="H2" s="291" t="s">
        <v>633</v>
      </c>
      <c r="I2" s="291" t="s">
        <v>632</v>
      </c>
      <c r="J2" s="291" t="s">
        <v>631</v>
      </c>
      <c r="K2" s="291" t="s">
        <v>630</v>
      </c>
      <c r="L2" s="291" t="s">
        <v>629</v>
      </c>
      <c r="M2" s="291" t="s">
        <v>628</v>
      </c>
      <c r="N2" s="291" t="s">
        <v>627</v>
      </c>
      <c r="O2" s="291" t="s">
        <v>626</v>
      </c>
      <c r="P2" s="290" t="s">
        <v>73</v>
      </c>
      <c r="Q2" s="290" t="s">
        <v>57</v>
      </c>
      <c r="R2" s="290" t="s">
        <v>640</v>
      </c>
      <c r="S2" s="290" t="s">
        <v>639</v>
      </c>
      <c r="T2" s="290" t="s">
        <v>638</v>
      </c>
      <c r="U2" s="290" t="s">
        <v>637</v>
      </c>
      <c r="V2" s="80"/>
    </row>
    <row r="3" spans="1:22" ht="23.1" customHeight="1" x14ac:dyDescent="0.15">
      <c r="B3" s="35" t="s">
        <v>0</v>
      </c>
      <c r="C3" s="285" t="s">
        <v>908</v>
      </c>
      <c r="D3" s="984" t="s">
        <v>620</v>
      </c>
      <c r="E3" s="984"/>
      <c r="F3" s="60"/>
      <c r="G3" s="61">
        <v>161</v>
      </c>
      <c r="H3" s="61">
        <v>20</v>
      </c>
      <c r="I3" s="61">
        <v>3</v>
      </c>
      <c r="J3" s="61">
        <v>8</v>
      </c>
      <c r="K3" s="61">
        <v>20</v>
      </c>
      <c r="L3" s="61">
        <v>26</v>
      </c>
      <c r="M3" s="61">
        <v>23</v>
      </c>
      <c r="N3" s="61">
        <v>1</v>
      </c>
      <c r="O3" s="61">
        <v>1</v>
      </c>
      <c r="P3" s="61">
        <v>55</v>
      </c>
      <c r="Q3" s="61">
        <f t="shared" ref="Q3:Q41" si="0">SUM(G3:P3)</f>
        <v>318</v>
      </c>
      <c r="R3" s="469">
        <v>12124989.365019012</v>
      </c>
      <c r="S3" s="469">
        <v>235811000</v>
      </c>
      <c r="T3" s="289">
        <v>0</v>
      </c>
      <c r="U3" s="289">
        <v>0</v>
      </c>
      <c r="V3" s="82"/>
    </row>
    <row r="4" spans="1:22" ht="23.1" customHeight="1" x14ac:dyDescent="0.15">
      <c r="B4" s="84"/>
      <c r="C4" s="121" t="s">
        <v>909</v>
      </c>
      <c r="D4" s="137" t="s">
        <v>619</v>
      </c>
      <c r="E4" s="137"/>
      <c r="F4" s="85"/>
      <c r="G4" s="86">
        <v>13</v>
      </c>
      <c r="H4" s="86">
        <v>1</v>
      </c>
      <c r="I4" s="86">
        <v>0</v>
      </c>
      <c r="J4" s="86">
        <v>23</v>
      </c>
      <c r="K4" s="86">
        <v>159</v>
      </c>
      <c r="L4" s="86">
        <v>77</v>
      </c>
      <c r="M4" s="86">
        <v>22</v>
      </c>
      <c r="N4" s="86">
        <v>3</v>
      </c>
      <c r="O4" s="86">
        <v>2</v>
      </c>
      <c r="P4" s="86">
        <v>18</v>
      </c>
      <c r="Q4" s="86">
        <f t="shared" si="0"/>
        <v>318</v>
      </c>
      <c r="R4" s="470">
        <v>31759697.210000001</v>
      </c>
      <c r="S4" s="470">
        <v>870735176</v>
      </c>
      <c r="T4" s="287">
        <v>0</v>
      </c>
      <c r="U4" s="287">
        <v>22344136.5</v>
      </c>
      <c r="V4" s="82"/>
    </row>
    <row r="5" spans="1:22" ht="23.1" customHeight="1" x14ac:dyDescent="0.15">
      <c r="B5" s="84"/>
      <c r="C5" s="121" t="s">
        <v>910</v>
      </c>
      <c r="D5" s="122" t="s">
        <v>618</v>
      </c>
      <c r="E5" s="122"/>
      <c r="F5" s="85"/>
      <c r="G5" s="86">
        <v>29</v>
      </c>
      <c r="H5" s="86">
        <v>9</v>
      </c>
      <c r="I5" s="86">
        <v>5</v>
      </c>
      <c r="J5" s="86">
        <v>12</v>
      </c>
      <c r="K5" s="86">
        <v>61</v>
      </c>
      <c r="L5" s="86">
        <v>79</v>
      </c>
      <c r="M5" s="86">
        <v>87</v>
      </c>
      <c r="N5" s="86">
        <v>12</v>
      </c>
      <c r="O5" s="86">
        <v>3</v>
      </c>
      <c r="P5" s="86">
        <v>21</v>
      </c>
      <c r="Q5" s="86">
        <f t="shared" si="0"/>
        <v>318</v>
      </c>
      <c r="R5" s="470">
        <v>46052363.572390571</v>
      </c>
      <c r="S5" s="470">
        <v>848710955</v>
      </c>
      <c r="T5" s="287">
        <v>0</v>
      </c>
      <c r="U5" s="287">
        <v>38697300</v>
      </c>
      <c r="V5" s="82"/>
    </row>
    <row r="6" spans="1:22" ht="23.1" customHeight="1" x14ac:dyDescent="0.15">
      <c r="B6" s="84"/>
      <c r="C6" s="116" t="s">
        <v>911</v>
      </c>
      <c r="D6" s="122" t="s">
        <v>617</v>
      </c>
      <c r="E6" s="122"/>
      <c r="F6" s="85"/>
      <c r="G6" s="86">
        <v>16</v>
      </c>
      <c r="H6" s="86">
        <v>4</v>
      </c>
      <c r="I6" s="86">
        <v>8</v>
      </c>
      <c r="J6" s="86">
        <v>15</v>
      </c>
      <c r="K6" s="86">
        <v>144</v>
      </c>
      <c r="L6" s="86">
        <v>50</v>
      </c>
      <c r="M6" s="86">
        <v>43</v>
      </c>
      <c r="N6" s="86">
        <v>11</v>
      </c>
      <c r="O6" s="86">
        <v>8</v>
      </c>
      <c r="P6" s="86">
        <v>19</v>
      </c>
      <c r="Q6" s="86">
        <f t="shared" si="0"/>
        <v>318</v>
      </c>
      <c r="R6" s="470">
        <v>46422010.023411371</v>
      </c>
      <c r="S6" s="294">
        <v>1230264571</v>
      </c>
      <c r="T6" s="287">
        <v>0</v>
      </c>
      <c r="U6" s="287">
        <v>25352005</v>
      </c>
      <c r="V6" s="82"/>
    </row>
    <row r="7" spans="1:22" ht="23.1" customHeight="1" x14ac:dyDescent="0.15">
      <c r="B7" s="84"/>
      <c r="C7" s="125"/>
      <c r="D7" s="116" t="s">
        <v>245</v>
      </c>
      <c r="E7" s="124"/>
      <c r="F7" s="85"/>
      <c r="G7" s="86">
        <v>69</v>
      </c>
      <c r="H7" s="86">
        <v>21</v>
      </c>
      <c r="I7" s="86">
        <v>15</v>
      </c>
      <c r="J7" s="86">
        <v>17</v>
      </c>
      <c r="K7" s="86">
        <v>67</v>
      </c>
      <c r="L7" s="86">
        <v>1</v>
      </c>
      <c r="M7" s="86">
        <v>0</v>
      </c>
      <c r="N7" s="86">
        <v>0</v>
      </c>
      <c r="O7" s="86">
        <v>0</v>
      </c>
      <c r="P7" s="86">
        <v>128</v>
      </c>
      <c r="Q7" s="86">
        <f t="shared" si="0"/>
        <v>318</v>
      </c>
      <c r="R7" s="470">
        <v>7815051.8368421057</v>
      </c>
      <c r="S7" s="470">
        <v>46384272</v>
      </c>
      <c r="T7" s="287">
        <v>0</v>
      </c>
      <c r="U7" s="287">
        <v>3652451</v>
      </c>
      <c r="V7" s="82"/>
    </row>
    <row r="8" spans="1:22" ht="23.1" customHeight="1" x14ac:dyDescent="0.15">
      <c r="B8" s="84"/>
      <c r="C8" s="116" t="s">
        <v>912</v>
      </c>
      <c r="D8" s="117" t="s">
        <v>615</v>
      </c>
      <c r="E8" s="117"/>
      <c r="F8" s="85"/>
      <c r="G8" s="86">
        <v>97</v>
      </c>
      <c r="H8" s="86">
        <v>15</v>
      </c>
      <c r="I8" s="86">
        <v>11</v>
      </c>
      <c r="J8" s="86">
        <v>23</v>
      </c>
      <c r="K8" s="86">
        <v>41</v>
      </c>
      <c r="L8" s="86">
        <v>32</v>
      </c>
      <c r="M8" s="86">
        <v>30</v>
      </c>
      <c r="N8" s="86">
        <v>25</v>
      </c>
      <c r="O8" s="86">
        <v>10</v>
      </c>
      <c r="P8" s="86">
        <v>34</v>
      </c>
      <c r="Q8" s="86">
        <f t="shared" si="0"/>
        <v>318</v>
      </c>
      <c r="R8" s="470">
        <v>41063742.67605634</v>
      </c>
      <c r="S8" s="470">
        <v>811341476</v>
      </c>
      <c r="T8" s="287">
        <v>0</v>
      </c>
      <c r="U8" s="287">
        <v>9772412</v>
      </c>
      <c r="V8" s="82"/>
    </row>
    <row r="9" spans="1:22" ht="23.1" customHeight="1" x14ac:dyDescent="0.15">
      <c r="B9" s="84"/>
      <c r="C9" s="125"/>
      <c r="D9" s="284" t="s">
        <v>240</v>
      </c>
      <c r="E9" s="122"/>
      <c r="F9" s="85"/>
      <c r="G9" s="86">
        <v>107</v>
      </c>
      <c r="H9" s="86">
        <v>14</v>
      </c>
      <c r="I9" s="86">
        <v>12</v>
      </c>
      <c r="J9" s="86">
        <v>19</v>
      </c>
      <c r="K9" s="86">
        <v>33</v>
      </c>
      <c r="L9" s="86">
        <v>29</v>
      </c>
      <c r="M9" s="86">
        <v>28</v>
      </c>
      <c r="N9" s="86">
        <v>27</v>
      </c>
      <c r="O9" s="86">
        <v>11</v>
      </c>
      <c r="P9" s="86">
        <v>38</v>
      </c>
      <c r="Q9" s="86">
        <f t="shared" si="0"/>
        <v>318</v>
      </c>
      <c r="R9" s="470">
        <v>40924165.075000003</v>
      </c>
      <c r="S9" s="470">
        <v>762176662</v>
      </c>
      <c r="T9" s="287">
        <v>0</v>
      </c>
      <c r="U9" s="287">
        <v>5718708</v>
      </c>
      <c r="V9" s="82"/>
    </row>
    <row r="10" spans="1:22" ht="23.1" customHeight="1" x14ac:dyDescent="0.15">
      <c r="B10" s="84"/>
      <c r="C10" s="125"/>
      <c r="D10" s="126"/>
      <c r="E10" s="277" t="s">
        <v>241</v>
      </c>
      <c r="F10" s="85"/>
      <c r="G10" s="86">
        <v>153</v>
      </c>
      <c r="H10" s="86">
        <v>15</v>
      </c>
      <c r="I10" s="86">
        <v>5</v>
      </c>
      <c r="J10" s="86">
        <v>22</v>
      </c>
      <c r="K10" s="86">
        <v>50</v>
      </c>
      <c r="L10" s="86">
        <v>14</v>
      </c>
      <c r="M10" s="86">
        <v>13</v>
      </c>
      <c r="N10" s="86">
        <v>4</v>
      </c>
      <c r="O10" s="86">
        <v>0</v>
      </c>
      <c r="P10" s="86">
        <v>42</v>
      </c>
      <c r="Q10" s="86">
        <f t="shared" si="0"/>
        <v>318</v>
      </c>
      <c r="R10" s="470">
        <v>11297197.460144928</v>
      </c>
      <c r="S10" s="470">
        <v>137916667</v>
      </c>
      <c r="T10" s="287">
        <v>-6666</v>
      </c>
      <c r="U10" s="287">
        <v>0</v>
      </c>
      <c r="V10" s="82"/>
    </row>
    <row r="11" spans="1:22" ht="23.1" customHeight="1" x14ac:dyDescent="0.15">
      <c r="B11" s="84"/>
      <c r="C11" s="125"/>
      <c r="D11" s="123"/>
      <c r="E11" s="121" t="s">
        <v>242</v>
      </c>
      <c r="F11" s="50"/>
      <c r="G11" s="64">
        <v>124</v>
      </c>
      <c r="H11" s="64">
        <v>15</v>
      </c>
      <c r="I11" s="64">
        <v>8</v>
      </c>
      <c r="J11" s="64">
        <v>21</v>
      </c>
      <c r="K11" s="64">
        <v>40</v>
      </c>
      <c r="L11" s="64">
        <v>24</v>
      </c>
      <c r="M11" s="64">
        <v>19</v>
      </c>
      <c r="N11" s="64">
        <v>18</v>
      </c>
      <c r="O11" s="64">
        <v>6</v>
      </c>
      <c r="P11" s="64">
        <v>43</v>
      </c>
      <c r="Q11" s="64">
        <f t="shared" si="0"/>
        <v>318</v>
      </c>
      <c r="R11" s="471">
        <v>28741356.905454546</v>
      </c>
      <c r="S11" s="471">
        <v>762176662</v>
      </c>
      <c r="T11" s="288">
        <v>0</v>
      </c>
      <c r="U11" s="288">
        <v>2840000</v>
      </c>
      <c r="V11" s="82"/>
    </row>
    <row r="12" spans="1:22" ht="23.1" customHeight="1" x14ac:dyDescent="0.15">
      <c r="B12" s="84"/>
      <c r="C12" s="125"/>
      <c r="D12" s="284" t="s">
        <v>243</v>
      </c>
      <c r="E12" s="122"/>
      <c r="F12" s="85"/>
      <c r="G12" s="86">
        <v>285</v>
      </c>
      <c r="H12" s="86">
        <v>1</v>
      </c>
      <c r="I12" s="86">
        <v>2</v>
      </c>
      <c r="J12" s="86">
        <v>6</v>
      </c>
      <c r="K12" s="86">
        <v>9</v>
      </c>
      <c r="L12" s="86">
        <v>4</v>
      </c>
      <c r="M12" s="86">
        <v>1</v>
      </c>
      <c r="N12" s="86">
        <v>1</v>
      </c>
      <c r="O12" s="86">
        <v>0</v>
      </c>
      <c r="P12" s="86">
        <v>47</v>
      </c>
      <c r="Q12" s="86">
        <f t="shared" si="0"/>
        <v>356</v>
      </c>
      <c r="R12" s="470">
        <v>1867704.9870550162</v>
      </c>
      <c r="S12" s="470">
        <v>112500000</v>
      </c>
      <c r="T12" s="287">
        <v>0</v>
      </c>
      <c r="U12" s="287">
        <v>0</v>
      </c>
      <c r="V12" s="82"/>
    </row>
    <row r="13" spans="1:22" ht="23.1" customHeight="1" x14ac:dyDescent="0.15">
      <c r="B13" s="84"/>
      <c r="C13" s="125"/>
      <c r="D13" s="126"/>
      <c r="E13" s="277" t="s">
        <v>241</v>
      </c>
      <c r="F13" s="85"/>
      <c r="G13" s="86">
        <v>260</v>
      </c>
      <c r="H13" s="86">
        <v>3</v>
      </c>
      <c r="I13" s="86">
        <v>3</v>
      </c>
      <c r="J13" s="86">
        <v>2</v>
      </c>
      <c r="K13" s="86">
        <v>2</v>
      </c>
      <c r="L13" s="86">
        <v>0</v>
      </c>
      <c r="M13" s="86">
        <v>0</v>
      </c>
      <c r="N13" s="86">
        <v>1</v>
      </c>
      <c r="O13" s="86">
        <v>0</v>
      </c>
      <c r="P13" s="86">
        <v>47</v>
      </c>
      <c r="Q13" s="86">
        <f t="shared" si="0"/>
        <v>318</v>
      </c>
      <c r="R13" s="470">
        <v>625748.74538745382</v>
      </c>
      <c r="S13" s="470">
        <v>112500000</v>
      </c>
      <c r="T13" s="287">
        <v>0</v>
      </c>
      <c r="U13" s="287">
        <v>0</v>
      </c>
      <c r="V13" s="82"/>
    </row>
    <row r="14" spans="1:22" ht="23.1" customHeight="1" x14ac:dyDescent="0.15">
      <c r="B14" s="84"/>
      <c r="C14" s="123"/>
      <c r="D14" s="123"/>
      <c r="E14" s="121" t="s">
        <v>242</v>
      </c>
      <c r="F14" s="85"/>
      <c r="G14" s="86">
        <v>250</v>
      </c>
      <c r="H14" s="86">
        <v>1</v>
      </c>
      <c r="I14" s="86">
        <v>1</v>
      </c>
      <c r="J14" s="86">
        <v>6</v>
      </c>
      <c r="K14" s="86">
        <v>9</v>
      </c>
      <c r="L14" s="86">
        <v>3</v>
      </c>
      <c r="M14" s="86">
        <v>1</v>
      </c>
      <c r="N14" s="86">
        <v>0</v>
      </c>
      <c r="O14" s="86">
        <v>0</v>
      </c>
      <c r="P14" s="86">
        <v>47</v>
      </c>
      <c r="Q14" s="86">
        <f t="shared" si="0"/>
        <v>318</v>
      </c>
      <c r="R14" s="470">
        <v>1460453.6199261993</v>
      </c>
      <c r="S14" s="470">
        <v>56210623</v>
      </c>
      <c r="T14" s="287">
        <v>0</v>
      </c>
      <c r="U14" s="287">
        <v>0</v>
      </c>
      <c r="V14" s="82"/>
    </row>
    <row r="15" spans="1:22" ht="23.1" customHeight="1" x14ac:dyDescent="0.15">
      <c r="B15" s="92"/>
      <c r="C15" s="128" t="s">
        <v>913</v>
      </c>
      <c r="D15" s="129" t="s">
        <v>613</v>
      </c>
      <c r="E15" s="129"/>
      <c r="F15" s="55"/>
      <c r="G15" s="93">
        <v>46</v>
      </c>
      <c r="H15" s="93">
        <v>76</v>
      </c>
      <c r="I15" s="93">
        <v>30</v>
      </c>
      <c r="J15" s="93">
        <v>35</v>
      </c>
      <c r="K15" s="93">
        <v>73</v>
      </c>
      <c r="L15" s="93">
        <v>4</v>
      </c>
      <c r="M15" s="93">
        <v>3</v>
      </c>
      <c r="N15" s="93">
        <v>1</v>
      </c>
      <c r="O15" s="93">
        <v>5</v>
      </c>
      <c r="P15" s="93">
        <v>45</v>
      </c>
      <c r="Q15" s="93">
        <f t="shared" si="0"/>
        <v>318</v>
      </c>
      <c r="R15" s="472">
        <v>17101289.879120879</v>
      </c>
      <c r="S15" s="472">
        <v>807880022</v>
      </c>
      <c r="T15" s="286">
        <v>-29658440</v>
      </c>
      <c r="U15" s="286">
        <v>3704108</v>
      </c>
      <c r="V15" s="82"/>
    </row>
    <row r="16" spans="1:22" ht="23.1" customHeight="1" x14ac:dyDescent="0.15">
      <c r="B16" s="35" t="s">
        <v>1</v>
      </c>
      <c r="C16" s="285" t="s">
        <v>908</v>
      </c>
      <c r="D16" s="984" t="s">
        <v>620</v>
      </c>
      <c r="E16" s="984"/>
      <c r="F16" s="95">
        <f t="shared" ref="F16:F28" si="1">Q3</f>
        <v>318</v>
      </c>
      <c r="G16" s="62">
        <f t="shared" ref="G16:P16" si="2">G3/$F16*100</f>
        <v>50.628930817610062</v>
      </c>
      <c r="H16" s="62">
        <f t="shared" si="2"/>
        <v>6.2893081761006293</v>
      </c>
      <c r="I16" s="62">
        <f t="shared" si="2"/>
        <v>0.94339622641509435</v>
      </c>
      <c r="J16" s="62">
        <f t="shared" si="2"/>
        <v>2.5157232704402519</v>
      </c>
      <c r="K16" s="62">
        <f t="shared" si="2"/>
        <v>6.2893081761006293</v>
      </c>
      <c r="L16" s="62">
        <f t="shared" si="2"/>
        <v>8.1761006289308167</v>
      </c>
      <c r="M16" s="62">
        <f t="shared" si="2"/>
        <v>7.232704402515723</v>
      </c>
      <c r="N16" s="62">
        <f t="shared" si="2"/>
        <v>0.31446540880503149</v>
      </c>
      <c r="O16" s="62">
        <f t="shared" si="2"/>
        <v>0.31446540880503149</v>
      </c>
      <c r="P16" s="62">
        <f t="shared" si="2"/>
        <v>17.29559748427673</v>
      </c>
      <c r="Q16" s="62">
        <f t="shared" si="0"/>
        <v>100</v>
      </c>
      <c r="R16" s="96"/>
      <c r="S16" s="82"/>
      <c r="T16" s="82"/>
      <c r="U16" s="82"/>
      <c r="V16" s="82"/>
    </row>
    <row r="17" spans="2:22" ht="23.1" customHeight="1" x14ac:dyDescent="0.15">
      <c r="B17" s="84"/>
      <c r="C17" s="121" t="s">
        <v>909</v>
      </c>
      <c r="D17" s="137" t="s">
        <v>619</v>
      </c>
      <c r="E17" s="137"/>
      <c r="F17" s="97">
        <f t="shared" si="1"/>
        <v>318</v>
      </c>
      <c r="G17" s="98">
        <f t="shared" ref="G17:P17" si="3">G4/$F17*100</f>
        <v>4.0880503144654083</v>
      </c>
      <c r="H17" s="98">
        <f t="shared" si="3"/>
        <v>0.31446540880503149</v>
      </c>
      <c r="I17" s="98">
        <f t="shared" si="3"/>
        <v>0</v>
      </c>
      <c r="J17" s="98">
        <f t="shared" si="3"/>
        <v>7.232704402515723</v>
      </c>
      <c r="K17" s="98">
        <f t="shared" si="3"/>
        <v>50</v>
      </c>
      <c r="L17" s="98">
        <f t="shared" si="3"/>
        <v>24.213836477987421</v>
      </c>
      <c r="M17" s="98">
        <f t="shared" si="3"/>
        <v>6.9182389937106921</v>
      </c>
      <c r="N17" s="98">
        <f t="shared" si="3"/>
        <v>0.94339622641509435</v>
      </c>
      <c r="O17" s="98">
        <f t="shared" si="3"/>
        <v>0.62893081761006298</v>
      </c>
      <c r="P17" s="98">
        <f t="shared" si="3"/>
        <v>5.6603773584905666</v>
      </c>
      <c r="Q17" s="98">
        <f t="shared" si="0"/>
        <v>100</v>
      </c>
      <c r="R17" s="96"/>
      <c r="S17" s="82"/>
      <c r="T17" s="82"/>
      <c r="U17" s="82"/>
      <c r="V17" s="82"/>
    </row>
    <row r="18" spans="2:22" ht="23.1" customHeight="1" x14ac:dyDescent="0.15">
      <c r="B18" s="84"/>
      <c r="C18" s="121" t="s">
        <v>910</v>
      </c>
      <c r="D18" s="122" t="s">
        <v>618</v>
      </c>
      <c r="E18" s="122"/>
      <c r="F18" s="97">
        <f t="shared" si="1"/>
        <v>318</v>
      </c>
      <c r="G18" s="98">
        <f t="shared" ref="G18:P18" si="4">G5/$F18*100</f>
        <v>9.1194968553459113</v>
      </c>
      <c r="H18" s="98">
        <f t="shared" si="4"/>
        <v>2.8301886792452833</v>
      </c>
      <c r="I18" s="98">
        <f t="shared" si="4"/>
        <v>1.5723270440251573</v>
      </c>
      <c r="J18" s="98">
        <f t="shared" si="4"/>
        <v>3.7735849056603774</v>
      </c>
      <c r="K18" s="98">
        <f t="shared" si="4"/>
        <v>19.182389937106919</v>
      </c>
      <c r="L18" s="98">
        <f t="shared" si="4"/>
        <v>24.842767295597483</v>
      </c>
      <c r="M18" s="98">
        <f t="shared" si="4"/>
        <v>27.358490566037734</v>
      </c>
      <c r="N18" s="98">
        <f t="shared" si="4"/>
        <v>3.7735849056603774</v>
      </c>
      <c r="O18" s="98">
        <f t="shared" si="4"/>
        <v>0.94339622641509435</v>
      </c>
      <c r="P18" s="98">
        <f t="shared" si="4"/>
        <v>6.6037735849056602</v>
      </c>
      <c r="Q18" s="98">
        <f t="shared" si="0"/>
        <v>99.999999999999972</v>
      </c>
      <c r="R18" s="96"/>
      <c r="S18" s="82"/>
      <c r="T18" s="82"/>
      <c r="U18" s="82"/>
      <c r="V18" s="82"/>
    </row>
    <row r="19" spans="2:22" ht="23.1" customHeight="1" x14ac:dyDescent="0.15">
      <c r="B19" s="84"/>
      <c r="C19" s="116" t="s">
        <v>911</v>
      </c>
      <c r="D19" s="122" t="s">
        <v>617</v>
      </c>
      <c r="E19" s="122"/>
      <c r="F19" s="97">
        <f t="shared" si="1"/>
        <v>318</v>
      </c>
      <c r="G19" s="98">
        <f t="shared" ref="G19:P19" si="5">G6/$F19*100</f>
        <v>5.0314465408805038</v>
      </c>
      <c r="H19" s="98">
        <f t="shared" si="5"/>
        <v>1.257861635220126</v>
      </c>
      <c r="I19" s="98">
        <f t="shared" si="5"/>
        <v>2.5157232704402519</v>
      </c>
      <c r="J19" s="98">
        <f t="shared" si="5"/>
        <v>4.716981132075472</v>
      </c>
      <c r="K19" s="98">
        <f t="shared" si="5"/>
        <v>45.283018867924532</v>
      </c>
      <c r="L19" s="98">
        <f t="shared" si="5"/>
        <v>15.723270440251572</v>
      </c>
      <c r="M19" s="98">
        <f t="shared" si="5"/>
        <v>13.522012578616351</v>
      </c>
      <c r="N19" s="98">
        <f t="shared" si="5"/>
        <v>3.459119496855346</v>
      </c>
      <c r="O19" s="98">
        <f t="shared" si="5"/>
        <v>2.5157232704402519</v>
      </c>
      <c r="P19" s="98">
        <f t="shared" si="5"/>
        <v>5.9748427672955975</v>
      </c>
      <c r="Q19" s="98">
        <f t="shared" si="0"/>
        <v>100</v>
      </c>
      <c r="R19" s="96"/>
      <c r="S19" s="82"/>
      <c r="T19" s="82"/>
      <c r="U19" s="82"/>
      <c r="V19" s="82"/>
    </row>
    <row r="20" spans="2:22" ht="23.1" customHeight="1" x14ac:dyDescent="0.15">
      <c r="B20" s="84"/>
      <c r="C20" s="125"/>
      <c r="D20" s="116" t="s">
        <v>245</v>
      </c>
      <c r="E20" s="124"/>
      <c r="F20" s="97">
        <f t="shared" si="1"/>
        <v>318</v>
      </c>
      <c r="G20" s="98">
        <f t="shared" ref="G20:P20" si="6">G7/$F20*100</f>
        <v>21.69811320754717</v>
      </c>
      <c r="H20" s="98">
        <f t="shared" si="6"/>
        <v>6.6037735849056602</v>
      </c>
      <c r="I20" s="98">
        <f t="shared" si="6"/>
        <v>4.716981132075472</v>
      </c>
      <c r="J20" s="98">
        <f t="shared" si="6"/>
        <v>5.3459119496855347</v>
      </c>
      <c r="K20" s="98">
        <f t="shared" si="6"/>
        <v>21.069182389937108</v>
      </c>
      <c r="L20" s="98">
        <f t="shared" si="6"/>
        <v>0.31446540880503149</v>
      </c>
      <c r="M20" s="98">
        <f t="shared" si="6"/>
        <v>0</v>
      </c>
      <c r="N20" s="98">
        <f t="shared" si="6"/>
        <v>0</v>
      </c>
      <c r="O20" s="98">
        <f t="shared" si="6"/>
        <v>0</v>
      </c>
      <c r="P20" s="98">
        <f t="shared" si="6"/>
        <v>40.25157232704403</v>
      </c>
      <c r="Q20" s="98">
        <f t="shared" si="0"/>
        <v>100.00000000000001</v>
      </c>
      <c r="R20" s="96"/>
      <c r="S20" s="82"/>
      <c r="T20" s="82"/>
      <c r="U20" s="82"/>
      <c r="V20" s="82"/>
    </row>
    <row r="21" spans="2:22" ht="23.1" customHeight="1" x14ac:dyDescent="0.15">
      <c r="B21" s="84"/>
      <c r="C21" s="116" t="s">
        <v>912</v>
      </c>
      <c r="D21" s="117" t="s">
        <v>615</v>
      </c>
      <c r="E21" s="117"/>
      <c r="F21" s="97">
        <f t="shared" si="1"/>
        <v>318</v>
      </c>
      <c r="G21" s="98">
        <f t="shared" ref="G21:P21" si="7">G8/$F21*100</f>
        <v>30.50314465408805</v>
      </c>
      <c r="H21" s="98">
        <f t="shared" si="7"/>
        <v>4.716981132075472</v>
      </c>
      <c r="I21" s="98">
        <f t="shared" si="7"/>
        <v>3.459119496855346</v>
      </c>
      <c r="J21" s="98">
        <f t="shared" si="7"/>
        <v>7.232704402515723</v>
      </c>
      <c r="K21" s="98">
        <f t="shared" si="7"/>
        <v>12.89308176100629</v>
      </c>
      <c r="L21" s="98">
        <f t="shared" si="7"/>
        <v>10.062893081761008</v>
      </c>
      <c r="M21" s="98">
        <f t="shared" si="7"/>
        <v>9.433962264150944</v>
      </c>
      <c r="N21" s="98">
        <f t="shared" si="7"/>
        <v>7.8616352201257858</v>
      </c>
      <c r="O21" s="98">
        <f t="shared" si="7"/>
        <v>3.1446540880503147</v>
      </c>
      <c r="P21" s="98">
        <f t="shared" si="7"/>
        <v>10.691823899371069</v>
      </c>
      <c r="Q21" s="98">
        <f t="shared" si="0"/>
        <v>100.00000000000001</v>
      </c>
      <c r="R21" s="96"/>
      <c r="S21" s="82"/>
      <c r="T21" s="82"/>
      <c r="U21" s="82"/>
      <c r="V21" s="82"/>
    </row>
    <row r="22" spans="2:22" ht="23.1" customHeight="1" x14ac:dyDescent="0.15">
      <c r="B22" s="84"/>
      <c r="C22" s="125"/>
      <c r="D22" s="284" t="s">
        <v>240</v>
      </c>
      <c r="E22" s="122"/>
      <c r="F22" s="97">
        <f t="shared" si="1"/>
        <v>318</v>
      </c>
      <c r="G22" s="98">
        <f t="shared" ref="G22:P22" si="8">G9/$F22*100</f>
        <v>33.647798742138363</v>
      </c>
      <c r="H22" s="98">
        <f t="shared" si="8"/>
        <v>4.4025157232704402</v>
      </c>
      <c r="I22" s="98">
        <f t="shared" si="8"/>
        <v>3.7735849056603774</v>
      </c>
      <c r="J22" s="98">
        <f t="shared" si="8"/>
        <v>5.9748427672955975</v>
      </c>
      <c r="K22" s="98">
        <f t="shared" si="8"/>
        <v>10.377358490566039</v>
      </c>
      <c r="L22" s="98">
        <f t="shared" si="8"/>
        <v>9.1194968553459113</v>
      </c>
      <c r="M22" s="98">
        <f t="shared" si="8"/>
        <v>8.8050314465408803</v>
      </c>
      <c r="N22" s="98">
        <f t="shared" si="8"/>
        <v>8.4905660377358494</v>
      </c>
      <c r="O22" s="98">
        <f t="shared" si="8"/>
        <v>3.459119496855346</v>
      </c>
      <c r="P22" s="98">
        <f t="shared" si="8"/>
        <v>11.949685534591195</v>
      </c>
      <c r="Q22" s="98">
        <f t="shared" si="0"/>
        <v>100</v>
      </c>
      <c r="R22" s="96"/>
      <c r="S22" s="82"/>
      <c r="T22" s="82"/>
      <c r="U22" s="82"/>
      <c r="V22" s="82"/>
    </row>
    <row r="23" spans="2:22" ht="23.1" customHeight="1" x14ac:dyDescent="0.15">
      <c r="B23" s="84"/>
      <c r="C23" s="125"/>
      <c r="D23" s="126"/>
      <c r="E23" s="277" t="s">
        <v>241</v>
      </c>
      <c r="F23" s="97">
        <f t="shared" si="1"/>
        <v>318</v>
      </c>
      <c r="G23" s="98">
        <f t="shared" ref="G23:P23" si="9">G10/$F23*100</f>
        <v>48.113207547169814</v>
      </c>
      <c r="H23" s="98">
        <f t="shared" si="9"/>
        <v>4.716981132075472</v>
      </c>
      <c r="I23" s="98">
        <f t="shared" si="9"/>
        <v>1.5723270440251573</v>
      </c>
      <c r="J23" s="98">
        <f t="shared" si="9"/>
        <v>6.9182389937106921</v>
      </c>
      <c r="K23" s="98">
        <f t="shared" si="9"/>
        <v>15.723270440251572</v>
      </c>
      <c r="L23" s="98">
        <f t="shared" si="9"/>
        <v>4.4025157232704402</v>
      </c>
      <c r="M23" s="98">
        <f t="shared" si="9"/>
        <v>4.0880503144654083</v>
      </c>
      <c r="N23" s="98">
        <f t="shared" si="9"/>
        <v>1.257861635220126</v>
      </c>
      <c r="O23" s="98">
        <f t="shared" si="9"/>
        <v>0</v>
      </c>
      <c r="P23" s="98">
        <f t="shared" si="9"/>
        <v>13.20754716981132</v>
      </c>
      <c r="Q23" s="98">
        <f t="shared" si="0"/>
        <v>100</v>
      </c>
      <c r="R23" s="96"/>
      <c r="S23" s="82"/>
      <c r="T23" s="82"/>
      <c r="U23" s="82"/>
      <c r="V23" s="82"/>
    </row>
    <row r="24" spans="2:22" ht="23.1" customHeight="1" x14ac:dyDescent="0.15">
      <c r="B24" s="84"/>
      <c r="C24" s="125"/>
      <c r="D24" s="123"/>
      <c r="E24" s="121" t="s">
        <v>242</v>
      </c>
      <c r="F24" s="109">
        <f t="shared" si="1"/>
        <v>318</v>
      </c>
      <c r="G24" s="65">
        <f t="shared" ref="G24:P24" si="10">G11/$F24*100</f>
        <v>38.9937106918239</v>
      </c>
      <c r="H24" s="65">
        <f t="shared" si="10"/>
        <v>4.716981132075472</v>
      </c>
      <c r="I24" s="65">
        <f t="shared" si="10"/>
        <v>2.5157232704402519</v>
      </c>
      <c r="J24" s="65">
        <f t="shared" si="10"/>
        <v>6.6037735849056602</v>
      </c>
      <c r="K24" s="65">
        <f t="shared" si="10"/>
        <v>12.578616352201259</v>
      </c>
      <c r="L24" s="65">
        <f t="shared" si="10"/>
        <v>7.5471698113207548</v>
      </c>
      <c r="M24" s="65">
        <f t="shared" si="10"/>
        <v>5.9748427672955975</v>
      </c>
      <c r="N24" s="65">
        <f t="shared" si="10"/>
        <v>5.6603773584905666</v>
      </c>
      <c r="O24" s="65">
        <f t="shared" si="10"/>
        <v>1.8867924528301887</v>
      </c>
      <c r="P24" s="65">
        <f t="shared" si="10"/>
        <v>13.522012578616351</v>
      </c>
      <c r="Q24" s="65">
        <f t="shared" si="0"/>
        <v>100.00000000000001</v>
      </c>
      <c r="R24" s="96"/>
      <c r="S24" s="82"/>
      <c r="T24" s="82"/>
      <c r="U24" s="82"/>
      <c r="V24" s="82"/>
    </row>
    <row r="25" spans="2:22" ht="23.1" customHeight="1" x14ac:dyDescent="0.15">
      <c r="B25" s="84"/>
      <c r="C25" s="125"/>
      <c r="D25" s="284" t="s">
        <v>243</v>
      </c>
      <c r="E25" s="122"/>
      <c r="F25" s="97">
        <f t="shared" si="1"/>
        <v>356</v>
      </c>
      <c r="G25" s="98">
        <f t="shared" ref="G25:P25" si="11">G12/$F25*100</f>
        <v>80.056179775280896</v>
      </c>
      <c r="H25" s="98">
        <f t="shared" si="11"/>
        <v>0.2808988764044944</v>
      </c>
      <c r="I25" s="98">
        <f t="shared" si="11"/>
        <v>0.5617977528089888</v>
      </c>
      <c r="J25" s="98">
        <f t="shared" si="11"/>
        <v>1.6853932584269662</v>
      </c>
      <c r="K25" s="98">
        <f t="shared" si="11"/>
        <v>2.5280898876404492</v>
      </c>
      <c r="L25" s="98">
        <f t="shared" si="11"/>
        <v>1.1235955056179776</v>
      </c>
      <c r="M25" s="98">
        <f t="shared" si="11"/>
        <v>0.2808988764044944</v>
      </c>
      <c r="N25" s="98">
        <f t="shared" si="11"/>
        <v>0.2808988764044944</v>
      </c>
      <c r="O25" s="98">
        <f t="shared" si="11"/>
        <v>0</v>
      </c>
      <c r="P25" s="98">
        <f t="shared" si="11"/>
        <v>13.202247191011235</v>
      </c>
      <c r="Q25" s="98">
        <f t="shared" si="0"/>
        <v>99.999999999999986</v>
      </c>
      <c r="R25" s="96"/>
      <c r="S25" s="82"/>
      <c r="T25" s="82"/>
      <c r="U25" s="82"/>
      <c r="V25" s="82"/>
    </row>
    <row r="26" spans="2:22" ht="23.1" customHeight="1" x14ac:dyDescent="0.15">
      <c r="B26" s="84"/>
      <c r="C26" s="125"/>
      <c r="D26" s="126"/>
      <c r="E26" s="277" t="s">
        <v>241</v>
      </c>
      <c r="F26" s="97">
        <f t="shared" si="1"/>
        <v>318</v>
      </c>
      <c r="G26" s="98">
        <f t="shared" ref="G26:P26" si="12">G13/$F26*100</f>
        <v>81.761006289308185</v>
      </c>
      <c r="H26" s="98">
        <f t="shared" si="12"/>
        <v>0.94339622641509435</v>
      </c>
      <c r="I26" s="98">
        <f t="shared" si="12"/>
        <v>0.94339622641509435</v>
      </c>
      <c r="J26" s="98">
        <f t="shared" si="12"/>
        <v>0.62893081761006298</v>
      </c>
      <c r="K26" s="98">
        <f t="shared" si="12"/>
        <v>0.62893081761006298</v>
      </c>
      <c r="L26" s="98">
        <f t="shared" si="12"/>
        <v>0</v>
      </c>
      <c r="M26" s="98">
        <f t="shared" si="12"/>
        <v>0</v>
      </c>
      <c r="N26" s="98">
        <f t="shared" si="12"/>
        <v>0.31446540880503149</v>
      </c>
      <c r="O26" s="98">
        <f t="shared" si="12"/>
        <v>0</v>
      </c>
      <c r="P26" s="98">
        <f t="shared" si="12"/>
        <v>14.779874213836477</v>
      </c>
      <c r="Q26" s="98">
        <f t="shared" si="0"/>
        <v>100.00000000000001</v>
      </c>
      <c r="R26" s="96"/>
      <c r="S26" s="82"/>
      <c r="T26" s="82"/>
      <c r="U26" s="82"/>
      <c r="V26" s="82"/>
    </row>
    <row r="27" spans="2:22" ht="23.1" customHeight="1" x14ac:dyDescent="0.15">
      <c r="B27" s="84"/>
      <c r="C27" s="123"/>
      <c r="D27" s="123"/>
      <c r="E27" s="121" t="s">
        <v>242</v>
      </c>
      <c r="F27" s="97">
        <f t="shared" si="1"/>
        <v>318</v>
      </c>
      <c r="G27" s="98">
        <f t="shared" ref="G27:P27" si="13">G14/$F27*100</f>
        <v>78.616352201257868</v>
      </c>
      <c r="H27" s="98">
        <f t="shared" si="13"/>
        <v>0.31446540880503149</v>
      </c>
      <c r="I27" s="98">
        <f t="shared" si="13"/>
        <v>0.31446540880503149</v>
      </c>
      <c r="J27" s="98">
        <f t="shared" si="13"/>
        <v>1.8867924528301887</v>
      </c>
      <c r="K27" s="98">
        <f t="shared" si="13"/>
        <v>2.8301886792452833</v>
      </c>
      <c r="L27" s="98">
        <f t="shared" si="13"/>
        <v>0.94339622641509435</v>
      </c>
      <c r="M27" s="98">
        <f t="shared" si="13"/>
        <v>0.31446540880503149</v>
      </c>
      <c r="N27" s="98">
        <f t="shared" si="13"/>
        <v>0</v>
      </c>
      <c r="O27" s="98">
        <f t="shared" si="13"/>
        <v>0</v>
      </c>
      <c r="P27" s="98">
        <f t="shared" si="13"/>
        <v>14.779874213836477</v>
      </c>
      <c r="Q27" s="98">
        <f t="shared" si="0"/>
        <v>100.00000000000001</v>
      </c>
      <c r="R27" s="96"/>
      <c r="S27" s="82"/>
      <c r="T27" s="82"/>
      <c r="U27" s="82"/>
      <c r="V27" s="82"/>
    </row>
    <row r="28" spans="2:22" ht="23.1" customHeight="1" x14ac:dyDescent="0.15">
      <c r="B28" s="92"/>
      <c r="C28" s="128" t="s">
        <v>913</v>
      </c>
      <c r="D28" s="129" t="s">
        <v>613</v>
      </c>
      <c r="E28" s="129"/>
      <c r="F28" s="99">
        <f t="shared" si="1"/>
        <v>318</v>
      </c>
      <c r="G28" s="100">
        <f t="shared" ref="G28:P28" si="14">G15/$F28*100</f>
        <v>14.465408805031446</v>
      </c>
      <c r="H28" s="100">
        <f t="shared" si="14"/>
        <v>23.89937106918239</v>
      </c>
      <c r="I28" s="100">
        <f t="shared" si="14"/>
        <v>9.433962264150944</v>
      </c>
      <c r="J28" s="100">
        <f t="shared" si="14"/>
        <v>11.0062893081761</v>
      </c>
      <c r="K28" s="100">
        <f t="shared" si="14"/>
        <v>22.955974842767297</v>
      </c>
      <c r="L28" s="100">
        <f t="shared" si="14"/>
        <v>1.257861635220126</v>
      </c>
      <c r="M28" s="100">
        <f t="shared" si="14"/>
        <v>0.94339622641509435</v>
      </c>
      <c r="N28" s="100">
        <f t="shared" si="14"/>
        <v>0.31446540880503149</v>
      </c>
      <c r="O28" s="100">
        <f t="shared" si="14"/>
        <v>1.5723270440251573</v>
      </c>
      <c r="P28" s="100">
        <f t="shared" si="14"/>
        <v>14.150943396226415</v>
      </c>
      <c r="Q28" s="100">
        <f t="shared" si="0"/>
        <v>99.999999999999986</v>
      </c>
      <c r="R28" s="96"/>
      <c r="S28" s="82"/>
      <c r="T28" s="82"/>
      <c r="U28" s="82"/>
      <c r="V28" s="82"/>
    </row>
    <row r="29" spans="2:22" ht="23.1" customHeight="1" x14ac:dyDescent="0.15">
      <c r="B29" s="35" t="s">
        <v>1</v>
      </c>
      <c r="C29" s="285" t="s">
        <v>908</v>
      </c>
      <c r="D29" s="984" t="s">
        <v>620</v>
      </c>
      <c r="E29" s="984"/>
      <c r="F29" s="95">
        <f t="shared" ref="F29:F41" si="15">F16-P3</f>
        <v>263</v>
      </c>
      <c r="G29" s="62">
        <f t="shared" ref="G29:O29" si="16">G3/$F29*100</f>
        <v>61.216730038022817</v>
      </c>
      <c r="H29" s="62">
        <f t="shared" si="16"/>
        <v>7.6045627376425857</v>
      </c>
      <c r="I29" s="62">
        <f t="shared" si="16"/>
        <v>1.1406844106463878</v>
      </c>
      <c r="J29" s="62">
        <f t="shared" si="16"/>
        <v>3.041825095057034</v>
      </c>
      <c r="K29" s="62">
        <f t="shared" si="16"/>
        <v>7.6045627376425857</v>
      </c>
      <c r="L29" s="62">
        <f t="shared" si="16"/>
        <v>9.8859315589353614</v>
      </c>
      <c r="M29" s="62">
        <f t="shared" si="16"/>
        <v>8.7452471482889731</v>
      </c>
      <c r="N29" s="62">
        <f t="shared" si="16"/>
        <v>0.38022813688212925</v>
      </c>
      <c r="O29" s="62">
        <f t="shared" si="16"/>
        <v>0.38022813688212925</v>
      </c>
      <c r="P29" s="101" t="s">
        <v>203</v>
      </c>
      <c r="Q29" s="62">
        <f t="shared" si="0"/>
        <v>99.999999999999972</v>
      </c>
      <c r="R29" s="96"/>
      <c r="S29" s="82"/>
      <c r="T29" s="82"/>
      <c r="U29" s="82"/>
      <c r="V29" s="82"/>
    </row>
    <row r="30" spans="2:22" ht="23.1" customHeight="1" x14ac:dyDescent="0.15">
      <c r="B30" s="102" t="s">
        <v>192</v>
      </c>
      <c r="C30" s="121" t="s">
        <v>909</v>
      </c>
      <c r="D30" s="137" t="s">
        <v>619</v>
      </c>
      <c r="E30" s="137"/>
      <c r="F30" s="97">
        <f t="shared" si="15"/>
        <v>300</v>
      </c>
      <c r="G30" s="98">
        <f t="shared" ref="G30:O30" si="17">G4/$F30*100</f>
        <v>4.3333333333333339</v>
      </c>
      <c r="H30" s="98">
        <f t="shared" si="17"/>
        <v>0.33333333333333337</v>
      </c>
      <c r="I30" s="98">
        <f t="shared" si="17"/>
        <v>0</v>
      </c>
      <c r="J30" s="98">
        <f t="shared" si="17"/>
        <v>7.6666666666666661</v>
      </c>
      <c r="K30" s="98">
        <f t="shared" si="17"/>
        <v>53</v>
      </c>
      <c r="L30" s="98">
        <f t="shared" si="17"/>
        <v>25.666666666666664</v>
      </c>
      <c r="M30" s="98">
        <f t="shared" si="17"/>
        <v>7.333333333333333</v>
      </c>
      <c r="N30" s="98">
        <f t="shared" si="17"/>
        <v>1</v>
      </c>
      <c r="O30" s="98">
        <f t="shared" si="17"/>
        <v>0.66666666666666674</v>
      </c>
      <c r="P30" s="106" t="s">
        <v>146</v>
      </c>
      <c r="Q30" s="98">
        <f t="shared" si="0"/>
        <v>100</v>
      </c>
      <c r="R30" s="96"/>
      <c r="S30" s="82"/>
      <c r="T30" s="82"/>
      <c r="U30" s="82"/>
      <c r="V30" s="82"/>
    </row>
    <row r="31" spans="2:22" ht="23.1" customHeight="1" x14ac:dyDescent="0.15">
      <c r="B31" s="84"/>
      <c r="C31" s="121" t="s">
        <v>910</v>
      </c>
      <c r="D31" s="122" t="s">
        <v>618</v>
      </c>
      <c r="E31" s="122"/>
      <c r="F31" s="97">
        <f t="shared" si="15"/>
        <v>297</v>
      </c>
      <c r="G31" s="98">
        <f t="shared" ref="G31:O31" si="18">G5/$F31*100</f>
        <v>9.7643097643097647</v>
      </c>
      <c r="H31" s="98">
        <f t="shared" si="18"/>
        <v>3.0303030303030303</v>
      </c>
      <c r="I31" s="98">
        <f t="shared" si="18"/>
        <v>1.6835016835016834</v>
      </c>
      <c r="J31" s="98">
        <f t="shared" si="18"/>
        <v>4.0404040404040407</v>
      </c>
      <c r="K31" s="98">
        <f t="shared" si="18"/>
        <v>20.53872053872054</v>
      </c>
      <c r="L31" s="98">
        <f t="shared" si="18"/>
        <v>26.599326599326602</v>
      </c>
      <c r="M31" s="98">
        <f t="shared" si="18"/>
        <v>29.292929292929294</v>
      </c>
      <c r="N31" s="98">
        <f t="shared" si="18"/>
        <v>4.0404040404040407</v>
      </c>
      <c r="O31" s="98">
        <f t="shared" si="18"/>
        <v>1.0101010101010102</v>
      </c>
      <c r="P31" s="106" t="s">
        <v>146</v>
      </c>
      <c r="Q31" s="98">
        <f t="shared" si="0"/>
        <v>100</v>
      </c>
      <c r="R31" s="96"/>
      <c r="S31" s="82"/>
      <c r="T31" s="82"/>
      <c r="U31" s="82"/>
      <c r="V31" s="82"/>
    </row>
    <row r="32" spans="2:22" ht="23.1" customHeight="1" x14ac:dyDescent="0.15">
      <c r="B32" s="84"/>
      <c r="C32" s="116" t="s">
        <v>911</v>
      </c>
      <c r="D32" s="122" t="s">
        <v>617</v>
      </c>
      <c r="E32" s="122"/>
      <c r="F32" s="97">
        <f t="shared" si="15"/>
        <v>299</v>
      </c>
      <c r="G32" s="98">
        <f t="shared" ref="G32:O32" si="19">G6/$F32*100</f>
        <v>5.3511705685618729</v>
      </c>
      <c r="H32" s="98">
        <f t="shared" si="19"/>
        <v>1.3377926421404682</v>
      </c>
      <c r="I32" s="98">
        <f t="shared" si="19"/>
        <v>2.6755852842809364</v>
      </c>
      <c r="J32" s="98">
        <f t="shared" si="19"/>
        <v>5.0167224080267561</v>
      </c>
      <c r="K32" s="98">
        <f t="shared" si="19"/>
        <v>48.16053511705686</v>
      </c>
      <c r="L32" s="98">
        <f t="shared" si="19"/>
        <v>16.722408026755854</v>
      </c>
      <c r="M32" s="98">
        <f t="shared" si="19"/>
        <v>14.381270903010032</v>
      </c>
      <c r="N32" s="98">
        <f t="shared" si="19"/>
        <v>3.6789297658862878</v>
      </c>
      <c r="O32" s="98">
        <f t="shared" si="19"/>
        <v>2.6755852842809364</v>
      </c>
      <c r="P32" s="106" t="s">
        <v>146</v>
      </c>
      <c r="Q32" s="98">
        <f t="shared" si="0"/>
        <v>100</v>
      </c>
      <c r="R32" s="96"/>
      <c r="S32" s="82"/>
      <c r="T32" s="82"/>
      <c r="U32" s="82"/>
      <c r="V32" s="82"/>
    </row>
    <row r="33" spans="1:22" ht="23.1" customHeight="1" x14ac:dyDescent="0.15">
      <c r="B33" s="84"/>
      <c r="C33" s="125"/>
      <c r="D33" s="116" t="s">
        <v>245</v>
      </c>
      <c r="E33" s="124"/>
      <c r="F33" s="97">
        <f t="shared" si="15"/>
        <v>190</v>
      </c>
      <c r="G33" s="98">
        <f t="shared" ref="G33:O33" si="20">G7/$F33*100</f>
        <v>36.315789473684212</v>
      </c>
      <c r="H33" s="98">
        <f t="shared" si="20"/>
        <v>11.052631578947368</v>
      </c>
      <c r="I33" s="98">
        <f t="shared" si="20"/>
        <v>7.8947368421052628</v>
      </c>
      <c r="J33" s="98">
        <f t="shared" si="20"/>
        <v>8.9473684210526319</v>
      </c>
      <c r="K33" s="98">
        <f t="shared" si="20"/>
        <v>35.263157894736842</v>
      </c>
      <c r="L33" s="98">
        <f t="shared" si="20"/>
        <v>0.52631578947368418</v>
      </c>
      <c r="M33" s="98">
        <f t="shared" si="20"/>
        <v>0</v>
      </c>
      <c r="N33" s="98">
        <f t="shared" si="20"/>
        <v>0</v>
      </c>
      <c r="O33" s="98">
        <f t="shared" si="20"/>
        <v>0</v>
      </c>
      <c r="P33" s="106" t="s">
        <v>146</v>
      </c>
      <c r="Q33" s="98">
        <f t="shared" si="0"/>
        <v>100.00000000000001</v>
      </c>
      <c r="R33" s="96"/>
      <c r="S33" s="82"/>
      <c r="T33" s="82"/>
      <c r="U33" s="82"/>
      <c r="V33" s="82"/>
    </row>
    <row r="34" spans="1:22" ht="23.1" customHeight="1" x14ac:dyDescent="0.15">
      <c r="B34" s="84"/>
      <c r="C34" s="116" t="s">
        <v>912</v>
      </c>
      <c r="D34" s="117" t="s">
        <v>615</v>
      </c>
      <c r="E34" s="117"/>
      <c r="F34" s="97">
        <f t="shared" si="15"/>
        <v>284</v>
      </c>
      <c r="G34" s="98">
        <f t="shared" ref="G34:O34" si="21">G8/$F34*100</f>
        <v>34.154929577464785</v>
      </c>
      <c r="H34" s="98">
        <f t="shared" si="21"/>
        <v>5.28169014084507</v>
      </c>
      <c r="I34" s="98">
        <f t="shared" si="21"/>
        <v>3.873239436619718</v>
      </c>
      <c r="J34" s="98">
        <f t="shared" si="21"/>
        <v>8.0985915492957758</v>
      </c>
      <c r="K34" s="98">
        <f t="shared" si="21"/>
        <v>14.43661971830986</v>
      </c>
      <c r="L34" s="98">
        <f t="shared" si="21"/>
        <v>11.267605633802818</v>
      </c>
      <c r="M34" s="98">
        <f t="shared" si="21"/>
        <v>10.56338028169014</v>
      </c>
      <c r="N34" s="98">
        <f t="shared" si="21"/>
        <v>8.8028169014084501</v>
      </c>
      <c r="O34" s="98">
        <f t="shared" si="21"/>
        <v>3.5211267605633805</v>
      </c>
      <c r="P34" s="106"/>
      <c r="Q34" s="98">
        <f t="shared" si="0"/>
        <v>100</v>
      </c>
      <c r="R34" s="96"/>
      <c r="S34" s="82"/>
      <c r="T34" s="82"/>
      <c r="U34" s="82"/>
      <c r="V34" s="82"/>
    </row>
    <row r="35" spans="1:22" ht="23.1" customHeight="1" x14ac:dyDescent="0.15">
      <c r="B35" s="84"/>
      <c r="C35" s="125"/>
      <c r="D35" s="284" t="s">
        <v>240</v>
      </c>
      <c r="E35" s="122"/>
      <c r="F35" s="97">
        <f t="shared" si="15"/>
        <v>280</v>
      </c>
      <c r="G35" s="98">
        <f t="shared" ref="G35:O35" si="22">G9/$F35*100</f>
        <v>38.214285714285708</v>
      </c>
      <c r="H35" s="98">
        <f t="shared" si="22"/>
        <v>5</v>
      </c>
      <c r="I35" s="98">
        <f t="shared" si="22"/>
        <v>4.2857142857142856</v>
      </c>
      <c r="J35" s="98">
        <f t="shared" si="22"/>
        <v>6.7857142857142856</v>
      </c>
      <c r="K35" s="98">
        <f t="shared" si="22"/>
        <v>11.785714285714285</v>
      </c>
      <c r="L35" s="98">
        <f t="shared" si="22"/>
        <v>10.357142857142858</v>
      </c>
      <c r="M35" s="98">
        <f t="shared" si="22"/>
        <v>10</v>
      </c>
      <c r="N35" s="98">
        <f t="shared" si="22"/>
        <v>9.6428571428571441</v>
      </c>
      <c r="O35" s="98">
        <f t="shared" si="22"/>
        <v>3.9285714285714284</v>
      </c>
      <c r="P35" s="106" t="s">
        <v>146</v>
      </c>
      <c r="Q35" s="98">
        <f t="shared" si="0"/>
        <v>99.999999999999986</v>
      </c>
      <c r="R35" s="96"/>
      <c r="S35" s="82"/>
      <c r="T35" s="82"/>
      <c r="U35" s="82"/>
      <c r="V35" s="82"/>
    </row>
    <row r="36" spans="1:22" ht="23.1" customHeight="1" x14ac:dyDescent="0.15">
      <c r="B36" s="84"/>
      <c r="C36" s="125"/>
      <c r="D36" s="126"/>
      <c r="E36" s="277" t="s">
        <v>241</v>
      </c>
      <c r="F36" s="97">
        <f t="shared" si="15"/>
        <v>276</v>
      </c>
      <c r="G36" s="98">
        <f t="shared" ref="G36:O36" si="23">G10/$F36*100</f>
        <v>55.434782608695656</v>
      </c>
      <c r="H36" s="98">
        <f t="shared" si="23"/>
        <v>5.4347826086956523</v>
      </c>
      <c r="I36" s="98">
        <f t="shared" si="23"/>
        <v>1.8115942028985508</v>
      </c>
      <c r="J36" s="98">
        <f t="shared" si="23"/>
        <v>7.9710144927536222</v>
      </c>
      <c r="K36" s="98">
        <f t="shared" si="23"/>
        <v>18.115942028985508</v>
      </c>
      <c r="L36" s="98">
        <f t="shared" si="23"/>
        <v>5.0724637681159424</v>
      </c>
      <c r="M36" s="98">
        <f t="shared" si="23"/>
        <v>4.7101449275362324</v>
      </c>
      <c r="N36" s="98">
        <f t="shared" si="23"/>
        <v>1.4492753623188406</v>
      </c>
      <c r="O36" s="98">
        <f t="shared" si="23"/>
        <v>0</v>
      </c>
      <c r="P36" s="106" t="s">
        <v>146</v>
      </c>
      <c r="Q36" s="98">
        <f t="shared" si="0"/>
        <v>100.00000000000001</v>
      </c>
      <c r="R36" s="96"/>
      <c r="S36" s="82"/>
      <c r="T36" s="82"/>
      <c r="U36" s="82"/>
      <c r="V36" s="82"/>
    </row>
    <row r="37" spans="1:22" ht="23.1" customHeight="1" x14ac:dyDescent="0.15">
      <c r="B37" s="84"/>
      <c r="C37" s="125"/>
      <c r="D37" s="123"/>
      <c r="E37" s="121" t="s">
        <v>242</v>
      </c>
      <c r="F37" s="109">
        <f t="shared" si="15"/>
        <v>275</v>
      </c>
      <c r="G37" s="65">
        <f t="shared" ref="G37:O37" si="24">G11/$F37*100</f>
        <v>45.090909090909093</v>
      </c>
      <c r="H37" s="65">
        <f t="shared" si="24"/>
        <v>5.4545454545454541</v>
      </c>
      <c r="I37" s="65">
        <f t="shared" si="24"/>
        <v>2.9090909090909092</v>
      </c>
      <c r="J37" s="65">
        <f t="shared" si="24"/>
        <v>7.6363636363636367</v>
      </c>
      <c r="K37" s="65">
        <f t="shared" si="24"/>
        <v>14.545454545454545</v>
      </c>
      <c r="L37" s="65">
        <f t="shared" si="24"/>
        <v>8.7272727272727284</v>
      </c>
      <c r="M37" s="65">
        <f t="shared" si="24"/>
        <v>6.9090909090909092</v>
      </c>
      <c r="N37" s="65">
        <f t="shared" si="24"/>
        <v>6.5454545454545459</v>
      </c>
      <c r="O37" s="65">
        <f t="shared" si="24"/>
        <v>2.1818181818181821</v>
      </c>
      <c r="P37" s="67" t="s">
        <v>146</v>
      </c>
      <c r="Q37" s="65">
        <f t="shared" si="0"/>
        <v>100.00000000000001</v>
      </c>
      <c r="R37" s="96"/>
      <c r="S37" s="82"/>
      <c r="T37" s="82"/>
      <c r="U37" s="82"/>
      <c r="V37" s="82"/>
    </row>
    <row r="38" spans="1:22" ht="23.1" customHeight="1" x14ac:dyDescent="0.15">
      <c r="B38" s="84"/>
      <c r="C38" s="125"/>
      <c r="D38" s="284" t="s">
        <v>243</v>
      </c>
      <c r="E38" s="122"/>
      <c r="F38" s="97">
        <f t="shared" si="15"/>
        <v>309</v>
      </c>
      <c r="G38" s="98">
        <f t="shared" ref="G38:O38" si="25">G12/$F38*100</f>
        <v>92.233009708737868</v>
      </c>
      <c r="H38" s="98">
        <f t="shared" si="25"/>
        <v>0.3236245954692557</v>
      </c>
      <c r="I38" s="98">
        <f t="shared" si="25"/>
        <v>0.64724919093851141</v>
      </c>
      <c r="J38" s="98">
        <f t="shared" si="25"/>
        <v>1.9417475728155338</v>
      </c>
      <c r="K38" s="98">
        <f t="shared" si="25"/>
        <v>2.912621359223301</v>
      </c>
      <c r="L38" s="98">
        <f t="shared" si="25"/>
        <v>1.2944983818770228</v>
      </c>
      <c r="M38" s="98">
        <f t="shared" si="25"/>
        <v>0.3236245954692557</v>
      </c>
      <c r="N38" s="98">
        <f t="shared" si="25"/>
        <v>0.3236245954692557</v>
      </c>
      <c r="O38" s="98">
        <f t="shared" si="25"/>
        <v>0</v>
      </c>
      <c r="P38" s="106" t="s">
        <v>146</v>
      </c>
      <c r="Q38" s="98">
        <f t="shared" si="0"/>
        <v>99.999999999999986</v>
      </c>
      <c r="R38" s="96"/>
      <c r="S38" s="82"/>
      <c r="T38" s="82"/>
      <c r="U38" s="82"/>
      <c r="V38" s="82"/>
    </row>
    <row r="39" spans="1:22" ht="23.1" customHeight="1" x14ac:dyDescent="0.15">
      <c r="B39" s="84"/>
      <c r="C39" s="125"/>
      <c r="D39" s="126"/>
      <c r="E39" s="277" t="s">
        <v>241</v>
      </c>
      <c r="F39" s="97">
        <f t="shared" si="15"/>
        <v>271</v>
      </c>
      <c r="G39" s="98">
        <f t="shared" ref="G39:O39" si="26">G13/$F39*100</f>
        <v>95.9409594095941</v>
      </c>
      <c r="H39" s="98">
        <f t="shared" si="26"/>
        <v>1.107011070110701</v>
      </c>
      <c r="I39" s="98">
        <f t="shared" si="26"/>
        <v>1.107011070110701</v>
      </c>
      <c r="J39" s="98">
        <f t="shared" si="26"/>
        <v>0.73800738007380073</v>
      </c>
      <c r="K39" s="98">
        <f t="shared" si="26"/>
        <v>0.73800738007380073</v>
      </c>
      <c r="L39" s="98">
        <f t="shared" si="26"/>
        <v>0</v>
      </c>
      <c r="M39" s="98">
        <f t="shared" si="26"/>
        <v>0</v>
      </c>
      <c r="N39" s="98">
        <f t="shared" si="26"/>
        <v>0.36900369003690037</v>
      </c>
      <c r="O39" s="98">
        <f t="shared" si="26"/>
        <v>0</v>
      </c>
      <c r="P39" s="106" t="s">
        <v>146</v>
      </c>
      <c r="Q39" s="98">
        <f t="shared" si="0"/>
        <v>100</v>
      </c>
      <c r="R39" s="96"/>
      <c r="S39" s="82"/>
      <c r="T39" s="82"/>
      <c r="U39" s="82"/>
      <c r="V39" s="82"/>
    </row>
    <row r="40" spans="1:22" ht="23.1" customHeight="1" x14ac:dyDescent="0.15">
      <c r="B40" s="84"/>
      <c r="C40" s="123"/>
      <c r="D40" s="123"/>
      <c r="E40" s="121" t="s">
        <v>242</v>
      </c>
      <c r="F40" s="97">
        <f t="shared" si="15"/>
        <v>271</v>
      </c>
      <c r="G40" s="98">
        <f t="shared" ref="G40:O40" si="27">G14/$F40*100</f>
        <v>92.250922509225092</v>
      </c>
      <c r="H40" s="98">
        <f t="shared" si="27"/>
        <v>0.36900369003690037</v>
      </c>
      <c r="I40" s="98">
        <f t="shared" si="27"/>
        <v>0.36900369003690037</v>
      </c>
      <c r="J40" s="98">
        <f t="shared" si="27"/>
        <v>2.214022140221402</v>
      </c>
      <c r="K40" s="98">
        <f t="shared" si="27"/>
        <v>3.3210332103321036</v>
      </c>
      <c r="L40" s="98">
        <f t="shared" si="27"/>
        <v>1.107011070110701</v>
      </c>
      <c r="M40" s="98">
        <f t="shared" si="27"/>
        <v>0.36900369003690037</v>
      </c>
      <c r="N40" s="98">
        <f t="shared" si="27"/>
        <v>0</v>
      </c>
      <c r="O40" s="98">
        <f t="shared" si="27"/>
        <v>0</v>
      </c>
      <c r="P40" s="106" t="s">
        <v>146</v>
      </c>
      <c r="Q40" s="98">
        <f t="shared" si="0"/>
        <v>100.00000000000001</v>
      </c>
      <c r="R40" s="96"/>
      <c r="S40" s="82"/>
      <c r="T40" s="82"/>
      <c r="U40" s="82"/>
      <c r="V40" s="82"/>
    </row>
    <row r="41" spans="1:22" ht="23.1" customHeight="1" x14ac:dyDescent="0.15">
      <c r="B41" s="92"/>
      <c r="C41" s="128" t="s">
        <v>913</v>
      </c>
      <c r="D41" s="129" t="s">
        <v>613</v>
      </c>
      <c r="E41" s="129"/>
      <c r="F41" s="99">
        <f t="shared" si="15"/>
        <v>273</v>
      </c>
      <c r="G41" s="100">
        <f t="shared" ref="G41:O41" si="28">G15/$F41*100</f>
        <v>16.84981684981685</v>
      </c>
      <c r="H41" s="100">
        <f t="shared" si="28"/>
        <v>27.838827838827839</v>
      </c>
      <c r="I41" s="100">
        <f t="shared" si="28"/>
        <v>10.989010989010989</v>
      </c>
      <c r="J41" s="100">
        <f t="shared" si="28"/>
        <v>12.820512820512819</v>
      </c>
      <c r="K41" s="100">
        <f t="shared" si="28"/>
        <v>26.739926739926741</v>
      </c>
      <c r="L41" s="100">
        <f t="shared" si="28"/>
        <v>1.4652014652014651</v>
      </c>
      <c r="M41" s="100">
        <f t="shared" si="28"/>
        <v>1.098901098901099</v>
      </c>
      <c r="N41" s="100">
        <f t="shared" si="28"/>
        <v>0.36630036630036628</v>
      </c>
      <c r="O41" s="100">
        <f t="shared" si="28"/>
        <v>1.8315018315018317</v>
      </c>
      <c r="P41" s="107" t="s">
        <v>146</v>
      </c>
      <c r="Q41" s="100">
        <f t="shared" si="0"/>
        <v>99.999999999999986</v>
      </c>
      <c r="R41" s="96"/>
      <c r="S41" s="82"/>
      <c r="T41" s="82"/>
      <c r="U41" s="82"/>
      <c r="V41" s="82"/>
    </row>
    <row r="43" spans="1:22" ht="15" customHeight="1" x14ac:dyDescent="0.15">
      <c r="A43" s="37" t="s">
        <v>635</v>
      </c>
      <c r="F43" s="38"/>
      <c r="G43" s="38"/>
    </row>
    <row r="44" spans="1:22" ht="31.5" x14ac:dyDescent="0.15">
      <c r="B44" s="43" t="s">
        <v>636</v>
      </c>
      <c r="C44" s="44"/>
      <c r="D44" s="44"/>
      <c r="E44" s="44"/>
      <c r="F44" s="44"/>
      <c r="G44" s="292" t="s">
        <v>634</v>
      </c>
      <c r="H44" s="291" t="s">
        <v>633</v>
      </c>
      <c r="I44" s="291" t="s">
        <v>632</v>
      </c>
      <c r="J44" s="291" t="s">
        <v>631</v>
      </c>
      <c r="K44" s="291" t="s">
        <v>630</v>
      </c>
      <c r="L44" s="291" t="s">
        <v>629</v>
      </c>
      <c r="M44" s="291" t="s">
        <v>628</v>
      </c>
      <c r="N44" s="291" t="s">
        <v>627</v>
      </c>
      <c r="O44" s="291" t="s">
        <v>626</v>
      </c>
      <c r="P44" s="290" t="s">
        <v>57</v>
      </c>
      <c r="R44" s="290" t="s">
        <v>175</v>
      </c>
      <c r="S44" s="290" t="s">
        <v>176</v>
      </c>
      <c r="T44" s="290" t="s">
        <v>177</v>
      </c>
      <c r="U44" s="290" t="s">
        <v>178</v>
      </c>
      <c r="V44" s="80"/>
    </row>
    <row r="45" spans="1:22" ht="23.1" customHeight="1" x14ac:dyDescent="0.15">
      <c r="B45" s="35" t="s">
        <v>0</v>
      </c>
      <c r="C45" s="285" t="s">
        <v>908</v>
      </c>
      <c r="D45" s="984" t="s">
        <v>620</v>
      </c>
      <c r="E45" s="984"/>
      <c r="F45" s="60"/>
      <c r="G45" s="61">
        <v>148</v>
      </c>
      <c r="H45" s="61">
        <v>20</v>
      </c>
      <c r="I45" s="61">
        <v>3</v>
      </c>
      <c r="J45" s="61">
        <v>8</v>
      </c>
      <c r="K45" s="61">
        <v>20</v>
      </c>
      <c r="L45" s="61">
        <v>26</v>
      </c>
      <c r="M45" s="61">
        <v>12</v>
      </c>
      <c r="N45" s="61">
        <v>0</v>
      </c>
      <c r="O45" s="61">
        <v>0</v>
      </c>
      <c r="P45" s="61">
        <f t="shared" ref="P45:P70" si="29">SUM(G45:O45)</f>
        <v>237</v>
      </c>
      <c r="R45" s="289">
        <v>8862038.8312236294</v>
      </c>
      <c r="S45" s="469">
        <v>60568287</v>
      </c>
      <c r="T45" s="289">
        <v>0</v>
      </c>
      <c r="U45" s="289">
        <v>0</v>
      </c>
      <c r="V45" s="82"/>
    </row>
    <row r="46" spans="1:22" ht="23.1" customHeight="1" x14ac:dyDescent="0.15">
      <c r="B46" s="84"/>
      <c r="C46" s="121" t="s">
        <v>909</v>
      </c>
      <c r="D46" s="137" t="s">
        <v>619</v>
      </c>
      <c r="E46" s="137"/>
      <c r="F46" s="85"/>
      <c r="G46" s="86">
        <v>0</v>
      </c>
      <c r="H46" s="86">
        <v>0</v>
      </c>
      <c r="I46" s="86">
        <v>0</v>
      </c>
      <c r="J46" s="86">
        <v>22</v>
      </c>
      <c r="K46" s="86">
        <v>159</v>
      </c>
      <c r="L46" s="86">
        <v>77</v>
      </c>
      <c r="M46" s="86">
        <v>12</v>
      </c>
      <c r="N46" s="86">
        <v>0</v>
      </c>
      <c r="O46" s="86">
        <v>0</v>
      </c>
      <c r="P46" s="86">
        <f t="shared" si="29"/>
        <v>270</v>
      </c>
      <c r="R46" s="287">
        <v>24669612.848148149</v>
      </c>
      <c r="S46" s="470">
        <v>59687400</v>
      </c>
      <c r="T46" s="287">
        <v>5486454</v>
      </c>
      <c r="U46" s="287">
        <v>22344136.5</v>
      </c>
      <c r="V46" s="82"/>
    </row>
    <row r="47" spans="1:22" ht="23.1" customHeight="1" x14ac:dyDescent="0.15">
      <c r="B47" s="84"/>
      <c r="C47" s="121" t="s">
        <v>910</v>
      </c>
      <c r="D47" s="122" t="s">
        <v>618</v>
      </c>
      <c r="E47" s="122"/>
      <c r="F47" s="85"/>
      <c r="G47" s="86">
        <v>14</v>
      </c>
      <c r="H47" s="86">
        <v>9</v>
      </c>
      <c r="I47" s="86">
        <v>5</v>
      </c>
      <c r="J47" s="86">
        <v>12</v>
      </c>
      <c r="K47" s="86">
        <v>61</v>
      </c>
      <c r="L47" s="86">
        <v>79</v>
      </c>
      <c r="M47" s="86">
        <v>87</v>
      </c>
      <c r="N47" s="86">
        <v>0</v>
      </c>
      <c r="O47" s="86">
        <v>0</v>
      </c>
      <c r="P47" s="86">
        <f t="shared" si="29"/>
        <v>267</v>
      </c>
      <c r="R47" s="287">
        <v>38146485.104868911</v>
      </c>
      <c r="S47" s="470">
        <v>98033000</v>
      </c>
      <c r="T47" s="287">
        <v>0</v>
      </c>
      <c r="U47" s="287">
        <v>38697300</v>
      </c>
      <c r="V47" s="82"/>
    </row>
    <row r="48" spans="1:22" ht="23.1" customHeight="1" x14ac:dyDescent="0.15">
      <c r="B48" s="84"/>
      <c r="C48" s="116" t="s">
        <v>911</v>
      </c>
      <c r="D48" s="122" t="s">
        <v>617</v>
      </c>
      <c r="E48" s="122"/>
      <c r="F48" s="85"/>
      <c r="G48" s="86">
        <v>1</v>
      </c>
      <c r="H48" s="86">
        <v>4</v>
      </c>
      <c r="I48" s="86">
        <v>8</v>
      </c>
      <c r="J48" s="86">
        <v>15</v>
      </c>
      <c r="K48" s="86">
        <v>144</v>
      </c>
      <c r="L48" s="86">
        <v>50</v>
      </c>
      <c r="M48" s="86">
        <v>43</v>
      </c>
      <c r="N48" s="86">
        <v>4</v>
      </c>
      <c r="O48" s="86">
        <v>0</v>
      </c>
      <c r="P48" s="86">
        <f t="shared" si="29"/>
        <v>269</v>
      </c>
      <c r="R48" s="287">
        <v>30908541.386617102</v>
      </c>
      <c r="S48" s="470">
        <v>112466287</v>
      </c>
      <c r="T48" s="287">
        <v>0</v>
      </c>
      <c r="U48" s="287">
        <v>25352005</v>
      </c>
      <c r="V48" s="82"/>
    </row>
    <row r="49" spans="2:22" ht="23.1" customHeight="1" x14ac:dyDescent="0.15">
      <c r="B49" s="84"/>
      <c r="C49" s="125"/>
      <c r="D49" s="116" t="s">
        <v>245</v>
      </c>
      <c r="E49" s="124"/>
      <c r="F49" s="85"/>
      <c r="G49" s="86">
        <v>59</v>
      </c>
      <c r="H49" s="86">
        <v>21</v>
      </c>
      <c r="I49" s="86">
        <v>15</v>
      </c>
      <c r="J49" s="86">
        <v>17</v>
      </c>
      <c r="K49" s="86">
        <v>58</v>
      </c>
      <c r="L49" s="86">
        <v>0</v>
      </c>
      <c r="M49" s="86">
        <v>0</v>
      </c>
      <c r="N49" s="86">
        <v>0</v>
      </c>
      <c r="O49" s="86">
        <v>0</v>
      </c>
      <c r="P49" s="86">
        <f t="shared" si="29"/>
        <v>170</v>
      </c>
      <c r="R49" s="287">
        <v>7184116.6941176467</v>
      </c>
      <c r="S49" s="470">
        <v>21024229</v>
      </c>
      <c r="T49" s="287">
        <v>0</v>
      </c>
      <c r="U49" s="287">
        <v>3652451</v>
      </c>
      <c r="V49" s="82"/>
    </row>
    <row r="50" spans="2:22" ht="23.1" customHeight="1" x14ac:dyDescent="0.15">
      <c r="B50" s="84"/>
      <c r="C50" s="116" t="s">
        <v>912</v>
      </c>
      <c r="D50" s="117" t="s">
        <v>615</v>
      </c>
      <c r="E50" s="117"/>
      <c r="F50" s="85"/>
      <c r="G50" s="86">
        <v>83</v>
      </c>
      <c r="H50" s="86">
        <v>15</v>
      </c>
      <c r="I50" s="86">
        <v>11</v>
      </c>
      <c r="J50" s="86">
        <v>23</v>
      </c>
      <c r="K50" s="86">
        <v>41</v>
      </c>
      <c r="L50" s="86">
        <v>32</v>
      </c>
      <c r="M50" s="86">
        <v>30</v>
      </c>
      <c r="N50" s="86">
        <v>21</v>
      </c>
      <c r="O50" s="86">
        <v>0</v>
      </c>
      <c r="P50" s="86">
        <f t="shared" si="29"/>
        <v>256</v>
      </c>
      <c r="R50" s="287">
        <v>27441876.46484375</v>
      </c>
      <c r="S50" s="470">
        <v>168451188</v>
      </c>
      <c r="T50" s="287">
        <v>0</v>
      </c>
      <c r="U50" s="287">
        <v>9772412</v>
      </c>
      <c r="V50" s="82"/>
    </row>
    <row r="51" spans="2:22" ht="23.1" customHeight="1" x14ac:dyDescent="0.15">
      <c r="B51" s="84"/>
      <c r="C51" s="125"/>
      <c r="D51" s="284" t="s">
        <v>240</v>
      </c>
      <c r="E51" s="122"/>
      <c r="F51" s="85"/>
      <c r="G51" s="86">
        <v>93</v>
      </c>
      <c r="H51" s="86">
        <v>14</v>
      </c>
      <c r="I51" s="86">
        <v>12</v>
      </c>
      <c r="J51" s="86">
        <v>19</v>
      </c>
      <c r="K51" s="86">
        <v>33</v>
      </c>
      <c r="L51" s="86">
        <v>29</v>
      </c>
      <c r="M51" s="86">
        <v>28</v>
      </c>
      <c r="N51" s="86">
        <v>24</v>
      </c>
      <c r="O51" s="86">
        <v>0</v>
      </c>
      <c r="P51" s="86">
        <f t="shared" si="29"/>
        <v>252</v>
      </c>
      <c r="R51" s="287">
        <v>27502286.59126984</v>
      </c>
      <c r="S51" s="470">
        <v>183767581</v>
      </c>
      <c r="T51" s="287">
        <v>0</v>
      </c>
      <c r="U51" s="287">
        <v>5718708</v>
      </c>
      <c r="V51" s="82"/>
    </row>
    <row r="52" spans="2:22" ht="23.1" customHeight="1" x14ac:dyDescent="0.15">
      <c r="B52" s="84"/>
      <c r="C52" s="125"/>
      <c r="D52" s="126"/>
      <c r="E52" s="277" t="s">
        <v>241</v>
      </c>
      <c r="F52" s="85"/>
      <c r="G52" s="86">
        <v>139</v>
      </c>
      <c r="H52" s="86">
        <v>15</v>
      </c>
      <c r="I52" s="86">
        <v>5</v>
      </c>
      <c r="J52" s="86">
        <v>22</v>
      </c>
      <c r="K52" s="86">
        <v>50</v>
      </c>
      <c r="L52" s="86">
        <v>14</v>
      </c>
      <c r="M52" s="86">
        <v>3</v>
      </c>
      <c r="N52" s="86">
        <v>0</v>
      </c>
      <c r="O52" s="86">
        <v>0</v>
      </c>
      <c r="P52" s="86">
        <f t="shared" si="29"/>
        <v>248</v>
      </c>
      <c r="R52" s="287">
        <v>7640869.7419354841</v>
      </c>
      <c r="S52" s="470">
        <v>60000000</v>
      </c>
      <c r="T52" s="287">
        <v>0</v>
      </c>
      <c r="U52" s="287">
        <v>0</v>
      </c>
      <c r="V52" s="82"/>
    </row>
    <row r="53" spans="2:22" ht="23.1" customHeight="1" x14ac:dyDescent="0.15">
      <c r="B53" s="84"/>
      <c r="C53" s="125"/>
      <c r="D53" s="123"/>
      <c r="E53" s="121" t="s">
        <v>242</v>
      </c>
      <c r="F53" s="50"/>
      <c r="G53" s="64">
        <v>110</v>
      </c>
      <c r="H53" s="64">
        <v>15</v>
      </c>
      <c r="I53" s="64">
        <v>8</v>
      </c>
      <c r="J53" s="64">
        <v>21</v>
      </c>
      <c r="K53" s="64">
        <v>40</v>
      </c>
      <c r="L53" s="64">
        <v>24</v>
      </c>
      <c r="M53" s="64">
        <v>19</v>
      </c>
      <c r="N53" s="64">
        <v>10</v>
      </c>
      <c r="O53" s="64">
        <v>0</v>
      </c>
      <c r="P53" s="64">
        <f t="shared" si="29"/>
        <v>247</v>
      </c>
      <c r="R53" s="288">
        <v>17345238.400809716</v>
      </c>
      <c r="S53" s="471">
        <v>126000000</v>
      </c>
      <c r="T53" s="288">
        <v>0</v>
      </c>
      <c r="U53" s="288">
        <v>2840000</v>
      </c>
      <c r="V53" s="82"/>
    </row>
    <row r="54" spans="2:22" ht="23.1" customHeight="1" x14ac:dyDescent="0.15">
      <c r="B54" s="84"/>
      <c r="C54" s="125"/>
      <c r="D54" s="284" t="s">
        <v>243</v>
      </c>
      <c r="E54" s="122"/>
      <c r="F54" s="85"/>
      <c r="G54" s="86">
        <v>270</v>
      </c>
      <c r="H54" s="86">
        <v>1</v>
      </c>
      <c r="I54" s="86">
        <v>2</v>
      </c>
      <c r="J54" s="86">
        <v>6</v>
      </c>
      <c r="K54" s="86">
        <v>0</v>
      </c>
      <c r="L54" s="86">
        <v>0</v>
      </c>
      <c r="M54" s="86">
        <v>0</v>
      </c>
      <c r="N54" s="86">
        <v>0</v>
      </c>
      <c r="O54" s="86">
        <v>0</v>
      </c>
      <c r="P54" s="86">
        <f t="shared" si="29"/>
        <v>279</v>
      </c>
      <c r="R54" s="287">
        <v>210023.77060931901</v>
      </c>
      <c r="S54" s="470">
        <v>9917447</v>
      </c>
      <c r="T54" s="287">
        <v>0</v>
      </c>
      <c r="U54" s="287">
        <v>0</v>
      </c>
      <c r="V54" s="82"/>
    </row>
    <row r="55" spans="2:22" ht="23.1" customHeight="1" x14ac:dyDescent="0.15">
      <c r="B55" s="84"/>
      <c r="C55" s="125"/>
      <c r="D55" s="126"/>
      <c r="E55" s="277" t="s">
        <v>241</v>
      </c>
      <c r="F55" s="85"/>
      <c r="G55" s="86">
        <v>243</v>
      </c>
      <c r="H55" s="86">
        <v>0</v>
      </c>
      <c r="I55" s="86">
        <v>0</v>
      </c>
      <c r="J55" s="86">
        <v>0</v>
      </c>
      <c r="K55" s="86">
        <v>0</v>
      </c>
      <c r="L55" s="86">
        <v>0</v>
      </c>
      <c r="M55" s="86">
        <v>0</v>
      </c>
      <c r="N55" s="86">
        <v>0</v>
      </c>
      <c r="O55" s="86">
        <v>0</v>
      </c>
      <c r="P55" s="86">
        <f t="shared" si="29"/>
        <v>243</v>
      </c>
      <c r="R55" s="293">
        <v>0</v>
      </c>
      <c r="S55" s="293">
        <v>0</v>
      </c>
      <c r="T55" s="293">
        <v>0</v>
      </c>
      <c r="U55" s="293">
        <v>0</v>
      </c>
      <c r="V55" s="82"/>
    </row>
    <row r="56" spans="2:22" ht="23.1" customHeight="1" x14ac:dyDescent="0.15">
      <c r="B56" s="84"/>
      <c r="C56" s="123"/>
      <c r="D56" s="123"/>
      <c r="E56" s="121" t="s">
        <v>242</v>
      </c>
      <c r="F56" s="85"/>
      <c r="G56" s="86">
        <v>236</v>
      </c>
      <c r="H56" s="86">
        <v>1</v>
      </c>
      <c r="I56" s="86">
        <v>1</v>
      </c>
      <c r="J56" s="86">
        <v>5</v>
      </c>
      <c r="K56" s="86">
        <v>0</v>
      </c>
      <c r="L56" s="86">
        <v>0</v>
      </c>
      <c r="M56" s="86">
        <v>0</v>
      </c>
      <c r="N56" s="86">
        <v>0</v>
      </c>
      <c r="O56" s="86">
        <v>0</v>
      </c>
      <c r="P56" s="86">
        <f t="shared" si="29"/>
        <v>243</v>
      </c>
      <c r="R56" s="287">
        <v>164619.81069958847</v>
      </c>
      <c r="S56" s="470">
        <v>8534490</v>
      </c>
      <c r="T56" s="287">
        <v>0</v>
      </c>
      <c r="U56" s="287">
        <v>0</v>
      </c>
      <c r="V56" s="82"/>
    </row>
    <row r="57" spans="2:22" ht="23.1" customHeight="1" x14ac:dyDescent="0.15">
      <c r="B57" s="92"/>
      <c r="C57" s="128" t="s">
        <v>913</v>
      </c>
      <c r="D57" s="129" t="s">
        <v>613</v>
      </c>
      <c r="E57" s="129"/>
      <c r="F57" s="55"/>
      <c r="G57" s="93">
        <v>32</v>
      </c>
      <c r="H57" s="93">
        <v>76</v>
      </c>
      <c r="I57" s="93">
        <v>30</v>
      </c>
      <c r="J57" s="93">
        <v>35</v>
      </c>
      <c r="K57" s="93">
        <v>72</v>
      </c>
      <c r="L57" s="93">
        <v>0</v>
      </c>
      <c r="M57" s="93">
        <v>0</v>
      </c>
      <c r="N57" s="93">
        <v>0</v>
      </c>
      <c r="O57" s="93">
        <v>0</v>
      </c>
      <c r="P57" s="93">
        <f t="shared" si="29"/>
        <v>245</v>
      </c>
      <c r="R57" s="286">
        <v>7766449.7142857146</v>
      </c>
      <c r="S57" s="472">
        <v>28601331</v>
      </c>
      <c r="T57" s="286">
        <v>0</v>
      </c>
      <c r="U57" s="286">
        <v>3704108</v>
      </c>
      <c r="V57" s="82"/>
    </row>
    <row r="58" spans="2:22" ht="23.1" customHeight="1" x14ac:dyDescent="0.15">
      <c r="B58" s="35" t="s">
        <v>1</v>
      </c>
      <c r="C58" s="285" t="s">
        <v>908</v>
      </c>
      <c r="D58" s="984" t="s">
        <v>620</v>
      </c>
      <c r="E58" s="984"/>
      <c r="F58" s="95">
        <f t="shared" ref="F58:F70" si="30">P45</f>
        <v>237</v>
      </c>
      <c r="G58" s="62">
        <f t="shared" ref="G58:O58" si="31">G45/$F58*100</f>
        <v>62.447257383966246</v>
      </c>
      <c r="H58" s="62">
        <f t="shared" si="31"/>
        <v>8.4388185654008439</v>
      </c>
      <c r="I58" s="62">
        <f t="shared" si="31"/>
        <v>1.2658227848101267</v>
      </c>
      <c r="J58" s="62">
        <f t="shared" si="31"/>
        <v>3.3755274261603372</v>
      </c>
      <c r="K58" s="62">
        <f t="shared" si="31"/>
        <v>8.4388185654008439</v>
      </c>
      <c r="L58" s="62">
        <f t="shared" si="31"/>
        <v>10.970464135021098</v>
      </c>
      <c r="M58" s="62">
        <f t="shared" si="31"/>
        <v>5.0632911392405067</v>
      </c>
      <c r="N58" s="62">
        <f t="shared" si="31"/>
        <v>0</v>
      </c>
      <c r="O58" s="62">
        <f t="shared" si="31"/>
        <v>0</v>
      </c>
      <c r="P58" s="62">
        <f t="shared" si="29"/>
        <v>100</v>
      </c>
      <c r="R58" s="82"/>
      <c r="S58" s="82"/>
      <c r="T58" s="82"/>
      <c r="U58" s="82"/>
    </row>
    <row r="59" spans="2:22" ht="23.1" customHeight="1" x14ac:dyDescent="0.15">
      <c r="B59" s="84"/>
      <c r="C59" s="121" t="s">
        <v>909</v>
      </c>
      <c r="D59" s="137" t="s">
        <v>619</v>
      </c>
      <c r="E59" s="137"/>
      <c r="F59" s="97">
        <f t="shared" si="30"/>
        <v>270</v>
      </c>
      <c r="G59" s="98">
        <f t="shared" ref="G59:O59" si="32">G46/$F59*100</f>
        <v>0</v>
      </c>
      <c r="H59" s="98">
        <f t="shared" si="32"/>
        <v>0</v>
      </c>
      <c r="I59" s="98">
        <f t="shared" si="32"/>
        <v>0</v>
      </c>
      <c r="J59" s="98">
        <f t="shared" si="32"/>
        <v>8.1481481481481488</v>
      </c>
      <c r="K59" s="98">
        <f t="shared" si="32"/>
        <v>58.888888888888893</v>
      </c>
      <c r="L59" s="98">
        <f t="shared" si="32"/>
        <v>28.518518518518519</v>
      </c>
      <c r="M59" s="98">
        <f t="shared" si="32"/>
        <v>4.4444444444444446</v>
      </c>
      <c r="N59" s="98">
        <f t="shared" si="32"/>
        <v>0</v>
      </c>
      <c r="O59" s="98">
        <f t="shared" si="32"/>
        <v>0</v>
      </c>
      <c r="P59" s="98">
        <f t="shared" si="29"/>
        <v>100</v>
      </c>
      <c r="Q59" s="96"/>
      <c r="R59" s="82"/>
      <c r="S59" s="82"/>
      <c r="T59" s="82"/>
      <c r="U59" s="82"/>
    </row>
    <row r="60" spans="2:22" ht="23.1" customHeight="1" x14ac:dyDescent="0.15">
      <c r="B60" s="84"/>
      <c r="C60" s="121" t="s">
        <v>910</v>
      </c>
      <c r="D60" s="122" t="s">
        <v>618</v>
      </c>
      <c r="E60" s="122"/>
      <c r="F60" s="97">
        <f t="shared" si="30"/>
        <v>267</v>
      </c>
      <c r="G60" s="98">
        <f t="shared" ref="G60:O60" si="33">G47/$F60*100</f>
        <v>5.2434456928838955</v>
      </c>
      <c r="H60" s="98">
        <f t="shared" si="33"/>
        <v>3.3707865168539324</v>
      </c>
      <c r="I60" s="98">
        <f t="shared" si="33"/>
        <v>1.8726591760299627</v>
      </c>
      <c r="J60" s="98">
        <f t="shared" si="33"/>
        <v>4.4943820224719104</v>
      </c>
      <c r="K60" s="98">
        <f t="shared" si="33"/>
        <v>22.846441947565545</v>
      </c>
      <c r="L60" s="98">
        <f t="shared" si="33"/>
        <v>29.588014981273407</v>
      </c>
      <c r="M60" s="98">
        <f t="shared" si="33"/>
        <v>32.584269662921351</v>
      </c>
      <c r="N60" s="98">
        <f t="shared" si="33"/>
        <v>0</v>
      </c>
      <c r="O60" s="98">
        <f t="shared" si="33"/>
        <v>0</v>
      </c>
      <c r="P60" s="98">
        <f t="shared" si="29"/>
        <v>100</v>
      </c>
      <c r="Q60" s="96"/>
      <c r="R60" s="82"/>
      <c r="S60" s="82"/>
      <c r="T60" s="82"/>
      <c r="U60" s="82"/>
    </row>
    <row r="61" spans="2:22" ht="23.1" customHeight="1" x14ac:dyDescent="0.15">
      <c r="B61" s="84"/>
      <c r="C61" s="116" t="s">
        <v>911</v>
      </c>
      <c r="D61" s="122" t="s">
        <v>617</v>
      </c>
      <c r="E61" s="122"/>
      <c r="F61" s="97">
        <f t="shared" si="30"/>
        <v>269</v>
      </c>
      <c r="G61" s="98">
        <f t="shared" ref="G61:O61" si="34">G48/$F61*100</f>
        <v>0.37174721189591076</v>
      </c>
      <c r="H61" s="98">
        <f t="shared" si="34"/>
        <v>1.486988847583643</v>
      </c>
      <c r="I61" s="98">
        <f t="shared" si="34"/>
        <v>2.9739776951672861</v>
      </c>
      <c r="J61" s="98">
        <f t="shared" si="34"/>
        <v>5.5762081784386615</v>
      </c>
      <c r="K61" s="98">
        <f t="shared" si="34"/>
        <v>53.531598513011147</v>
      </c>
      <c r="L61" s="98">
        <f t="shared" si="34"/>
        <v>18.587360594795538</v>
      </c>
      <c r="M61" s="98">
        <f t="shared" si="34"/>
        <v>15.985130111524162</v>
      </c>
      <c r="N61" s="98">
        <f t="shared" si="34"/>
        <v>1.486988847583643</v>
      </c>
      <c r="O61" s="98">
        <f t="shared" si="34"/>
        <v>0</v>
      </c>
      <c r="P61" s="98">
        <f t="shared" si="29"/>
        <v>99.999999999999986</v>
      </c>
      <c r="Q61" s="96"/>
      <c r="R61" s="82"/>
      <c r="S61" s="82"/>
      <c r="T61" s="82"/>
      <c r="U61" s="82"/>
    </row>
    <row r="62" spans="2:22" ht="23.1" customHeight="1" x14ac:dyDescent="0.15">
      <c r="B62" s="84"/>
      <c r="C62" s="125"/>
      <c r="D62" s="116" t="s">
        <v>245</v>
      </c>
      <c r="E62" s="124"/>
      <c r="F62" s="97">
        <f t="shared" si="30"/>
        <v>170</v>
      </c>
      <c r="G62" s="98">
        <f t="shared" ref="G62:O62" si="35">G49/$F62*100</f>
        <v>34.705882352941174</v>
      </c>
      <c r="H62" s="98">
        <f t="shared" si="35"/>
        <v>12.352941176470589</v>
      </c>
      <c r="I62" s="98">
        <f t="shared" si="35"/>
        <v>8.8235294117647065</v>
      </c>
      <c r="J62" s="98">
        <f t="shared" si="35"/>
        <v>10</v>
      </c>
      <c r="K62" s="98">
        <f t="shared" si="35"/>
        <v>34.117647058823529</v>
      </c>
      <c r="L62" s="98">
        <f t="shared" si="35"/>
        <v>0</v>
      </c>
      <c r="M62" s="98">
        <f t="shared" si="35"/>
        <v>0</v>
      </c>
      <c r="N62" s="98">
        <f t="shared" si="35"/>
        <v>0</v>
      </c>
      <c r="O62" s="98">
        <f t="shared" si="35"/>
        <v>0</v>
      </c>
      <c r="P62" s="98">
        <f t="shared" si="29"/>
        <v>100</v>
      </c>
      <c r="Q62" s="96"/>
      <c r="R62" s="82"/>
      <c r="S62" s="82"/>
      <c r="T62" s="82"/>
      <c r="U62" s="82"/>
    </row>
    <row r="63" spans="2:22" ht="23.1" customHeight="1" x14ac:dyDescent="0.15">
      <c r="B63" s="84"/>
      <c r="C63" s="116" t="s">
        <v>912</v>
      </c>
      <c r="D63" s="117" t="s">
        <v>615</v>
      </c>
      <c r="E63" s="117"/>
      <c r="F63" s="97">
        <f t="shared" si="30"/>
        <v>256</v>
      </c>
      <c r="G63" s="98">
        <f t="shared" ref="G63:O63" si="36">G50/$F63*100</f>
        <v>32.421875</v>
      </c>
      <c r="H63" s="98">
        <f t="shared" si="36"/>
        <v>5.859375</v>
      </c>
      <c r="I63" s="98">
        <f t="shared" si="36"/>
        <v>4.296875</v>
      </c>
      <c r="J63" s="98">
        <f t="shared" si="36"/>
        <v>8.984375</v>
      </c>
      <c r="K63" s="98">
        <f t="shared" si="36"/>
        <v>16.015625</v>
      </c>
      <c r="L63" s="98">
        <f t="shared" si="36"/>
        <v>12.5</v>
      </c>
      <c r="M63" s="98">
        <f t="shared" si="36"/>
        <v>11.71875</v>
      </c>
      <c r="N63" s="98">
        <f t="shared" si="36"/>
        <v>8.203125</v>
      </c>
      <c r="O63" s="98">
        <f t="shared" si="36"/>
        <v>0</v>
      </c>
      <c r="P63" s="98">
        <f t="shared" si="29"/>
        <v>100</v>
      </c>
      <c r="Q63" s="96"/>
      <c r="R63" s="82"/>
      <c r="S63" s="82"/>
      <c r="T63" s="82"/>
      <c r="U63" s="82"/>
    </row>
    <row r="64" spans="2:22" ht="23.1" customHeight="1" x14ac:dyDescent="0.15">
      <c r="B64" s="84"/>
      <c r="C64" s="125"/>
      <c r="D64" s="284" t="s">
        <v>240</v>
      </c>
      <c r="E64" s="122"/>
      <c r="F64" s="97">
        <f t="shared" si="30"/>
        <v>252</v>
      </c>
      <c r="G64" s="98">
        <f t="shared" ref="G64:O64" si="37">G51/$F64*100</f>
        <v>36.904761904761905</v>
      </c>
      <c r="H64" s="98">
        <f t="shared" si="37"/>
        <v>5.5555555555555554</v>
      </c>
      <c r="I64" s="98">
        <f t="shared" si="37"/>
        <v>4.7619047619047619</v>
      </c>
      <c r="J64" s="98">
        <f t="shared" si="37"/>
        <v>7.5396825396825395</v>
      </c>
      <c r="K64" s="98">
        <f t="shared" si="37"/>
        <v>13.095238095238097</v>
      </c>
      <c r="L64" s="98">
        <f t="shared" si="37"/>
        <v>11.507936507936508</v>
      </c>
      <c r="M64" s="98">
        <f t="shared" si="37"/>
        <v>11.111111111111111</v>
      </c>
      <c r="N64" s="98">
        <f t="shared" si="37"/>
        <v>9.5238095238095237</v>
      </c>
      <c r="O64" s="98">
        <f t="shared" si="37"/>
        <v>0</v>
      </c>
      <c r="P64" s="98">
        <f t="shared" si="29"/>
        <v>100</v>
      </c>
      <c r="Q64" s="96"/>
      <c r="R64" s="82"/>
      <c r="S64" s="82"/>
      <c r="T64" s="82"/>
      <c r="U64" s="82"/>
    </row>
    <row r="65" spans="1:22" ht="23.1" customHeight="1" x14ac:dyDescent="0.15">
      <c r="B65" s="84"/>
      <c r="C65" s="125"/>
      <c r="D65" s="126"/>
      <c r="E65" s="277" t="s">
        <v>241</v>
      </c>
      <c r="F65" s="97">
        <f t="shared" si="30"/>
        <v>248</v>
      </c>
      <c r="G65" s="98">
        <f t="shared" ref="G65:O65" si="38">G52/$F65*100</f>
        <v>56.048387096774185</v>
      </c>
      <c r="H65" s="98">
        <f t="shared" si="38"/>
        <v>6.0483870967741939</v>
      </c>
      <c r="I65" s="98">
        <f t="shared" si="38"/>
        <v>2.0161290322580645</v>
      </c>
      <c r="J65" s="98">
        <f t="shared" si="38"/>
        <v>8.870967741935484</v>
      </c>
      <c r="K65" s="98">
        <f t="shared" si="38"/>
        <v>20.161290322580644</v>
      </c>
      <c r="L65" s="98">
        <f t="shared" si="38"/>
        <v>5.6451612903225801</v>
      </c>
      <c r="M65" s="98">
        <f t="shared" si="38"/>
        <v>1.2096774193548387</v>
      </c>
      <c r="N65" s="98">
        <f t="shared" si="38"/>
        <v>0</v>
      </c>
      <c r="O65" s="98">
        <f t="shared" si="38"/>
        <v>0</v>
      </c>
      <c r="P65" s="98">
        <f t="shared" si="29"/>
        <v>99.999999999999986</v>
      </c>
      <c r="Q65" s="96"/>
      <c r="R65" s="82"/>
      <c r="S65" s="82"/>
      <c r="T65" s="82"/>
      <c r="U65" s="82"/>
    </row>
    <row r="66" spans="1:22" ht="23.1" customHeight="1" x14ac:dyDescent="0.15">
      <c r="B66" s="84"/>
      <c r="C66" s="125"/>
      <c r="D66" s="123"/>
      <c r="E66" s="121" t="s">
        <v>242</v>
      </c>
      <c r="F66" s="109">
        <f t="shared" si="30"/>
        <v>247</v>
      </c>
      <c r="G66" s="65">
        <f t="shared" ref="G66:O66" si="39">G53/$F66*100</f>
        <v>44.534412955465584</v>
      </c>
      <c r="H66" s="65">
        <f t="shared" si="39"/>
        <v>6.0728744939271255</v>
      </c>
      <c r="I66" s="65">
        <f t="shared" si="39"/>
        <v>3.2388663967611335</v>
      </c>
      <c r="J66" s="65">
        <f t="shared" si="39"/>
        <v>8.5020242914979747</v>
      </c>
      <c r="K66" s="65">
        <f t="shared" si="39"/>
        <v>16.194331983805668</v>
      </c>
      <c r="L66" s="65">
        <f t="shared" si="39"/>
        <v>9.7165991902834001</v>
      </c>
      <c r="M66" s="65">
        <f t="shared" si="39"/>
        <v>7.6923076923076925</v>
      </c>
      <c r="N66" s="65">
        <f t="shared" si="39"/>
        <v>4.048582995951417</v>
      </c>
      <c r="O66" s="65">
        <f t="shared" si="39"/>
        <v>0</v>
      </c>
      <c r="P66" s="65">
        <f t="shared" si="29"/>
        <v>100</v>
      </c>
      <c r="Q66" s="96"/>
      <c r="R66" s="82"/>
      <c r="S66" s="82"/>
      <c r="T66" s="82"/>
      <c r="U66" s="82"/>
    </row>
    <row r="67" spans="1:22" ht="23.1" customHeight="1" x14ac:dyDescent="0.15">
      <c r="B67" s="84"/>
      <c r="C67" s="125"/>
      <c r="D67" s="284" t="s">
        <v>243</v>
      </c>
      <c r="E67" s="122"/>
      <c r="F67" s="97">
        <f t="shared" si="30"/>
        <v>279</v>
      </c>
      <c r="G67" s="98">
        <f t="shared" ref="G67:O67" si="40">G54/$F67*100</f>
        <v>96.774193548387103</v>
      </c>
      <c r="H67" s="98">
        <f t="shared" si="40"/>
        <v>0.35842293906810035</v>
      </c>
      <c r="I67" s="98">
        <f t="shared" si="40"/>
        <v>0.71684587813620071</v>
      </c>
      <c r="J67" s="98">
        <f t="shared" si="40"/>
        <v>2.1505376344086025</v>
      </c>
      <c r="K67" s="98">
        <f t="shared" si="40"/>
        <v>0</v>
      </c>
      <c r="L67" s="98">
        <f t="shared" si="40"/>
        <v>0</v>
      </c>
      <c r="M67" s="98">
        <f t="shared" si="40"/>
        <v>0</v>
      </c>
      <c r="N67" s="98">
        <f t="shared" si="40"/>
        <v>0</v>
      </c>
      <c r="O67" s="98">
        <f t="shared" si="40"/>
        <v>0</v>
      </c>
      <c r="P67" s="98">
        <f t="shared" si="29"/>
        <v>100.00000000000001</v>
      </c>
      <c r="Q67" s="96"/>
      <c r="R67" s="82"/>
      <c r="S67" s="82"/>
      <c r="T67" s="82"/>
      <c r="U67" s="82"/>
    </row>
    <row r="68" spans="1:22" ht="23.1" customHeight="1" x14ac:dyDescent="0.15">
      <c r="B68" s="84"/>
      <c r="C68" s="125"/>
      <c r="D68" s="126"/>
      <c r="E68" s="277" t="s">
        <v>241</v>
      </c>
      <c r="F68" s="97">
        <f t="shared" si="30"/>
        <v>243</v>
      </c>
      <c r="G68" s="98">
        <f t="shared" ref="G68:O68" si="41">IF($F68=0,0,G55/$F68*100)</f>
        <v>100</v>
      </c>
      <c r="H68" s="98">
        <f t="shared" si="41"/>
        <v>0</v>
      </c>
      <c r="I68" s="98">
        <f t="shared" si="41"/>
        <v>0</v>
      </c>
      <c r="J68" s="98">
        <f t="shared" si="41"/>
        <v>0</v>
      </c>
      <c r="K68" s="98">
        <f t="shared" si="41"/>
        <v>0</v>
      </c>
      <c r="L68" s="98">
        <f t="shared" si="41"/>
        <v>0</v>
      </c>
      <c r="M68" s="98">
        <f t="shared" si="41"/>
        <v>0</v>
      </c>
      <c r="N68" s="98">
        <f t="shared" si="41"/>
        <v>0</v>
      </c>
      <c r="O68" s="98">
        <f t="shared" si="41"/>
        <v>0</v>
      </c>
      <c r="P68" s="98">
        <f t="shared" si="29"/>
        <v>100</v>
      </c>
      <c r="Q68" s="96"/>
      <c r="R68" s="82"/>
      <c r="S68" s="82"/>
      <c r="T68" s="82"/>
      <c r="U68" s="82"/>
    </row>
    <row r="69" spans="1:22" ht="23.1" customHeight="1" x14ac:dyDescent="0.15">
      <c r="B69" s="84"/>
      <c r="C69" s="123"/>
      <c r="D69" s="123"/>
      <c r="E69" s="121" t="s">
        <v>242</v>
      </c>
      <c r="F69" s="97">
        <f t="shared" si="30"/>
        <v>243</v>
      </c>
      <c r="G69" s="98">
        <f t="shared" ref="G69:O69" si="42">G56/$F69*100</f>
        <v>97.119341563786008</v>
      </c>
      <c r="H69" s="98">
        <f t="shared" si="42"/>
        <v>0.41152263374485598</v>
      </c>
      <c r="I69" s="98">
        <f t="shared" si="42"/>
        <v>0.41152263374485598</v>
      </c>
      <c r="J69" s="98">
        <f t="shared" si="42"/>
        <v>2.0576131687242798</v>
      </c>
      <c r="K69" s="98">
        <f t="shared" si="42"/>
        <v>0</v>
      </c>
      <c r="L69" s="98">
        <f t="shared" si="42"/>
        <v>0</v>
      </c>
      <c r="M69" s="98">
        <f t="shared" si="42"/>
        <v>0</v>
      </c>
      <c r="N69" s="98">
        <f t="shared" si="42"/>
        <v>0</v>
      </c>
      <c r="O69" s="98">
        <f t="shared" si="42"/>
        <v>0</v>
      </c>
      <c r="P69" s="98">
        <f t="shared" si="29"/>
        <v>99.999999999999986</v>
      </c>
      <c r="Q69" s="96"/>
      <c r="R69" s="82"/>
      <c r="S69" s="82"/>
      <c r="T69" s="82"/>
      <c r="U69" s="82"/>
    </row>
    <row r="70" spans="1:22" ht="23.1" customHeight="1" x14ac:dyDescent="0.15">
      <c r="B70" s="92"/>
      <c r="C70" s="128" t="s">
        <v>913</v>
      </c>
      <c r="D70" s="129" t="s">
        <v>613</v>
      </c>
      <c r="E70" s="129"/>
      <c r="F70" s="99">
        <f t="shared" si="30"/>
        <v>245</v>
      </c>
      <c r="G70" s="100">
        <f t="shared" ref="G70:O70" si="43">G57/$F70*100</f>
        <v>13.061224489795919</v>
      </c>
      <c r="H70" s="100">
        <f t="shared" si="43"/>
        <v>31.020408163265305</v>
      </c>
      <c r="I70" s="100">
        <f t="shared" si="43"/>
        <v>12.244897959183673</v>
      </c>
      <c r="J70" s="100">
        <f t="shared" si="43"/>
        <v>14.285714285714285</v>
      </c>
      <c r="K70" s="100">
        <f t="shared" si="43"/>
        <v>29.387755102040821</v>
      </c>
      <c r="L70" s="100">
        <f t="shared" si="43"/>
        <v>0</v>
      </c>
      <c r="M70" s="100">
        <f t="shared" si="43"/>
        <v>0</v>
      </c>
      <c r="N70" s="100">
        <f t="shared" si="43"/>
        <v>0</v>
      </c>
      <c r="O70" s="100">
        <f t="shared" si="43"/>
        <v>0</v>
      </c>
      <c r="P70" s="100">
        <f t="shared" si="29"/>
        <v>100</v>
      </c>
      <c r="Q70" s="96"/>
      <c r="R70" s="82"/>
      <c r="S70" s="82"/>
      <c r="T70" s="82"/>
      <c r="U70" s="82"/>
    </row>
    <row r="72" spans="1:22" ht="15" customHeight="1" x14ac:dyDescent="0.15">
      <c r="A72" s="37" t="s">
        <v>635</v>
      </c>
      <c r="F72" s="38"/>
      <c r="G72" s="38"/>
    </row>
    <row r="73" spans="1:22" ht="31.5" x14ac:dyDescent="0.15">
      <c r="B73" s="43" t="s">
        <v>61</v>
      </c>
      <c r="C73" s="44"/>
      <c r="D73" s="44"/>
      <c r="E73" s="44"/>
      <c r="F73" s="44"/>
      <c r="G73" s="292" t="s">
        <v>634</v>
      </c>
      <c r="H73" s="291" t="s">
        <v>633</v>
      </c>
      <c r="I73" s="291" t="s">
        <v>632</v>
      </c>
      <c r="J73" s="291" t="s">
        <v>631</v>
      </c>
      <c r="K73" s="291" t="s">
        <v>630</v>
      </c>
      <c r="L73" s="291" t="s">
        <v>629</v>
      </c>
      <c r="M73" s="291" t="s">
        <v>628</v>
      </c>
      <c r="N73" s="291" t="s">
        <v>627</v>
      </c>
      <c r="O73" s="291" t="s">
        <v>626</v>
      </c>
      <c r="P73" s="290" t="s">
        <v>73</v>
      </c>
      <c r="Q73" s="290" t="s">
        <v>57</v>
      </c>
      <c r="R73" s="290" t="s">
        <v>175</v>
      </c>
      <c r="S73" s="290" t="s">
        <v>176</v>
      </c>
      <c r="T73" s="290" t="s">
        <v>177</v>
      </c>
      <c r="U73" s="290" t="s">
        <v>178</v>
      </c>
      <c r="V73" s="80"/>
    </row>
    <row r="74" spans="1:22" ht="23.1" customHeight="1" x14ac:dyDescent="0.15">
      <c r="B74" s="35" t="s">
        <v>0</v>
      </c>
      <c r="C74" s="285" t="s">
        <v>908</v>
      </c>
      <c r="D74" s="984" t="s">
        <v>620</v>
      </c>
      <c r="E74" s="984"/>
      <c r="F74" s="60"/>
      <c r="G74" s="61">
        <v>10</v>
      </c>
      <c r="H74" s="61">
        <v>3</v>
      </c>
      <c r="I74" s="61">
        <v>0</v>
      </c>
      <c r="J74" s="61">
        <v>2</v>
      </c>
      <c r="K74" s="61">
        <v>1</v>
      </c>
      <c r="L74" s="61">
        <v>0</v>
      </c>
      <c r="M74" s="61">
        <v>0</v>
      </c>
      <c r="N74" s="61">
        <v>0</v>
      </c>
      <c r="O74" s="61">
        <v>0</v>
      </c>
      <c r="P74" s="61">
        <v>0</v>
      </c>
      <c r="Q74" s="61">
        <f t="shared" ref="Q74:Q112" si="44">SUM(G74:P74)</f>
        <v>16</v>
      </c>
      <c r="R74" s="289">
        <v>1947948.25</v>
      </c>
      <c r="S74" s="469">
        <v>16639101</v>
      </c>
      <c r="T74" s="289">
        <v>0</v>
      </c>
      <c r="U74" s="289">
        <v>0</v>
      </c>
      <c r="V74" s="82"/>
    </row>
    <row r="75" spans="1:22" ht="23.1" customHeight="1" x14ac:dyDescent="0.15">
      <c r="B75" s="84"/>
      <c r="C75" s="121" t="s">
        <v>909</v>
      </c>
      <c r="D75" s="137" t="s">
        <v>619</v>
      </c>
      <c r="E75" s="137"/>
      <c r="F75" s="85"/>
      <c r="G75" s="86">
        <v>1</v>
      </c>
      <c r="H75" s="86">
        <v>0</v>
      </c>
      <c r="I75" s="86">
        <v>0</v>
      </c>
      <c r="J75" s="86">
        <v>1</v>
      </c>
      <c r="K75" s="86">
        <v>7</v>
      </c>
      <c r="L75" s="86">
        <v>4</v>
      </c>
      <c r="M75" s="86">
        <v>3</v>
      </c>
      <c r="N75" s="86">
        <v>0</v>
      </c>
      <c r="O75" s="86">
        <v>0</v>
      </c>
      <c r="P75" s="86">
        <v>0</v>
      </c>
      <c r="Q75" s="86">
        <f t="shared" si="44"/>
        <v>16</v>
      </c>
      <c r="R75" s="287">
        <v>29033594.375</v>
      </c>
      <c r="S75" s="470">
        <v>61858535</v>
      </c>
      <c r="T75" s="287">
        <v>0</v>
      </c>
      <c r="U75" s="287">
        <v>25281397</v>
      </c>
      <c r="V75" s="82"/>
    </row>
    <row r="76" spans="1:22" ht="23.1" customHeight="1" x14ac:dyDescent="0.15">
      <c r="B76" s="84"/>
      <c r="C76" s="121" t="s">
        <v>910</v>
      </c>
      <c r="D76" s="122" t="s">
        <v>618</v>
      </c>
      <c r="E76" s="122"/>
      <c r="F76" s="85"/>
      <c r="G76" s="86">
        <v>5</v>
      </c>
      <c r="H76" s="86">
        <v>0</v>
      </c>
      <c r="I76" s="86">
        <v>0</v>
      </c>
      <c r="J76" s="86">
        <v>1</v>
      </c>
      <c r="K76" s="86">
        <v>5</v>
      </c>
      <c r="L76" s="86">
        <v>4</v>
      </c>
      <c r="M76" s="86">
        <v>0</v>
      </c>
      <c r="N76" s="86">
        <v>1</v>
      </c>
      <c r="O76" s="86">
        <v>0</v>
      </c>
      <c r="P76" s="86">
        <v>0</v>
      </c>
      <c r="Q76" s="86">
        <f t="shared" si="44"/>
        <v>16</v>
      </c>
      <c r="R76" s="287">
        <v>22706145.3125</v>
      </c>
      <c r="S76" s="470">
        <v>106883300</v>
      </c>
      <c r="T76" s="287">
        <v>0</v>
      </c>
      <c r="U76" s="287">
        <v>15500000</v>
      </c>
      <c r="V76" s="82"/>
    </row>
    <row r="77" spans="1:22" ht="23.1" customHeight="1" x14ac:dyDescent="0.15">
      <c r="B77" s="84"/>
      <c r="C77" s="116" t="s">
        <v>911</v>
      </c>
      <c r="D77" s="122" t="s">
        <v>617</v>
      </c>
      <c r="E77" s="122"/>
      <c r="F77" s="85"/>
      <c r="G77" s="86">
        <v>1</v>
      </c>
      <c r="H77" s="86">
        <v>0</v>
      </c>
      <c r="I77" s="86">
        <v>2</v>
      </c>
      <c r="J77" s="86">
        <v>1</v>
      </c>
      <c r="K77" s="86">
        <v>4</v>
      </c>
      <c r="L77" s="86">
        <v>1</v>
      </c>
      <c r="M77" s="86">
        <v>4</v>
      </c>
      <c r="N77" s="86">
        <v>3</v>
      </c>
      <c r="O77" s="86">
        <v>0</v>
      </c>
      <c r="P77" s="86">
        <v>0</v>
      </c>
      <c r="Q77" s="86">
        <f t="shared" si="44"/>
        <v>16</v>
      </c>
      <c r="R77" s="287">
        <v>47833730.25</v>
      </c>
      <c r="S77" s="470">
        <v>128236603</v>
      </c>
      <c r="T77" s="287">
        <v>0</v>
      </c>
      <c r="U77" s="287">
        <v>37455017.5</v>
      </c>
      <c r="V77" s="82"/>
    </row>
    <row r="78" spans="1:22" ht="23.1" customHeight="1" x14ac:dyDescent="0.15">
      <c r="B78" s="84"/>
      <c r="C78" s="125"/>
      <c r="D78" s="116" t="s">
        <v>245</v>
      </c>
      <c r="E78" s="124"/>
      <c r="F78" s="85"/>
      <c r="G78" s="86">
        <v>7</v>
      </c>
      <c r="H78" s="86">
        <v>4</v>
      </c>
      <c r="I78" s="86">
        <v>2</v>
      </c>
      <c r="J78" s="86">
        <v>1</v>
      </c>
      <c r="K78" s="86">
        <v>2</v>
      </c>
      <c r="L78" s="86">
        <v>0</v>
      </c>
      <c r="M78" s="86">
        <v>0</v>
      </c>
      <c r="N78" s="86">
        <v>0</v>
      </c>
      <c r="O78" s="86">
        <v>0</v>
      </c>
      <c r="P78" s="86">
        <v>0</v>
      </c>
      <c r="Q78" s="86">
        <f t="shared" si="44"/>
        <v>16</v>
      </c>
      <c r="R78" s="287">
        <v>3561791.4375</v>
      </c>
      <c r="S78" s="470">
        <v>18084170</v>
      </c>
      <c r="T78" s="287">
        <v>0</v>
      </c>
      <c r="U78" s="287">
        <v>1209573</v>
      </c>
      <c r="V78" s="82"/>
    </row>
    <row r="79" spans="1:22" ht="23.1" customHeight="1" x14ac:dyDescent="0.15">
      <c r="B79" s="84"/>
      <c r="C79" s="116" t="s">
        <v>912</v>
      </c>
      <c r="D79" s="117" t="s">
        <v>615</v>
      </c>
      <c r="E79" s="117"/>
      <c r="F79" s="85"/>
      <c r="G79" s="86">
        <v>7</v>
      </c>
      <c r="H79" s="86">
        <v>0</v>
      </c>
      <c r="I79" s="86">
        <v>0</v>
      </c>
      <c r="J79" s="86">
        <v>1</v>
      </c>
      <c r="K79" s="86">
        <v>1</v>
      </c>
      <c r="L79" s="86">
        <v>1</v>
      </c>
      <c r="M79" s="86">
        <v>1</v>
      </c>
      <c r="N79" s="86">
        <v>4</v>
      </c>
      <c r="O79" s="86">
        <v>1</v>
      </c>
      <c r="P79" s="86">
        <v>0</v>
      </c>
      <c r="Q79" s="86">
        <f t="shared" si="44"/>
        <v>16</v>
      </c>
      <c r="R79" s="287">
        <v>59802901.125</v>
      </c>
      <c r="S79" s="470">
        <v>225667768</v>
      </c>
      <c r="T79" s="287">
        <v>0</v>
      </c>
      <c r="U79" s="287">
        <v>18319500</v>
      </c>
      <c r="V79" s="82"/>
    </row>
    <row r="80" spans="1:22" ht="23.1" customHeight="1" x14ac:dyDescent="0.15">
      <c r="B80" s="84"/>
      <c r="C80" s="125"/>
      <c r="D80" s="284" t="s">
        <v>240</v>
      </c>
      <c r="E80" s="122"/>
      <c r="F80" s="85"/>
      <c r="G80" s="86">
        <v>8</v>
      </c>
      <c r="H80" s="86">
        <v>1</v>
      </c>
      <c r="I80" s="86">
        <v>0</v>
      </c>
      <c r="J80" s="86">
        <v>0</v>
      </c>
      <c r="K80" s="86">
        <v>1</v>
      </c>
      <c r="L80" s="86">
        <v>0</v>
      </c>
      <c r="M80" s="86">
        <v>1</v>
      </c>
      <c r="N80" s="86">
        <v>4</v>
      </c>
      <c r="O80" s="86">
        <v>1</v>
      </c>
      <c r="P80" s="86">
        <v>0</v>
      </c>
      <c r="Q80" s="86">
        <f t="shared" si="44"/>
        <v>16</v>
      </c>
      <c r="R80" s="287">
        <v>51809793.6875</v>
      </c>
      <c r="S80" s="470">
        <v>202690211</v>
      </c>
      <c r="T80" s="287">
        <v>0</v>
      </c>
      <c r="U80" s="287">
        <v>35000</v>
      </c>
      <c r="V80" s="82"/>
    </row>
    <row r="81" spans="2:22" ht="23.1" customHeight="1" x14ac:dyDescent="0.15">
      <c r="B81" s="84"/>
      <c r="C81" s="125"/>
      <c r="D81" s="126"/>
      <c r="E81" s="277" t="s">
        <v>241</v>
      </c>
      <c r="F81" s="85"/>
      <c r="G81" s="86">
        <v>12</v>
      </c>
      <c r="H81" s="86">
        <v>0</v>
      </c>
      <c r="I81" s="86">
        <v>0</v>
      </c>
      <c r="J81" s="86">
        <v>0</v>
      </c>
      <c r="K81" s="86">
        <v>4</v>
      </c>
      <c r="L81" s="86">
        <v>0</v>
      </c>
      <c r="M81" s="86">
        <v>0</v>
      </c>
      <c r="N81" s="86">
        <v>0</v>
      </c>
      <c r="O81" s="86">
        <v>0</v>
      </c>
      <c r="P81" s="86">
        <v>0</v>
      </c>
      <c r="Q81" s="86">
        <f t="shared" si="44"/>
        <v>16</v>
      </c>
      <c r="R81" s="287">
        <v>6241223.1875</v>
      </c>
      <c r="S81" s="470">
        <v>28309571</v>
      </c>
      <c r="T81" s="287">
        <v>0</v>
      </c>
      <c r="U81" s="287">
        <v>0</v>
      </c>
      <c r="V81" s="82"/>
    </row>
    <row r="82" spans="2:22" ht="23.1" customHeight="1" x14ac:dyDescent="0.15">
      <c r="B82" s="84"/>
      <c r="C82" s="125"/>
      <c r="D82" s="123"/>
      <c r="E82" s="121" t="s">
        <v>242</v>
      </c>
      <c r="F82" s="50"/>
      <c r="G82" s="64">
        <v>8</v>
      </c>
      <c r="H82" s="64">
        <v>1</v>
      </c>
      <c r="I82" s="64">
        <v>0</v>
      </c>
      <c r="J82" s="64">
        <v>0</v>
      </c>
      <c r="K82" s="64">
        <v>1</v>
      </c>
      <c r="L82" s="64">
        <v>0</v>
      </c>
      <c r="M82" s="64">
        <v>2</v>
      </c>
      <c r="N82" s="64">
        <v>4</v>
      </c>
      <c r="O82" s="64">
        <v>0</v>
      </c>
      <c r="P82" s="64">
        <v>0</v>
      </c>
      <c r="Q82" s="64">
        <f t="shared" si="44"/>
        <v>16</v>
      </c>
      <c r="R82" s="288">
        <v>45568570.5</v>
      </c>
      <c r="S82" s="471">
        <v>174380640</v>
      </c>
      <c r="T82" s="288">
        <v>0</v>
      </c>
      <c r="U82" s="288">
        <v>35000</v>
      </c>
      <c r="V82" s="82"/>
    </row>
    <row r="83" spans="2:22" ht="23.1" customHeight="1" x14ac:dyDescent="0.15">
      <c r="B83" s="84"/>
      <c r="C83" s="125"/>
      <c r="D83" s="284" t="s">
        <v>243</v>
      </c>
      <c r="E83" s="122"/>
      <c r="F83" s="85"/>
      <c r="G83" s="86">
        <v>10</v>
      </c>
      <c r="H83" s="86">
        <v>0</v>
      </c>
      <c r="I83" s="86">
        <v>0</v>
      </c>
      <c r="J83" s="86">
        <v>2</v>
      </c>
      <c r="K83" s="86">
        <v>3</v>
      </c>
      <c r="L83" s="86">
        <v>1</v>
      </c>
      <c r="M83" s="86">
        <v>0</v>
      </c>
      <c r="N83" s="86">
        <v>0</v>
      </c>
      <c r="O83" s="86">
        <v>0</v>
      </c>
      <c r="P83" s="86">
        <v>0</v>
      </c>
      <c r="Q83" s="86">
        <f t="shared" si="44"/>
        <v>16</v>
      </c>
      <c r="R83" s="287">
        <v>7993107.4375</v>
      </c>
      <c r="S83" s="470">
        <v>45739000</v>
      </c>
      <c r="T83" s="287">
        <v>0</v>
      </c>
      <c r="U83" s="287">
        <v>0</v>
      </c>
      <c r="V83" s="82"/>
    </row>
    <row r="84" spans="2:22" ht="23.1" customHeight="1" x14ac:dyDescent="0.15">
      <c r="B84" s="84"/>
      <c r="C84" s="125"/>
      <c r="D84" s="126"/>
      <c r="E84" s="277" t="s">
        <v>241</v>
      </c>
      <c r="F84" s="85"/>
      <c r="G84" s="86">
        <v>14</v>
      </c>
      <c r="H84" s="86">
        <v>1</v>
      </c>
      <c r="I84" s="86">
        <v>1</v>
      </c>
      <c r="J84" s="86">
        <v>0</v>
      </c>
      <c r="K84" s="86">
        <v>0</v>
      </c>
      <c r="L84" s="86">
        <v>0</v>
      </c>
      <c r="M84" s="86">
        <v>0</v>
      </c>
      <c r="N84" s="86">
        <v>0</v>
      </c>
      <c r="O84" s="86">
        <v>0</v>
      </c>
      <c r="P84" s="86">
        <v>0</v>
      </c>
      <c r="Q84" s="86">
        <f t="shared" si="44"/>
        <v>16</v>
      </c>
      <c r="R84" s="287">
        <v>430235</v>
      </c>
      <c r="S84" s="470">
        <v>4050000</v>
      </c>
      <c r="T84" s="287">
        <v>0</v>
      </c>
      <c r="U84" s="287">
        <v>0</v>
      </c>
      <c r="V84" s="82"/>
    </row>
    <row r="85" spans="2:22" ht="23.1" customHeight="1" x14ac:dyDescent="0.15">
      <c r="B85" s="84"/>
      <c r="C85" s="123"/>
      <c r="D85" s="123"/>
      <c r="E85" s="121" t="s">
        <v>242</v>
      </c>
      <c r="F85" s="85"/>
      <c r="G85" s="86">
        <v>10</v>
      </c>
      <c r="H85" s="86">
        <v>0</v>
      </c>
      <c r="I85" s="86">
        <v>0</v>
      </c>
      <c r="J85" s="86">
        <v>2</v>
      </c>
      <c r="K85" s="86">
        <v>3</v>
      </c>
      <c r="L85" s="86">
        <v>1</v>
      </c>
      <c r="M85" s="86">
        <v>0</v>
      </c>
      <c r="N85" s="86">
        <v>0</v>
      </c>
      <c r="O85" s="86">
        <v>0</v>
      </c>
      <c r="P85" s="86">
        <v>0</v>
      </c>
      <c r="Q85" s="86">
        <f t="shared" si="44"/>
        <v>16</v>
      </c>
      <c r="R85" s="287">
        <v>7562872.4375</v>
      </c>
      <c r="S85" s="470">
        <v>45739000</v>
      </c>
      <c r="T85" s="287">
        <v>0</v>
      </c>
      <c r="U85" s="287">
        <v>0</v>
      </c>
      <c r="V85" s="82"/>
    </row>
    <row r="86" spans="2:22" ht="23.1" customHeight="1" x14ac:dyDescent="0.15">
      <c r="B86" s="92"/>
      <c r="C86" s="128" t="s">
        <v>913</v>
      </c>
      <c r="D86" s="129" t="s">
        <v>613</v>
      </c>
      <c r="E86" s="129"/>
      <c r="F86" s="55"/>
      <c r="G86" s="93">
        <v>4</v>
      </c>
      <c r="H86" s="93">
        <v>2</v>
      </c>
      <c r="I86" s="93">
        <v>2</v>
      </c>
      <c r="J86" s="93">
        <v>5</v>
      </c>
      <c r="K86" s="93">
        <v>2</v>
      </c>
      <c r="L86" s="93">
        <v>0</v>
      </c>
      <c r="M86" s="93">
        <v>0</v>
      </c>
      <c r="N86" s="93">
        <v>0</v>
      </c>
      <c r="O86" s="93">
        <v>1</v>
      </c>
      <c r="P86" s="93">
        <v>0</v>
      </c>
      <c r="Q86" s="93">
        <f t="shared" si="44"/>
        <v>16</v>
      </c>
      <c r="R86" s="286">
        <v>19916649.375</v>
      </c>
      <c r="S86" s="472">
        <v>241000000</v>
      </c>
      <c r="T86" s="286">
        <v>0</v>
      </c>
      <c r="U86" s="286">
        <v>4868365.5</v>
      </c>
      <c r="V86" s="82"/>
    </row>
    <row r="87" spans="2:22" ht="23.1" customHeight="1" x14ac:dyDescent="0.15">
      <c r="B87" s="35" t="s">
        <v>1</v>
      </c>
      <c r="C87" s="285" t="s">
        <v>908</v>
      </c>
      <c r="D87" s="984" t="s">
        <v>620</v>
      </c>
      <c r="E87" s="984"/>
      <c r="F87" s="95">
        <f t="shared" ref="F87:F99" si="45">Q74</f>
        <v>16</v>
      </c>
      <c r="G87" s="62">
        <f t="shared" ref="G87:P87" si="46">G74/$F87*100</f>
        <v>62.5</v>
      </c>
      <c r="H87" s="62">
        <f t="shared" si="46"/>
        <v>18.75</v>
      </c>
      <c r="I87" s="62">
        <f t="shared" si="46"/>
        <v>0</v>
      </c>
      <c r="J87" s="62">
        <f t="shared" si="46"/>
        <v>12.5</v>
      </c>
      <c r="K87" s="62">
        <f t="shared" si="46"/>
        <v>6.25</v>
      </c>
      <c r="L87" s="62">
        <f t="shared" si="46"/>
        <v>0</v>
      </c>
      <c r="M87" s="62">
        <f t="shared" si="46"/>
        <v>0</v>
      </c>
      <c r="N87" s="62">
        <f t="shared" si="46"/>
        <v>0</v>
      </c>
      <c r="O87" s="62">
        <f t="shared" si="46"/>
        <v>0</v>
      </c>
      <c r="P87" s="62">
        <f t="shared" si="46"/>
        <v>0</v>
      </c>
      <c r="Q87" s="62">
        <f t="shared" si="44"/>
        <v>100</v>
      </c>
      <c r="R87" s="96"/>
      <c r="S87" s="82"/>
      <c r="T87" s="82"/>
      <c r="U87" s="82"/>
      <c r="V87" s="82"/>
    </row>
    <row r="88" spans="2:22" ht="23.1" customHeight="1" x14ac:dyDescent="0.15">
      <c r="B88" s="84"/>
      <c r="C88" s="121" t="s">
        <v>909</v>
      </c>
      <c r="D88" s="137" t="s">
        <v>619</v>
      </c>
      <c r="E88" s="137"/>
      <c r="F88" s="97">
        <f t="shared" si="45"/>
        <v>16</v>
      </c>
      <c r="G88" s="98">
        <f t="shared" ref="G88:P88" si="47">G75/$F88*100</f>
        <v>6.25</v>
      </c>
      <c r="H88" s="98">
        <f t="shared" si="47"/>
        <v>0</v>
      </c>
      <c r="I88" s="98">
        <f t="shared" si="47"/>
        <v>0</v>
      </c>
      <c r="J88" s="98">
        <f t="shared" si="47"/>
        <v>6.25</v>
      </c>
      <c r="K88" s="98">
        <f t="shared" si="47"/>
        <v>43.75</v>
      </c>
      <c r="L88" s="98">
        <f t="shared" si="47"/>
        <v>25</v>
      </c>
      <c r="M88" s="98">
        <f t="shared" si="47"/>
        <v>18.75</v>
      </c>
      <c r="N88" s="98">
        <f t="shared" si="47"/>
        <v>0</v>
      </c>
      <c r="O88" s="98">
        <f t="shared" si="47"/>
        <v>0</v>
      </c>
      <c r="P88" s="98">
        <f t="shared" si="47"/>
        <v>0</v>
      </c>
      <c r="Q88" s="98">
        <f t="shared" si="44"/>
        <v>100</v>
      </c>
      <c r="R88" s="96"/>
      <c r="S88" s="82"/>
      <c r="T88" s="82"/>
      <c r="U88" s="82"/>
      <c r="V88" s="82"/>
    </row>
    <row r="89" spans="2:22" ht="23.1" customHeight="1" x14ac:dyDescent="0.15">
      <c r="B89" s="84"/>
      <c r="C89" s="121" t="s">
        <v>910</v>
      </c>
      <c r="D89" s="122" t="s">
        <v>618</v>
      </c>
      <c r="E89" s="122"/>
      <c r="F89" s="97">
        <f t="shared" si="45"/>
        <v>16</v>
      </c>
      <c r="G89" s="98">
        <f t="shared" ref="G89:P89" si="48">G76/$F89*100</f>
        <v>31.25</v>
      </c>
      <c r="H89" s="98">
        <f t="shared" si="48"/>
        <v>0</v>
      </c>
      <c r="I89" s="98">
        <f t="shared" si="48"/>
        <v>0</v>
      </c>
      <c r="J89" s="98">
        <f t="shared" si="48"/>
        <v>6.25</v>
      </c>
      <c r="K89" s="98">
        <f t="shared" si="48"/>
        <v>31.25</v>
      </c>
      <c r="L89" s="98">
        <f t="shared" si="48"/>
        <v>25</v>
      </c>
      <c r="M89" s="98">
        <f t="shared" si="48"/>
        <v>0</v>
      </c>
      <c r="N89" s="98">
        <f t="shared" si="48"/>
        <v>6.25</v>
      </c>
      <c r="O89" s="98">
        <f t="shared" si="48"/>
        <v>0</v>
      </c>
      <c r="P89" s="98">
        <f t="shared" si="48"/>
        <v>0</v>
      </c>
      <c r="Q89" s="98">
        <f t="shared" si="44"/>
        <v>100</v>
      </c>
      <c r="R89" s="96"/>
      <c r="S89" s="82"/>
      <c r="T89" s="82"/>
      <c r="U89" s="82"/>
      <c r="V89" s="82"/>
    </row>
    <row r="90" spans="2:22" ht="23.1" customHeight="1" x14ac:dyDescent="0.15">
      <c r="B90" s="84"/>
      <c r="C90" s="116" t="s">
        <v>911</v>
      </c>
      <c r="D90" s="122" t="s">
        <v>617</v>
      </c>
      <c r="E90" s="122"/>
      <c r="F90" s="97">
        <f t="shared" si="45"/>
        <v>16</v>
      </c>
      <c r="G90" s="98">
        <f t="shared" ref="G90:P90" si="49">G77/$F90*100</f>
        <v>6.25</v>
      </c>
      <c r="H90" s="98">
        <f t="shared" si="49"/>
        <v>0</v>
      </c>
      <c r="I90" s="98">
        <f t="shared" si="49"/>
        <v>12.5</v>
      </c>
      <c r="J90" s="98">
        <f t="shared" si="49"/>
        <v>6.25</v>
      </c>
      <c r="K90" s="98">
        <f t="shared" si="49"/>
        <v>25</v>
      </c>
      <c r="L90" s="98">
        <f t="shared" si="49"/>
        <v>6.25</v>
      </c>
      <c r="M90" s="98">
        <f t="shared" si="49"/>
        <v>25</v>
      </c>
      <c r="N90" s="98">
        <f t="shared" si="49"/>
        <v>18.75</v>
      </c>
      <c r="O90" s="98">
        <f t="shared" si="49"/>
        <v>0</v>
      </c>
      <c r="P90" s="98">
        <f t="shared" si="49"/>
        <v>0</v>
      </c>
      <c r="Q90" s="98">
        <f t="shared" si="44"/>
        <v>100</v>
      </c>
      <c r="R90" s="96"/>
      <c r="S90" s="82"/>
      <c r="T90" s="82"/>
      <c r="U90" s="82"/>
      <c r="V90" s="82"/>
    </row>
    <row r="91" spans="2:22" ht="23.1" customHeight="1" x14ac:dyDescent="0.15">
      <c r="B91" s="84"/>
      <c r="C91" s="125"/>
      <c r="D91" s="116" t="s">
        <v>245</v>
      </c>
      <c r="E91" s="124"/>
      <c r="F91" s="97">
        <f t="shared" si="45"/>
        <v>16</v>
      </c>
      <c r="G91" s="98">
        <f t="shared" ref="G91:P91" si="50">G78/$F91*100</f>
        <v>43.75</v>
      </c>
      <c r="H91" s="98">
        <f t="shared" si="50"/>
        <v>25</v>
      </c>
      <c r="I91" s="98">
        <f t="shared" si="50"/>
        <v>12.5</v>
      </c>
      <c r="J91" s="98">
        <f t="shared" si="50"/>
        <v>6.25</v>
      </c>
      <c r="K91" s="98">
        <f t="shared" si="50"/>
        <v>12.5</v>
      </c>
      <c r="L91" s="98">
        <f t="shared" si="50"/>
        <v>0</v>
      </c>
      <c r="M91" s="98">
        <f t="shared" si="50"/>
        <v>0</v>
      </c>
      <c r="N91" s="98">
        <f t="shared" si="50"/>
        <v>0</v>
      </c>
      <c r="O91" s="98">
        <f t="shared" si="50"/>
        <v>0</v>
      </c>
      <c r="P91" s="98">
        <f t="shared" si="50"/>
        <v>0</v>
      </c>
      <c r="Q91" s="98">
        <f t="shared" si="44"/>
        <v>100</v>
      </c>
      <c r="R91" s="96"/>
      <c r="S91" s="82"/>
      <c r="T91" s="82"/>
      <c r="U91" s="82"/>
      <c r="V91" s="82"/>
    </row>
    <row r="92" spans="2:22" ht="23.1" customHeight="1" x14ac:dyDescent="0.15">
      <c r="B92" s="84"/>
      <c r="C92" s="116" t="s">
        <v>912</v>
      </c>
      <c r="D92" s="117" t="s">
        <v>615</v>
      </c>
      <c r="E92" s="117"/>
      <c r="F92" s="97">
        <f t="shared" si="45"/>
        <v>16</v>
      </c>
      <c r="G92" s="98">
        <f t="shared" ref="G92:P92" si="51">G79/$F92*100</f>
        <v>43.75</v>
      </c>
      <c r="H92" s="98">
        <f t="shared" si="51"/>
        <v>0</v>
      </c>
      <c r="I92" s="98">
        <f t="shared" si="51"/>
        <v>0</v>
      </c>
      <c r="J92" s="98">
        <f t="shared" si="51"/>
        <v>6.25</v>
      </c>
      <c r="K92" s="98">
        <f t="shared" si="51"/>
        <v>6.25</v>
      </c>
      <c r="L92" s="98">
        <f t="shared" si="51"/>
        <v>6.25</v>
      </c>
      <c r="M92" s="98">
        <f t="shared" si="51"/>
        <v>6.25</v>
      </c>
      <c r="N92" s="98">
        <f t="shared" si="51"/>
        <v>25</v>
      </c>
      <c r="O92" s="98">
        <f t="shared" si="51"/>
        <v>6.25</v>
      </c>
      <c r="P92" s="98">
        <f t="shared" si="51"/>
        <v>0</v>
      </c>
      <c r="Q92" s="98">
        <f t="shared" si="44"/>
        <v>100</v>
      </c>
      <c r="R92" s="96"/>
      <c r="S92" s="82"/>
      <c r="T92" s="82"/>
      <c r="U92" s="82"/>
      <c r="V92" s="82"/>
    </row>
    <row r="93" spans="2:22" ht="23.1" customHeight="1" x14ac:dyDescent="0.15">
      <c r="B93" s="84"/>
      <c r="C93" s="125"/>
      <c r="D93" s="284" t="s">
        <v>240</v>
      </c>
      <c r="E93" s="122"/>
      <c r="F93" s="97">
        <f t="shared" si="45"/>
        <v>16</v>
      </c>
      <c r="G93" s="98">
        <f t="shared" ref="G93:P93" si="52">G80/$F93*100</f>
        <v>50</v>
      </c>
      <c r="H93" s="98">
        <f t="shared" si="52"/>
        <v>6.25</v>
      </c>
      <c r="I93" s="98">
        <f t="shared" si="52"/>
        <v>0</v>
      </c>
      <c r="J93" s="98">
        <f t="shared" si="52"/>
        <v>0</v>
      </c>
      <c r="K93" s="98">
        <f t="shared" si="52"/>
        <v>6.25</v>
      </c>
      <c r="L93" s="98">
        <f t="shared" si="52"/>
        <v>0</v>
      </c>
      <c r="M93" s="98">
        <f t="shared" si="52"/>
        <v>6.25</v>
      </c>
      <c r="N93" s="98">
        <f t="shared" si="52"/>
        <v>25</v>
      </c>
      <c r="O93" s="98">
        <f t="shared" si="52"/>
        <v>6.25</v>
      </c>
      <c r="P93" s="98">
        <f t="shared" si="52"/>
        <v>0</v>
      </c>
      <c r="Q93" s="98">
        <f t="shared" si="44"/>
        <v>100</v>
      </c>
      <c r="R93" s="96"/>
      <c r="S93" s="82"/>
      <c r="T93" s="82"/>
      <c r="U93" s="82"/>
      <c r="V93" s="82"/>
    </row>
    <row r="94" spans="2:22" ht="23.1" customHeight="1" x14ac:dyDescent="0.15">
      <c r="B94" s="84"/>
      <c r="C94" s="125"/>
      <c r="D94" s="126"/>
      <c r="E94" s="277" t="s">
        <v>241</v>
      </c>
      <c r="F94" s="97">
        <f t="shared" si="45"/>
        <v>16</v>
      </c>
      <c r="G94" s="98">
        <f t="shared" ref="G94:P94" si="53">G81/$F94*100</f>
        <v>75</v>
      </c>
      <c r="H94" s="98">
        <f t="shared" si="53"/>
        <v>0</v>
      </c>
      <c r="I94" s="98">
        <f t="shared" si="53"/>
        <v>0</v>
      </c>
      <c r="J94" s="98">
        <f t="shared" si="53"/>
        <v>0</v>
      </c>
      <c r="K94" s="98">
        <f t="shared" si="53"/>
        <v>25</v>
      </c>
      <c r="L94" s="98">
        <f t="shared" si="53"/>
        <v>0</v>
      </c>
      <c r="M94" s="98">
        <f t="shared" si="53"/>
        <v>0</v>
      </c>
      <c r="N94" s="98">
        <f t="shared" si="53"/>
        <v>0</v>
      </c>
      <c r="O94" s="98">
        <f t="shared" si="53"/>
        <v>0</v>
      </c>
      <c r="P94" s="98">
        <f t="shared" si="53"/>
        <v>0</v>
      </c>
      <c r="Q94" s="98">
        <f t="shared" si="44"/>
        <v>100</v>
      </c>
      <c r="R94" s="96"/>
      <c r="S94" s="82"/>
      <c r="T94" s="82"/>
      <c r="U94" s="82"/>
      <c r="V94" s="82"/>
    </row>
    <row r="95" spans="2:22" ht="23.1" customHeight="1" x14ac:dyDescent="0.15">
      <c r="B95" s="84"/>
      <c r="C95" s="125"/>
      <c r="D95" s="123"/>
      <c r="E95" s="121" t="s">
        <v>242</v>
      </c>
      <c r="F95" s="109">
        <f t="shared" si="45"/>
        <v>16</v>
      </c>
      <c r="G95" s="65">
        <f t="shared" ref="G95:P95" si="54">G82/$F95*100</f>
        <v>50</v>
      </c>
      <c r="H95" s="65">
        <f t="shared" si="54"/>
        <v>6.25</v>
      </c>
      <c r="I95" s="65">
        <f t="shared" si="54"/>
        <v>0</v>
      </c>
      <c r="J95" s="65">
        <f t="shared" si="54"/>
        <v>0</v>
      </c>
      <c r="K95" s="65">
        <f t="shared" si="54"/>
        <v>6.25</v>
      </c>
      <c r="L95" s="65">
        <f t="shared" si="54"/>
        <v>0</v>
      </c>
      <c r="M95" s="65">
        <f t="shared" si="54"/>
        <v>12.5</v>
      </c>
      <c r="N95" s="65">
        <f t="shared" si="54"/>
        <v>25</v>
      </c>
      <c r="O95" s="65">
        <f t="shared" si="54"/>
        <v>0</v>
      </c>
      <c r="P95" s="65">
        <f t="shared" si="54"/>
        <v>0</v>
      </c>
      <c r="Q95" s="65">
        <f t="shared" si="44"/>
        <v>100</v>
      </c>
      <c r="R95" s="96"/>
      <c r="S95" s="82"/>
      <c r="T95" s="82"/>
      <c r="U95" s="82"/>
      <c r="V95" s="82"/>
    </row>
    <row r="96" spans="2:22" ht="23.1" customHeight="1" x14ac:dyDescent="0.15">
      <c r="B96" s="84"/>
      <c r="C96" s="125"/>
      <c r="D96" s="284" t="s">
        <v>243</v>
      </c>
      <c r="E96" s="122"/>
      <c r="F96" s="97">
        <f t="shared" si="45"/>
        <v>16</v>
      </c>
      <c r="G96" s="98">
        <f t="shared" ref="G96:P96" si="55">G83/$F96*100</f>
        <v>62.5</v>
      </c>
      <c r="H96" s="98">
        <f t="shared" si="55"/>
        <v>0</v>
      </c>
      <c r="I96" s="98">
        <f t="shared" si="55"/>
        <v>0</v>
      </c>
      <c r="J96" s="98">
        <f t="shared" si="55"/>
        <v>12.5</v>
      </c>
      <c r="K96" s="98">
        <f t="shared" si="55"/>
        <v>18.75</v>
      </c>
      <c r="L96" s="98">
        <f t="shared" si="55"/>
        <v>6.25</v>
      </c>
      <c r="M96" s="98">
        <f t="shared" si="55"/>
        <v>0</v>
      </c>
      <c r="N96" s="98">
        <f t="shared" si="55"/>
        <v>0</v>
      </c>
      <c r="O96" s="98">
        <f t="shared" si="55"/>
        <v>0</v>
      </c>
      <c r="P96" s="98">
        <f t="shared" si="55"/>
        <v>0</v>
      </c>
      <c r="Q96" s="98">
        <f t="shared" si="44"/>
        <v>100</v>
      </c>
      <c r="R96" s="96"/>
      <c r="S96" s="82"/>
      <c r="T96" s="82"/>
      <c r="U96" s="82"/>
      <c r="V96" s="82"/>
    </row>
    <row r="97" spans="2:22" ht="23.1" customHeight="1" x14ac:dyDescent="0.15">
      <c r="B97" s="84"/>
      <c r="C97" s="125"/>
      <c r="D97" s="126"/>
      <c r="E97" s="277" t="s">
        <v>241</v>
      </c>
      <c r="F97" s="97">
        <f t="shared" si="45"/>
        <v>16</v>
      </c>
      <c r="G97" s="98">
        <f t="shared" ref="G97:P97" si="56">G84/$F97*100</f>
        <v>87.5</v>
      </c>
      <c r="H97" s="98">
        <f t="shared" si="56"/>
        <v>6.25</v>
      </c>
      <c r="I97" s="98">
        <f t="shared" si="56"/>
        <v>6.25</v>
      </c>
      <c r="J97" s="98">
        <f t="shared" si="56"/>
        <v>0</v>
      </c>
      <c r="K97" s="98">
        <f t="shared" si="56"/>
        <v>0</v>
      </c>
      <c r="L97" s="98">
        <f t="shared" si="56"/>
        <v>0</v>
      </c>
      <c r="M97" s="98">
        <f t="shared" si="56"/>
        <v>0</v>
      </c>
      <c r="N97" s="98">
        <f t="shared" si="56"/>
        <v>0</v>
      </c>
      <c r="O97" s="98">
        <f t="shared" si="56"/>
        <v>0</v>
      </c>
      <c r="P97" s="98">
        <f t="shared" si="56"/>
        <v>0</v>
      </c>
      <c r="Q97" s="98">
        <f t="shared" si="44"/>
        <v>100</v>
      </c>
      <c r="R97" s="96"/>
      <c r="S97" s="82"/>
      <c r="T97" s="82"/>
      <c r="U97" s="82"/>
      <c r="V97" s="82"/>
    </row>
    <row r="98" spans="2:22" ht="23.1" customHeight="1" x14ac:dyDescent="0.15">
      <c r="B98" s="84"/>
      <c r="C98" s="123"/>
      <c r="D98" s="123"/>
      <c r="E98" s="121" t="s">
        <v>242</v>
      </c>
      <c r="F98" s="97">
        <f t="shared" si="45"/>
        <v>16</v>
      </c>
      <c r="G98" s="98">
        <f t="shared" ref="G98:P98" si="57">G85/$F98*100</f>
        <v>62.5</v>
      </c>
      <c r="H98" s="98">
        <f t="shared" si="57"/>
        <v>0</v>
      </c>
      <c r="I98" s="98">
        <f t="shared" si="57"/>
        <v>0</v>
      </c>
      <c r="J98" s="98">
        <f t="shared" si="57"/>
        <v>12.5</v>
      </c>
      <c r="K98" s="98">
        <f t="shared" si="57"/>
        <v>18.75</v>
      </c>
      <c r="L98" s="98">
        <f t="shared" si="57"/>
        <v>6.25</v>
      </c>
      <c r="M98" s="98">
        <f t="shared" si="57"/>
        <v>0</v>
      </c>
      <c r="N98" s="98">
        <f t="shared" si="57"/>
        <v>0</v>
      </c>
      <c r="O98" s="98">
        <f t="shared" si="57"/>
        <v>0</v>
      </c>
      <c r="P98" s="98">
        <f t="shared" si="57"/>
        <v>0</v>
      </c>
      <c r="Q98" s="98">
        <f t="shared" si="44"/>
        <v>100</v>
      </c>
      <c r="R98" s="96"/>
      <c r="S98" s="82"/>
      <c r="T98" s="82"/>
      <c r="U98" s="82"/>
      <c r="V98" s="82"/>
    </row>
    <row r="99" spans="2:22" ht="23.1" customHeight="1" x14ac:dyDescent="0.15">
      <c r="B99" s="92"/>
      <c r="C99" s="128" t="s">
        <v>913</v>
      </c>
      <c r="D99" s="129" t="s">
        <v>613</v>
      </c>
      <c r="E99" s="129"/>
      <c r="F99" s="99">
        <f t="shared" si="45"/>
        <v>16</v>
      </c>
      <c r="G99" s="100">
        <f t="shared" ref="G99:P99" si="58">G86/$F99*100</f>
        <v>25</v>
      </c>
      <c r="H99" s="100">
        <f t="shared" si="58"/>
        <v>12.5</v>
      </c>
      <c r="I99" s="100">
        <f t="shared" si="58"/>
        <v>12.5</v>
      </c>
      <c r="J99" s="100">
        <f t="shared" si="58"/>
        <v>31.25</v>
      </c>
      <c r="K99" s="100">
        <f t="shared" si="58"/>
        <v>12.5</v>
      </c>
      <c r="L99" s="100">
        <f t="shared" si="58"/>
        <v>0</v>
      </c>
      <c r="M99" s="100">
        <f t="shared" si="58"/>
        <v>0</v>
      </c>
      <c r="N99" s="100">
        <f t="shared" si="58"/>
        <v>0</v>
      </c>
      <c r="O99" s="100">
        <f t="shared" si="58"/>
        <v>6.25</v>
      </c>
      <c r="P99" s="100">
        <f t="shared" si="58"/>
        <v>0</v>
      </c>
      <c r="Q99" s="100">
        <f t="shared" si="44"/>
        <v>100</v>
      </c>
      <c r="R99" s="96"/>
      <c r="S99" s="82"/>
      <c r="T99" s="82"/>
      <c r="U99" s="82"/>
      <c r="V99" s="82"/>
    </row>
    <row r="100" spans="2:22" ht="23.1" customHeight="1" x14ac:dyDescent="0.15">
      <c r="B100" s="35" t="s">
        <v>1</v>
      </c>
      <c r="C100" s="285" t="s">
        <v>908</v>
      </c>
      <c r="D100" s="984" t="s">
        <v>620</v>
      </c>
      <c r="E100" s="984"/>
      <c r="F100" s="95">
        <f t="shared" ref="F100:F112" si="59">F87-P74</f>
        <v>16</v>
      </c>
      <c r="G100" s="62">
        <f t="shared" ref="G100:O100" si="60">G74/$F100*100</f>
        <v>62.5</v>
      </c>
      <c r="H100" s="62">
        <f t="shared" si="60"/>
        <v>18.75</v>
      </c>
      <c r="I100" s="62">
        <f t="shared" si="60"/>
        <v>0</v>
      </c>
      <c r="J100" s="62">
        <f t="shared" si="60"/>
        <v>12.5</v>
      </c>
      <c r="K100" s="62">
        <f t="shared" si="60"/>
        <v>6.25</v>
      </c>
      <c r="L100" s="62">
        <f t="shared" si="60"/>
        <v>0</v>
      </c>
      <c r="M100" s="62">
        <f t="shared" si="60"/>
        <v>0</v>
      </c>
      <c r="N100" s="62">
        <f t="shared" si="60"/>
        <v>0</v>
      </c>
      <c r="O100" s="62">
        <f t="shared" si="60"/>
        <v>0</v>
      </c>
      <c r="P100" s="101" t="s">
        <v>203</v>
      </c>
      <c r="Q100" s="62">
        <f t="shared" si="44"/>
        <v>100</v>
      </c>
      <c r="R100" s="96"/>
      <c r="S100" s="82"/>
      <c r="T100" s="82"/>
      <c r="U100" s="82"/>
      <c r="V100" s="82"/>
    </row>
    <row r="101" spans="2:22" ht="23.1" customHeight="1" x14ac:dyDescent="0.15">
      <c r="B101" s="102" t="s">
        <v>192</v>
      </c>
      <c r="C101" s="121" t="s">
        <v>909</v>
      </c>
      <c r="D101" s="137" t="s">
        <v>619</v>
      </c>
      <c r="E101" s="137"/>
      <c r="F101" s="97">
        <f t="shared" si="59"/>
        <v>16</v>
      </c>
      <c r="G101" s="98">
        <f t="shared" ref="G101:O101" si="61">G75/$F101*100</f>
        <v>6.25</v>
      </c>
      <c r="H101" s="98">
        <f t="shared" si="61"/>
        <v>0</v>
      </c>
      <c r="I101" s="98">
        <f t="shared" si="61"/>
        <v>0</v>
      </c>
      <c r="J101" s="98">
        <f t="shared" si="61"/>
        <v>6.25</v>
      </c>
      <c r="K101" s="98">
        <f t="shared" si="61"/>
        <v>43.75</v>
      </c>
      <c r="L101" s="98">
        <f t="shared" si="61"/>
        <v>25</v>
      </c>
      <c r="M101" s="98">
        <f t="shared" si="61"/>
        <v>18.75</v>
      </c>
      <c r="N101" s="98">
        <f t="shared" si="61"/>
        <v>0</v>
      </c>
      <c r="O101" s="98">
        <f t="shared" si="61"/>
        <v>0</v>
      </c>
      <c r="P101" s="106" t="s">
        <v>146</v>
      </c>
      <c r="Q101" s="98">
        <f t="shared" si="44"/>
        <v>100</v>
      </c>
      <c r="R101" s="96"/>
      <c r="S101" s="82"/>
      <c r="T101" s="82"/>
      <c r="U101" s="82"/>
      <c r="V101" s="82"/>
    </row>
    <row r="102" spans="2:22" ht="23.1" customHeight="1" x14ac:dyDescent="0.15">
      <c r="B102" s="84"/>
      <c r="C102" s="121" t="s">
        <v>910</v>
      </c>
      <c r="D102" s="122" t="s">
        <v>618</v>
      </c>
      <c r="E102" s="122"/>
      <c r="F102" s="97">
        <f t="shared" si="59"/>
        <v>16</v>
      </c>
      <c r="G102" s="98">
        <f t="shared" ref="G102:O102" si="62">G76/$F102*100</f>
        <v>31.25</v>
      </c>
      <c r="H102" s="98">
        <f t="shared" si="62"/>
        <v>0</v>
      </c>
      <c r="I102" s="98">
        <f t="shared" si="62"/>
        <v>0</v>
      </c>
      <c r="J102" s="98">
        <f t="shared" si="62"/>
        <v>6.25</v>
      </c>
      <c r="K102" s="98">
        <f t="shared" si="62"/>
        <v>31.25</v>
      </c>
      <c r="L102" s="98">
        <f t="shared" si="62"/>
        <v>25</v>
      </c>
      <c r="M102" s="98">
        <f t="shared" si="62"/>
        <v>0</v>
      </c>
      <c r="N102" s="98">
        <f t="shared" si="62"/>
        <v>6.25</v>
      </c>
      <c r="O102" s="98">
        <f t="shared" si="62"/>
        <v>0</v>
      </c>
      <c r="P102" s="106" t="s">
        <v>146</v>
      </c>
      <c r="Q102" s="98">
        <f t="shared" si="44"/>
        <v>100</v>
      </c>
      <c r="R102" s="96"/>
      <c r="S102" s="82"/>
      <c r="T102" s="82"/>
      <c r="U102" s="82"/>
      <c r="V102" s="82"/>
    </row>
    <row r="103" spans="2:22" ht="23.1" customHeight="1" x14ac:dyDescent="0.15">
      <c r="B103" s="84"/>
      <c r="C103" s="116" t="s">
        <v>911</v>
      </c>
      <c r="D103" s="122" t="s">
        <v>617</v>
      </c>
      <c r="E103" s="122"/>
      <c r="F103" s="97">
        <f t="shared" si="59"/>
        <v>16</v>
      </c>
      <c r="G103" s="98">
        <f t="shared" ref="G103:O103" si="63">G77/$F103*100</f>
        <v>6.25</v>
      </c>
      <c r="H103" s="98">
        <f t="shared" si="63"/>
        <v>0</v>
      </c>
      <c r="I103" s="98">
        <f t="shared" si="63"/>
        <v>12.5</v>
      </c>
      <c r="J103" s="98">
        <f t="shared" si="63"/>
        <v>6.25</v>
      </c>
      <c r="K103" s="98">
        <f t="shared" si="63"/>
        <v>25</v>
      </c>
      <c r="L103" s="98">
        <f t="shared" si="63"/>
        <v>6.25</v>
      </c>
      <c r="M103" s="98">
        <f t="shared" si="63"/>
        <v>25</v>
      </c>
      <c r="N103" s="98">
        <f t="shared" si="63"/>
        <v>18.75</v>
      </c>
      <c r="O103" s="98">
        <f t="shared" si="63"/>
        <v>0</v>
      </c>
      <c r="P103" s="106" t="s">
        <v>146</v>
      </c>
      <c r="Q103" s="98">
        <f t="shared" si="44"/>
        <v>100</v>
      </c>
      <c r="R103" s="96"/>
      <c r="S103" s="82"/>
      <c r="T103" s="82"/>
      <c r="U103" s="82"/>
      <c r="V103" s="82"/>
    </row>
    <row r="104" spans="2:22" ht="23.1" customHeight="1" x14ac:dyDescent="0.15">
      <c r="B104" s="84"/>
      <c r="C104" s="125"/>
      <c r="D104" s="116" t="s">
        <v>245</v>
      </c>
      <c r="E104" s="124"/>
      <c r="F104" s="97">
        <f t="shared" si="59"/>
        <v>16</v>
      </c>
      <c r="G104" s="98">
        <f t="shared" ref="G104:O104" si="64">G78/$F104*100</f>
        <v>43.75</v>
      </c>
      <c r="H104" s="98">
        <f t="shared" si="64"/>
        <v>25</v>
      </c>
      <c r="I104" s="98">
        <f t="shared" si="64"/>
        <v>12.5</v>
      </c>
      <c r="J104" s="98">
        <f t="shared" si="64"/>
        <v>6.25</v>
      </c>
      <c r="K104" s="98">
        <f t="shared" si="64"/>
        <v>12.5</v>
      </c>
      <c r="L104" s="98">
        <f t="shared" si="64"/>
        <v>0</v>
      </c>
      <c r="M104" s="98">
        <f t="shared" si="64"/>
        <v>0</v>
      </c>
      <c r="N104" s="98">
        <f t="shared" si="64"/>
        <v>0</v>
      </c>
      <c r="O104" s="98">
        <f t="shared" si="64"/>
        <v>0</v>
      </c>
      <c r="P104" s="106" t="s">
        <v>146</v>
      </c>
      <c r="Q104" s="98">
        <f t="shared" si="44"/>
        <v>100</v>
      </c>
      <c r="R104" s="96"/>
      <c r="S104" s="82"/>
      <c r="T104" s="82"/>
      <c r="U104" s="82"/>
      <c r="V104" s="82"/>
    </row>
    <row r="105" spans="2:22" ht="23.1" customHeight="1" x14ac:dyDescent="0.15">
      <c r="B105" s="84"/>
      <c r="C105" s="116" t="s">
        <v>912</v>
      </c>
      <c r="D105" s="117" t="s">
        <v>615</v>
      </c>
      <c r="E105" s="117"/>
      <c r="F105" s="97">
        <f t="shared" si="59"/>
        <v>16</v>
      </c>
      <c r="G105" s="98">
        <f t="shared" ref="G105:O105" si="65">G79/$F105*100</f>
        <v>43.75</v>
      </c>
      <c r="H105" s="98">
        <f t="shared" si="65"/>
        <v>0</v>
      </c>
      <c r="I105" s="98">
        <f t="shared" si="65"/>
        <v>0</v>
      </c>
      <c r="J105" s="98">
        <f t="shared" si="65"/>
        <v>6.25</v>
      </c>
      <c r="K105" s="98">
        <f t="shared" si="65"/>
        <v>6.25</v>
      </c>
      <c r="L105" s="98">
        <f t="shared" si="65"/>
        <v>6.25</v>
      </c>
      <c r="M105" s="98">
        <f t="shared" si="65"/>
        <v>6.25</v>
      </c>
      <c r="N105" s="98">
        <f t="shared" si="65"/>
        <v>25</v>
      </c>
      <c r="O105" s="98">
        <f t="shared" si="65"/>
        <v>6.25</v>
      </c>
      <c r="P105" s="106" t="s">
        <v>146</v>
      </c>
      <c r="Q105" s="98">
        <f t="shared" si="44"/>
        <v>100</v>
      </c>
      <c r="R105" s="96"/>
      <c r="S105" s="82"/>
      <c r="T105" s="82"/>
      <c r="U105" s="82"/>
      <c r="V105" s="82"/>
    </row>
    <row r="106" spans="2:22" ht="23.1" customHeight="1" x14ac:dyDescent="0.15">
      <c r="B106" s="84"/>
      <c r="C106" s="125"/>
      <c r="D106" s="284" t="s">
        <v>240</v>
      </c>
      <c r="E106" s="122"/>
      <c r="F106" s="97">
        <f t="shared" si="59"/>
        <v>16</v>
      </c>
      <c r="G106" s="98">
        <f t="shared" ref="G106:O106" si="66">G80/$F106*100</f>
        <v>50</v>
      </c>
      <c r="H106" s="98">
        <f t="shared" si="66"/>
        <v>6.25</v>
      </c>
      <c r="I106" s="98">
        <f t="shared" si="66"/>
        <v>0</v>
      </c>
      <c r="J106" s="98">
        <f t="shared" si="66"/>
        <v>0</v>
      </c>
      <c r="K106" s="98">
        <f t="shared" si="66"/>
        <v>6.25</v>
      </c>
      <c r="L106" s="98">
        <f t="shared" si="66"/>
        <v>0</v>
      </c>
      <c r="M106" s="98">
        <f t="shared" si="66"/>
        <v>6.25</v>
      </c>
      <c r="N106" s="98">
        <f t="shared" si="66"/>
        <v>25</v>
      </c>
      <c r="O106" s="98">
        <f t="shared" si="66"/>
        <v>6.25</v>
      </c>
      <c r="P106" s="106" t="s">
        <v>146</v>
      </c>
      <c r="Q106" s="98">
        <f t="shared" si="44"/>
        <v>100</v>
      </c>
      <c r="R106" s="96"/>
      <c r="S106" s="82"/>
      <c r="T106" s="82"/>
      <c r="U106" s="82"/>
      <c r="V106" s="82"/>
    </row>
    <row r="107" spans="2:22" ht="23.1" customHeight="1" x14ac:dyDescent="0.15">
      <c r="B107" s="84"/>
      <c r="C107" s="125"/>
      <c r="D107" s="126"/>
      <c r="E107" s="277" t="s">
        <v>241</v>
      </c>
      <c r="F107" s="97">
        <f t="shared" si="59"/>
        <v>16</v>
      </c>
      <c r="G107" s="98">
        <f t="shared" ref="G107:O107" si="67">G81/$F107*100</f>
        <v>75</v>
      </c>
      <c r="H107" s="98">
        <f t="shared" si="67"/>
        <v>0</v>
      </c>
      <c r="I107" s="98">
        <f t="shared" si="67"/>
        <v>0</v>
      </c>
      <c r="J107" s="98">
        <f t="shared" si="67"/>
        <v>0</v>
      </c>
      <c r="K107" s="98">
        <f t="shared" si="67"/>
        <v>25</v>
      </c>
      <c r="L107" s="98">
        <f t="shared" si="67"/>
        <v>0</v>
      </c>
      <c r="M107" s="98">
        <f t="shared" si="67"/>
        <v>0</v>
      </c>
      <c r="N107" s="98">
        <f t="shared" si="67"/>
        <v>0</v>
      </c>
      <c r="O107" s="98">
        <f t="shared" si="67"/>
        <v>0</v>
      </c>
      <c r="P107" s="106" t="s">
        <v>146</v>
      </c>
      <c r="Q107" s="98">
        <f t="shared" si="44"/>
        <v>100</v>
      </c>
      <c r="R107" s="96"/>
      <c r="S107" s="82"/>
      <c r="T107" s="82"/>
      <c r="U107" s="82"/>
      <c r="V107" s="82"/>
    </row>
    <row r="108" spans="2:22" ht="23.1" customHeight="1" x14ac:dyDescent="0.15">
      <c r="B108" s="84"/>
      <c r="C108" s="125"/>
      <c r="D108" s="123"/>
      <c r="E108" s="121" t="s">
        <v>242</v>
      </c>
      <c r="F108" s="109">
        <f t="shared" si="59"/>
        <v>16</v>
      </c>
      <c r="G108" s="65">
        <f t="shared" ref="G108:O108" si="68">G82/$F108*100</f>
        <v>50</v>
      </c>
      <c r="H108" s="65">
        <f t="shared" si="68"/>
        <v>6.25</v>
      </c>
      <c r="I108" s="65">
        <f t="shared" si="68"/>
        <v>0</v>
      </c>
      <c r="J108" s="65">
        <f t="shared" si="68"/>
        <v>0</v>
      </c>
      <c r="K108" s="65">
        <f t="shared" si="68"/>
        <v>6.25</v>
      </c>
      <c r="L108" s="65">
        <f t="shared" si="68"/>
        <v>0</v>
      </c>
      <c r="M108" s="65">
        <f t="shared" si="68"/>
        <v>12.5</v>
      </c>
      <c r="N108" s="65">
        <f t="shared" si="68"/>
        <v>25</v>
      </c>
      <c r="O108" s="65">
        <f t="shared" si="68"/>
        <v>0</v>
      </c>
      <c r="P108" s="67" t="s">
        <v>146</v>
      </c>
      <c r="Q108" s="65">
        <f t="shared" si="44"/>
        <v>100</v>
      </c>
      <c r="R108" s="96"/>
      <c r="S108" s="82"/>
      <c r="T108" s="82"/>
      <c r="U108" s="82"/>
      <c r="V108" s="82"/>
    </row>
    <row r="109" spans="2:22" ht="23.1" customHeight="1" x14ac:dyDescent="0.15">
      <c r="B109" s="84"/>
      <c r="C109" s="125"/>
      <c r="D109" s="284" t="s">
        <v>243</v>
      </c>
      <c r="E109" s="122"/>
      <c r="F109" s="97">
        <f t="shared" si="59"/>
        <v>16</v>
      </c>
      <c r="G109" s="98">
        <f t="shared" ref="G109:O109" si="69">G83/$F109*100</f>
        <v>62.5</v>
      </c>
      <c r="H109" s="98">
        <f t="shared" si="69"/>
        <v>0</v>
      </c>
      <c r="I109" s="98">
        <f t="shared" si="69"/>
        <v>0</v>
      </c>
      <c r="J109" s="98">
        <f t="shared" si="69"/>
        <v>12.5</v>
      </c>
      <c r="K109" s="98">
        <f t="shared" si="69"/>
        <v>18.75</v>
      </c>
      <c r="L109" s="98">
        <f t="shared" si="69"/>
        <v>6.25</v>
      </c>
      <c r="M109" s="98">
        <f t="shared" si="69"/>
        <v>0</v>
      </c>
      <c r="N109" s="98">
        <f t="shared" si="69"/>
        <v>0</v>
      </c>
      <c r="O109" s="98">
        <f t="shared" si="69"/>
        <v>0</v>
      </c>
      <c r="P109" s="106" t="s">
        <v>146</v>
      </c>
      <c r="Q109" s="98">
        <f t="shared" si="44"/>
        <v>100</v>
      </c>
      <c r="R109" s="96"/>
      <c r="S109" s="82"/>
      <c r="T109" s="82"/>
      <c r="U109" s="82"/>
      <c r="V109" s="82"/>
    </row>
    <row r="110" spans="2:22" ht="23.1" customHeight="1" x14ac:dyDescent="0.15">
      <c r="B110" s="84"/>
      <c r="C110" s="125"/>
      <c r="D110" s="126"/>
      <c r="E110" s="277" t="s">
        <v>241</v>
      </c>
      <c r="F110" s="97">
        <f t="shared" si="59"/>
        <v>16</v>
      </c>
      <c r="G110" s="98">
        <f t="shared" ref="G110:O110" si="70">G84/$F110*100</f>
        <v>87.5</v>
      </c>
      <c r="H110" s="98">
        <f t="shared" si="70"/>
        <v>6.25</v>
      </c>
      <c r="I110" s="98">
        <f t="shared" si="70"/>
        <v>6.25</v>
      </c>
      <c r="J110" s="98">
        <f t="shared" si="70"/>
        <v>0</v>
      </c>
      <c r="K110" s="98">
        <f t="shared" si="70"/>
        <v>0</v>
      </c>
      <c r="L110" s="98">
        <f t="shared" si="70"/>
        <v>0</v>
      </c>
      <c r="M110" s="98">
        <f t="shared" si="70"/>
        <v>0</v>
      </c>
      <c r="N110" s="98">
        <f t="shared" si="70"/>
        <v>0</v>
      </c>
      <c r="O110" s="98">
        <f t="shared" si="70"/>
        <v>0</v>
      </c>
      <c r="P110" s="106" t="s">
        <v>146</v>
      </c>
      <c r="Q110" s="98">
        <f t="shared" si="44"/>
        <v>100</v>
      </c>
      <c r="R110" s="96"/>
      <c r="S110" s="82"/>
      <c r="T110" s="82"/>
      <c r="U110" s="82"/>
      <c r="V110" s="82"/>
    </row>
    <row r="111" spans="2:22" ht="23.1" customHeight="1" x14ac:dyDescent="0.15">
      <c r="B111" s="84"/>
      <c r="C111" s="123"/>
      <c r="D111" s="123"/>
      <c r="E111" s="121" t="s">
        <v>242</v>
      </c>
      <c r="F111" s="97">
        <f t="shared" si="59"/>
        <v>16</v>
      </c>
      <c r="G111" s="98">
        <f t="shared" ref="G111:O111" si="71">G85/$F111*100</f>
        <v>62.5</v>
      </c>
      <c r="H111" s="98">
        <f t="shared" si="71"/>
        <v>0</v>
      </c>
      <c r="I111" s="98">
        <f t="shared" si="71"/>
        <v>0</v>
      </c>
      <c r="J111" s="98">
        <f t="shared" si="71"/>
        <v>12.5</v>
      </c>
      <c r="K111" s="98">
        <f t="shared" si="71"/>
        <v>18.75</v>
      </c>
      <c r="L111" s="98">
        <f t="shared" si="71"/>
        <v>6.25</v>
      </c>
      <c r="M111" s="98">
        <f t="shared" si="71"/>
        <v>0</v>
      </c>
      <c r="N111" s="98">
        <f t="shared" si="71"/>
        <v>0</v>
      </c>
      <c r="O111" s="98">
        <f t="shared" si="71"/>
        <v>0</v>
      </c>
      <c r="P111" s="106" t="s">
        <v>146</v>
      </c>
      <c r="Q111" s="98">
        <f t="shared" si="44"/>
        <v>100</v>
      </c>
      <c r="R111" s="96"/>
      <c r="S111" s="82"/>
      <c r="T111" s="82"/>
      <c r="U111" s="82"/>
      <c r="V111" s="82"/>
    </row>
    <row r="112" spans="2:22" ht="23.1" customHeight="1" x14ac:dyDescent="0.15">
      <c r="B112" s="92"/>
      <c r="C112" s="128" t="s">
        <v>913</v>
      </c>
      <c r="D112" s="129" t="s">
        <v>613</v>
      </c>
      <c r="E112" s="129"/>
      <c r="F112" s="99">
        <f t="shared" si="59"/>
        <v>16</v>
      </c>
      <c r="G112" s="100">
        <f t="shared" ref="G112:O112" si="72">G86/$F112*100</f>
        <v>25</v>
      </c>
      <c r="H112" s="100">
        <f t="shared" si="72"/>
        <v>12.5</v>
      </c>
      <c r="I112" s="100">
        <f t="shared" si="72"/>
        <v>12.5</v>
      </c>
      <c r="J112" s="100">
        <f t="shared" si="72"/>
        <v>31.25</v>
      </c>
      <c r="K112" s="100">
        <f t="shared" si="72"/>
        <v>12.5</v>
      </c>
      <c r="L112" s="100">
        <f t="shared" si="72"/>
        <v>0</v>
      </c>
      <c r="M112" s="100">
        <f t="shared" si="72"/>
        <v>0</v>
      </c>
      <c r="N112" s="100">
        <f t="shared" si="72"/>
        <v>0</v>
      </c>
      <c r="O112" s="100">
        <f t="shared" si="72"/>
        <v>6.25</v>
      </c>
      <c r="P112" s="107" t="s">
        <v>146</v>
      </c>
      <c r="Q112" s="100">
        <f t="shared" si="44"/>
        <v>100</v>
      </c>
      <c r="R112" s="96"/>
      <c r="S112" s="82"/>
      <c r="T112" s="82"/>
      <c r="U112" s="82"/>
      <c r="V112" s="82"/>
    </row>
    <row r="113" spans="2:22" ht="15" customHeight="1" x14ac:dyDescent="0.15">
      <c r="B113" s="38"/>
      <c r="C113" s="124"/>
      <c r="D113" s="124"/>
      <c r="E113" s="124"/>
      <c r="F113" s="283"/>
      <c r="G113" s="73"/>
      <c r="H113" s="73"/>
      <c r="I113" s="73"/>
      <c r="J113" s="73"/>
      <c r="K113" s="73"/>
      <c r="L113" s="73"/>
      <c r="M113" s="73"/>
      <c r="N113" s="73"/>
      <c r="O113" s="73"/>
      <c r="P113" s="282"/>
      <c r="Q113" s="73"/>
      <c r="R113" s="82"/>
      <c r="S113" s="82"/>
      <c r="T113" s="82"/>
      <c r="U113" s="82"/>
      <c r="V113" s="82"/>
    </row>
  </sheetData>
  <mergeCells count="8">
    <mergeCell ref="D74:E74"/>
    <mergeCell ref="D87:E87"/>
    <mergeCell ref="D100:E100"/>
    <mergeCell ref="D3:E3"/>
    <mergeCell ref="D16:E16"/>
    <mergeCell ref="D29:E29"/>
    <mergeCell ref="D58:E58"/>
    <mergeCell ref="D45:E45"/>
  </mergeCells>
  <phoneticPr fontId="4"/>
  <pageMargins left="0.70866141732283472" right="0.70866141732283472" top="0.74803149606299213" bottom="0.74803149606299213" header="0.31496062992125984" footer="0.31496062992125984"/>
  <pageSetup paperSize="9" scale="81" orientation="landscape" useFirstPageNumber="1" r:id="rId1"/>
  <rowBreaks count="2" manualBreakCount="2">
    <brk id="42" max="16383" man="1"/>
    <brk id="71" max="1638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71"/>
  <sheetViews>
    <sheetView showGridLines="0" zoomScaleNormal="100" zoomScaleSheetLayoutView="115" workbookViewId="0">
      <pane xSplit="6" ySplit="4" topLeftCell="G5" activePane="bottomRight" state="frozen"/>
      <selection activeCell="H6" sqref="H6"/>
      <selection pane="topRight" activeCell="H6" sqref="H6"/>
      <selection pane="bottomLeft" activeCell="H6" sqref="H6"/>
      <selection pane="bottomRight" activeCell="G5" sqref="G5"/>
    </sheetView>
  </sheetViews>
  <sheetFormatPr defaultRowHeight="15" customHeight="1" x14ac:dyDescent="0.15"/>
  <cols>
    <col min="1" max="1" width="1.5" style="1" customWidth="1"/>
    <col min="2" max="2" width="2.875" style="1" customWidth="1"/>
    <col min="3" max="4" width="2.375" style="2" customWidth="1"/>
    <col min="5" max="5" width="23.25" style="2" customWidth="1"/>
    <col min="6" max="6" width="4" style="2" customWidth="1"/>
    <col min="7" max="7" width="5" style="147" customWidth="1"/>
    <col min="8" max="10" width="10.375" style="147" customWidth="1"/>
    <col min="11" max="11" width="6.625" style="147" customWidth="1"/>
    <col min="12" max="12" width="10.375" style="147" customWidth="1"/>
    <col min="13" max="13" width="5" style="574" customWidth="1"/>
    <col min="14" max="16" width="10.375" style="574" customWidth="1"/>
    <col min="17" max="17" width="6.625" style="574" customWidth="1"/>
    <col min="18" max="18" width="10.375" style="574" customWidth="1"/>
    <col min="19" max="19" width="5" style="147" customWidth="1"/>
    <col min="20" max="22" width="10.375" style="147" customWidth="1"/>
    <col min="23" max="23" width="6.625" style="147" customWidth="1"/>
    <col min="24" max="24" width="10.375" style="147" customWidth="1"/>
    <col min="25" max="16384" width="9" style="1"/>
  </cols>
  <sheetData>
    <row r="1" spans="1:24" ht="15" customHeight="1" x14ac:dyDescent="0.15">
      <c r="A1" s="110" t="s">
        <v>891</v>
      </c>
    </row>
    <row r="2" spans="1:24" ht="12.95" customHeight="1" x14ac:dyDescent="0.15">
      <c r="B2" s="735"/>
      <c r="C2" s="736"/>
      <c r="D2" s="736"/>
      <c r="E2" s="736"/>
      <c r="F2" s="737"/>
      <c r="G2" s="683" t="s">
        <v>220</v>
      </c>
      <c r="H2" s="683"/>
      <c r="I2" s="683"/>
      <c r="J2" s="683"/>
      <c r="K2" s="683"/>
      <c r="L2" s="683"/>
      <c r="M2" s="683" t="s">
        <v>224</v>
      </c>
      <c r="N2" s="683"/>
      <c r="O2" s="683"/>
      <c r="P2" s="683"/>
      <c r="Q2" s="683"/>
      <c r="R2" s="683"/>
      <c r="S2" s="683" t="s">
        <v>225</v>
      </c>
      <c r="T2" s="683"/>
      <c r="U2" s="683"/>
      <c r="V2" s="683"/>
      <c r="W2" s="683"/>
      <c r="X2" s="683"/>
    </row>
    <row r="3" spans="1:24" ht="12.95" customHeight="1" x14ac:dyDescent="0.15">
      <c r="B3" s="738"/>
      <c r="C3" s="739"/>
      <c r="D3" s="739"/>
      <c r="E3" s="739"/>
      <c r="F3" s="979" t="s">
        <v>226</v>
      </c>
      <c r="G3" s="970" t="s">
        <v>227</v>
      </c>
      <c r="H3" s="970" t="s">
        <v>228</v>
      </c>
      <c r="I3" s="970" t="s">
        <v>229</v>
      </c>
      <c r="J3" s="972" t="s">
        <v>230</v>
      </c>
      <c r="K3" s="686"/>
      <c r="L3" s="970" t="s">
        <v>231</v>
      </c>
      <c r="M3" s="970" t="s">
        <v>227</v>
      </c>
      <c r="N3" s="970" t="s">
        <v>228</v>
      </c>
      <c r="O3" s="970" t="s">
        <v>229</v>
      </c>
      <c r="P3" s="972" t="s">
        <v>230</v>
      </c>
      <c r="Q3" s="686"/>
      <c r="R3" s="970" t="s">
        <v>231</v>
      </c>
      <c r="S3" s="970" t="s">
        <v>227</v>
      </c>
      <c r="T3" s="970" t="s">
        <v>228</v>
      </c>
      <c r="U3" s="970" t="s">
        <v>229</v>
      </c>
      <c r="V3" s="972" t="s">
        <v>230</v>
      </c>
      <c r="W3" s="686"/>
      <c r="X3" s="970" t="s">
        <v>231</v>
      </c>
    </row>
    <row r="4" spans="1:24" ht="12.95" customHeight="1" x14ac:dyDescent="0.15">
      <c r="B4" s="740"/>
      <c r="C4" s="741"/>
      <c r="D4" s="741"/>
      <c r="E4" s="742"/>
      <c r="F4" s="980"/>
      <c r="G4" s="971"/>
      <c r="H4" s="971"/>
      <c r="I4" s="971"/>
      <c r="J4" s="973"/>
      <c r="K4" s="689" t="s">
        <v>894</v>
      </c>
      <c r="L4" s="971"/>
      <c r="M4" s="971"/>
      <c r="N4" s="971"/>
      <c r="O4" s="971"/>
      <c r="P4" s="973"/>
      <c r="Q4" s="689" t="s">
        <v>894</v>
      </c>
      <c r="R4" s="971"/>
      <c r="S4" s="971"/>
      <c r="T4" s="971"/>
      <c r="U4" s="971"/>
      <c r="V4" s="973"/>
      <c r="W4" s="689" t="s">
        <v>894</v>
      </c>
      <c r="X4" s="971"/>
    </row>
    <row r="5" spans="1:24" ht="15" customHeight="1" x14ac:dyDescent="0.15">
      <c r="B5" s="985" t="s">
        <v>262</v>
      </c>
      <c r="C5" s="693" t="s">
        <v>263</v>
      </c>
      <c r="D5" s="710"/>
      <c r="E5" s="710"/>
      <c r="F5" s="335" t="s">
        <v>234</v>
      </c>
      <c r="G5" s="334">
        <v>293</v>
      </c>
      <c r="H5" s="295">
        <v>8532685</v>
      </c>
      <c r="I5" s="295">
        <v>3456251922</v>
      </c>
      <c r="J5" s="295">
        <v>142478493.81911263</v>
      </c>
      <c r="K5" s="507">
        <f t="shared" ref="K5:K49" si="0">IFERROR(J5/J$46,"-")</f>
        <v>0.44963897326836849</v>
      </c>
      <c r="L5" s="295">
        <v>107653000</v>
      </c>
      <c r="M5" s="334">
        <v>263</v>
      </c>
      <c r="N5" s="295">
        <v>46251499</v>
      </c>
      <c r="O5" s="295">
        <v>252158523</v>
      </c>
      <c r="P5" s="295">
        <v>112585137.07224335</v>
      </c>
      <c r="Q5" s="507">
        <f t="shared" ref="Q5:Q49" si="1">IFERROR(P5/P$46,"-")</f>
        <v>0.43582812353191958</v>
      </c>
      <c r="R5" s="295">
        <v>107653000</v>
      </c>
      <c r="S5" s="334">
        <v>16</v>
      </c>
      <c r="T5" s="295">
        <v>40607668</v>
      </c>
      <c r="U5" s="295">
        <v>309000000</v>
      </c>
      <c r="V5" s="295">
        <v>132027786.875</v>
      </c>
      <c r="W5" s="507">
        <f t="shared" ref="W5:W49" si="2">IFERROR(V5/V$46,"-")</f>
        <v>0.45140281334668531</v>
      </c>
      <c r="X5" s="295">
        <v>132953607.5</v>
      </c>
    </row>
    <row r="6" spans="1:24" ht="15" customHeight="1" x14ac:dyDescent="0.15">
      <c r="B6" s="985"/>
      <c r="C6" s="690" t="s">
        <v>264</v>
      </c>
      <c r="D6" s="691"/>
      <c r="E6" s="691"/>
      <c r="F6" s="317" t="s">
        <v>234</v>
      </c>
      <c r="G6" s="326">
        <v>241</v>
      </c>
      <c r="H6" s="325">
        <v>3746828</v>
      </c>
      <c r="I6" s="325">
        <v>3043286460</v>
      </c>
      <c r="J6" s="325">
        <v>112959837.23236515</v>
      </c>
      <c r="K6" s="508">
        <f t="shared" si="0"/>
        <v>0.35648288995956073</v>
      </c>
      <c r="L6" s="325">
        <v>85908000</v>
      </c>
      <c r="M6" s="326">
        <v>217</v>
      </c>
      <c r="N6" s="325">
        <v>10439448</v>
      </c>
      <c r="O6" s="325">
        <v>233000000</v>
      </c>
      <c r="P6" s="325">
        <v>93660893.230414748</v>
      </c>
      <c r="Q6" s="508">
        <f t="shared" si="1"/>
        <v>0.36257051691238623</v>
      </c>
      <c r="R6" s="325">
        <v>85908000</v>
      </c>
      <c r="S6" s="326">
        <v>16</v>
      </c>
      <c r="T6" s="325">
        <v>17692387</v>
      </c>
      <c r="U6" s="325">
        <v>240451273</v>
      </c>
      <c r="V6" s="325">
        <v>107362047.6875</v>
      </c>
      <c r="W6" s="508">
        <f t="shared" si="2"/>
        <v>0.36707068655693154</v>
      </c>
      <c r="X6" s="325">
        <v>85376069.5</v>
      </c>
    </row>
    <row r="7" spans="1:24" ht="15" customHeight="1" x14ac:dyDescent="0.15">
      <c r="B7" s="985"/>
      <c r="C7" s="700"/>
      <c r="D7" s="715" t="s">
        <v>265</v>
      </c>
      <c r="E7" s="743"/>
      <c r="F7" s="345" t="s">
        <v>234</v>
      </c>
      <c r="G7" s="341">
        <v>276</v>
      </c>
      <c r="H7" s="310">
        <v>0</v>
      </c>
      <c r="I7" s="310">
        <v>365752367</v>
      </c>
      <c r="J7" s="310">
        <v>12428315.952898551</v>
      </c>
      <c r="K7" s="509">
        <f t="shared" si="0"/>
        <v>3.9221745505050802E-2</v>
      </c>
      <c r="L7" s="310">
        <v>973000</v>
      </c>
      <c r="M7" s="341">
        <v>248</v>
      </c>
      <c r="N7" s="310">
        <v>0</v>
      </c>
      <c r="O7" s="310">
        <v>35603555</v>
      </c>
      <c r="P7" s="310">
        <v>7530384.8629032262</v>
      </c>
      <c r="Q7" s="509">
        <f t="shared" si="1"/>
        <v>2.9150859426198761E-2</v>
      </c>
      <c r="R7" s="310">
        <v>973000</v>
      </c>
      <c r="S7" s="341">
        <v>16</v>
      </c>
      <c r="T7" s="310">
        <v>0</v>
      </c>
      <c r="U7" s="310">
        <v>19627539</v>
      </c>
      <c r="V7" s="310">
        <v>5241095.5625</v>
      </c>
      <c r="W7" s="509">
        <f t="shared" si="2"/>
        <v>1.7919298186610068E-2</v>
      </c>
      <c r="X7" s="310">
        <v>2144878</v>
      </c>
    </row>
    <row r="8" spans="1:24" ht="15" customHeight="1" x14ac:dyDescent="0.15">
      <c r="B8" s="985"/>
      <c r="C8" s="700"/>
      <c r="D8" s="715" t="s">
        <v>266</v>
      </c>
      <c r="E8" s="704"/>
      <c r="F8" s="344" t="s">
        <v>234</v>
      </c>
      <c r="G8" s="341">
        <v>275</v>
      </c>
      <c r="H8" s="310">
        <v>0</v>
      </c>
      <c r="I8" s="310">
        <v>11883565</v>
      </c>
      <c r="J8" s="310">
        <v>408445.03636363638</v>
      </c>
      <c r="K8" s="509">
        <f t="shared" si="0"/>
        <v>1.2889861610992899E-3</v>
      </c>
      <c r="L8" s="310">
        <v>118000</v>
      </c>
      <c r="M8" s="341">
        <v>247</v>
      </c>
      <c r="N8" s="310">
        <v>0</v>
      </c>
      <c r="O8" s="310">
        <v>1507439</v>
      </c>
      <c r="P8" s="310">
        <v>217689.97165991901</v>
      </c>
      <c r="Q8" s="509">
        <f t="shared" si="1"/>
        <v>8.4269926144318538E-4</v>
      </c>
      <c r="R8" s="310">
        <v>118000</v>
      </c>
      <c r="S8" s="341">
        <v>16</v>
      </c>
      <c r="T8" s="310">
        <v>0</v>
      </c>
      <c r="U8" s="310">
        <v>1928980</v>
      </c>
      <c r="V8" s="310">
        <v>474638.6875</v>
      </c>
      <c r="W8" s="509">
        <f t="shared" si="2"/>
        <v>1.6227889895899475E-3</v>
      </c>
      <c r="X8" s="310">
        <v>187970</v>
      </c>
    </row>
    <row r="9" spans="1:24" ht="15" customHeight="1" x14ac:dyDescent="0.15">
      <c r="B9" s="985"/>
      <c r="C9" s="700"/>
      <c r="D9" s="715" t="s">
        <v>267</v>
      </c>
      <c r="E9" s="704"/>
      <c r="F9" s="344" t="s">
        <v>234</v>
      </c>
      <c r="G9" s="341">
        <v>308</v>
      </c>
      <c r="H9" s="310">
        <v>0</v>
      </c>
      <c r="I9" s="310">
        <v>345952666</v>
      </c>
      <c r="J9" s="310">
        <v>14308574.798701299</v>
      </c>
      <c r="K9" s="509">
        <f t="shared" si="0"/>
        <v>4.515553687414587E-2</v>
      </c>
      <c r="L9" s="310">
        <v>10281482.5</v>
      </c>
      <c r="M9" s="341">
        <v>278</v>
      </c>
      <c r="N9" s="310">
        <v>2407817</v>
      </c>
      <c r="O9" s="310">
        <v>27423872</v>
      </c>
      <c r="P9" s="310">
        <v>11231234.884892086</v>
      </c>
      <c r="Q9" s="509">
        <f t="shared" si="1"/>
        <v>4.3477213352663177E-2</v>
      </c>
      <c r="R9" s="310">
        <v>10281482.5</v>
      </c>
      <c r="S9" s="341">
        <v>16</v>
      </c>
      <c r="T9" s="310">
        <v>2407817</v>
      </c>
      <c r="U9" s="310">
        <v>38555375</v>
      </c>
      <c r="V9" s="310">
        <v>12908989.25</v>
      </c>
      <c r="W9" s="509">
        <f t="shared" si="2"/>
        <v>4.4135815670598898E-2</v>
      </c>
      <c r="X9" s="310">
        <v>11456984</v>
      </c>
    </row>
    <row r="10" spans="1:24" ht="15" customHeight="1" x14ac:dyDescent="0.15">
      <c r="B10" s="985"/>
      <c r="C10" s="700"/>
      <c r="D10" s="715" t="s">
        <v>268</v>
      </c>
      <c r="E10" s="704"/>
      <c r="F10" s="344" t="s">
        <v>234</v>
      </c>
      <c r="G10" s="341">
        <v>293</v>
      </c>
      <c r="H10" s="310">
        <v>0</v>
      </c>
      <c r="I10" s="310">
        <v>29747013</v>
      </c>
      <c r="J10" s="310">
        <v>1733867.3651877134</v>
      </c>
      <c r="K10" s="509">
        <f t="shared" si="0"/>
        <v>5.4718036453720162E-3</v>
      </c>
      <c r="L10" s="310">
        <v>452947</v>
      </c>
      <c r="M10" s="341">
        <v>263</v>
      </c>
      <c r="N10" s="310">
        <v>0</v>
      </c>
      <c r="O10" s="310">
        <v>10805763</v>
      </c>
      <c r="P10" s="310">
        <v>958046.7262357414</v>
      </c>
      <c r="Q10" s="509">
        <f t="shared" si="1"/>
        <v>3.7086929750175944E-3</v>
      </c>
      <c r="R10" s="310">
        <v>452947</v>
      </c>
      <c r="S10" s="341">
        <v>16</v>
      </c>
      <c r="T10" s="310">
        <v>0</v>
      </c>
      <c r="U10" s="310">
        <v>19786596</v>
      </c>
      <c r="V10" s="310">
        <v>2202157.125</v>
      </c>
      <c r="W10" s="509">
        <f t="shared" si="2"/>
        <v>7.5291720416217726E-3</v>
      </c>
      <c r="X10" s="310">
        <v>558807</v>
      </c>
    </row>
    <row r="11" spans="1:24" ht="15" customHeight="1" x14ac:dyDescent="0.15">
      <c r="B11" s="985"/>
      <c r="C11" s="693"/>
      <c r="D11" s="715" t="s">
        <v>269</v>
      </c>
      <c r="E11" s="706"/>
      <c r="F11" s="313" t="s">
        <v>234</v>
      </c>
      <c r="G11" s="341">
        <v>303</v>
      </c>
      <c r="H11" s="310">
        <v>0</v>
      </c>
      <c r="I11" s="310">
        <v>9066438</v>
      </c>
      <c r="J11" s="310">
        <v>674975.14521452144</v>
      </c>
      <c r="K11" s="509">
        <f t="shared" si="0"/>
        <v>2.1301118726117056E-3</v>
      </c>
      <c r="L11" s="310">
        <v>182792</v>
      </c>
      <c r="M11" s="341">
        <v>273</v>
      </c>
      <c r="N11" s="310">
        <v>2200</v>
      </c>
      <c r="O11" s="310">
        <v>3650061</v>
      </c>
      <c r="P11" s="310">
        <v>431532.91575091577</v>
      </c>
      <c r="Q11" s="509">
        <f t="shared" si="1"/>
        <v>1.6705063013184112E-3</v>
      </c>
      <c r="R11" s="310">
        <v>182792</v>
      </c>
      <c r="S11" s="341">
        <v>16</v>
      </c>
      <c r="T11" s="310">
        <v>3350</v>
      </c>
      <c r="U11" s="310">
        <v>1000000</v>
      </c>
      <c r="V11" s="310">
        <v>174445.125</v>
      </c>
      <c r="W11" s="509">
        <f t="shared" si="2"/>
        <v>5.9642763136041682E-4</v>
      </c>
      <c r="X11" s="310">
        <v>78536</v>
      </c>
    </row>
    <row r="12" spans="1:24" ht="15" customHeight="1" x14ac:dyDescent="0.15">
      <c r="B12" s="985"/>
      <c r="C12" s="693"/>
      <c r="D12" s="708" t="s">
        <v>270</v>
      </c>
      <c r="E12" s="711"/>
      <c r="F12" s="309" t="s">
        <v>234</v>
      </c>
      <c r="G12" s="341">
        <v>293</v>
      </c>
      <c r="H12" s="310">
        <v>0</v>
      </c>
      <c r="I12" s="310">
        <v>104734554</v>
      </c>
      <c r="J12" s="310">
        <v>2984346.5085324231</v>
      </c>
      <c r="K12" s="509">
        <f t="shared" si="0"/>
        <v>9.4181126147864572E-3</v>
      </c>
      <c r="L12" s="310">
        <v>485714</v>
      </c>
      <c r="M12" s="341">
        <v>263</v>
      </c>
      <c r="N12" s="310">
        <v>0</v>
      </c>
      <c r="O12" s="310">
        <v>11279542</v>
      </c>
      <c r="P12" s="310">
        <v>1482002.5589353612</v>
      </c>
      <c r="Q12" s="509">
        <f t="shared" si="1"/>
        <v>5.7369774654699142E-3</v>
      </c>
      <c r="R12" s="310">
        <v>485714</v>
      </c>
      <c r="S12" s="341">
        <v>16</v>
      </c>
      <c r="T12" s="310">
        <v>0</v>
      </c>
      <c r="U12" s="310">
        <v>15931569</v>
      </c>
      <c r="V12" s="310">
        <v>2116311.8125</v>
      </c>
      <c r="W12" s="509">
        <f t="shared" si="2"/>
        <v>7.2356670417097965E-3</v>
      </c>
      <c r="X12" s="310">
        <v>169449</v>
      </c>
    </row>
    <row r="13" spans="1:24" ht="15" customHeight="1" x14ac:dyDescent="0.15">
      <c r="B13" s="985"/>
      <c r="C13" s="693"/>
      <c r="D13" s="715" t="s">
        <v>271</v>
      </c>
      <c r="E13" s="706"/>
      <c r="F13" s="313" t="s">
        <v>234</v>
      </c>
      <c r="G13" s="341">
        <v>264</v>
      </c>
      <c r="H13" s="310">
        <v>0</v>
      </c>
      <c r="I13" s="310">
        <v>51002686</v>
      </c>
      <c r="J13" s="310">
        <v>1076012.9053030303</v>
      </c>
      <c r="K13" s="509">
        <f t="shared" si="0"/>
        <v>3.3957218734934967E-3</v>
      </c>
      <c r="L13" s="310">
        <v>0</v>
      </c>
      <c r="M13" s="341">
        <v>238</v>
      </c>
      <c r="N13" s="310">
        <v>0</v>
      </c>
      <c r="O13" s="310">
        <v>3695667</v>
      </c>
      <c r="P13" s="310">
        <v>434370.35714285716</v>
      </c>
      <c r="Q13" s="509">
        <f t="shared" si="1"/>
        <v>1.6814903156353994E-3</v>
      </c>
      <c r="R13" s="310">
        <v>0</v>
      </c>
      <c r="S13" s="341">
        <v>16</v>
      </c>
      <c r="T13" s="310">
        <v>0</v>
      </c>
      <c r="U13" s="310">
        <v>9201547</v>
      </c>
      <c r="V13" s="310">
        <v>1187620.5625</v>
      </c>
      <c r="W13" s="509">
        <f t="shared" si="2"/>
        <v>4.0604729942828781E-3</v>
      </c>
      <c r="X13" s="310">
        <v>0</v>
      </c>
    </row>
    <row r="14" spans="1:24" ht="15" customHeight="1" x14ac:dyDescent="0.15">
      <c r="B14" s="985"/>
      <c r="C14" s="693"/>
      <c r="D14" s="715" t="s">
        <v>272</v>
      </c>
      <c r="E14" s="706"/>
      <c r="F14" s="313" t="s">
        <v>234</v>
      </c>
      <c r="G14" s="341">
        <v>267</v>
      </c>
      <c r="H14" s="310">
        <v>0</v>
      </c>
      <c r="I14" s="310">
        <v>2105874</v>
      </c>
      <c r="J14" s="310">
        <v>106318.265917603</v>
      </c>
      <c r="K14" s="509">
        <f t="shared" si="0"/>
        <v>3.3552317016739586E-4</v>
      </c>
      <c r="L14" s="310">
        <v>23000</v>
      </c>
      <c r="M14" s="341">
        <v>241</v>
      </c>
      <c r="N14" s="310">
        <v>0</v>
      </c>
      <c r="O14" s="310">
        <v>551460</v>
      </c>
      <c r="P14" s="310">
        <v>56346.535269709544</v>
      </c>
      <c r="Q14" s="509">
        <f t="shared" si="1"/>
        <v>2.1812297229220143E-4</v>
      </c>
      <c r="R14" s="310">
        <v>23000</v>
      </c>
      <c r="S14" s="341">
        <v>16</v>
      </c>
      <c r="T14" s="310">
        <v>0</v>
      </c>
      <c r="U14" s="310">
        <v>1000000</v>
      </c>
      <c r="V14" s="310">
        <v>174950.8125</v>
      </c>
      <c r="W14" s="509">
        <f t="shared" si="2"/>
        <v>5.9815657619526714E-4</v>
      </c>
      <c r="X14" s="310">
        <v>53648.5</v>
      </c>
    </row>
    <row r="15" spans="1:24" ht="15" customHeight="1" x14ac:dyDescent="0.15">
      <c r="B15" s="985"/>
      <c r="C15" s="693"/>
      <c r="D15" s="715" t="s">
        <v>273</v>
      </c>
      <c r="E15" s="706"/>
      <c r="F15" s="313" t="s">
        <v>234</v>
      </c>
      <c r="G15" s="341">
        <v>294</v>
      </c>
      <c r="H15" s="310">
        <v>0</v>
      </c>
      <c r="I15" s="310">
        <v>11443458</v>
      </c>
      <c r="J15" s="310">
        <v>677623.81972789112</v>
      </c>
      <c r="K15" s="509">
        <f t="shared" si="0"/>
        <v>2.1384706589575638E-3</v>
      </c>
      <c r="L15" s="310">
        <v>413361.5</v>
      </c>
      <c r="M15" s="341">
        <v>264</v>
      </c>
      <c r="N15" s="310">
        <v>94000</v>
      </c>
      <c r="O15" s="310">
        <v>2087956</v>
      </c>
      <c r="P15" s="310">
        <v>520390.34090909088</v>
      </c>
      <c r="Q15" s="509">
        <f t="shared" si="1"/>
        <v>2.0144821215344979E-3</v>
      </c>
      <c r="R15" s="310">
        <v>413361.5</v>
      </c>
      <c r="S15" s="341">
        <v>16</v>
      </c>
      <c r="T15" s="310">
        <v>101000</v>
      </c>
      <c r="U15" s="310">
        <v>2962669</v>
      </c>
      <c r="V15" s="310">
        <v>926764.6875</v>
      </c>
      <c r="W15" s="509">
        <f t="shared" si="2"/>
        <v>3.1686071330116099E-3</v>
      </c>
      <c r="X15" s="310">
        <v>637935</v>
      </c>
    </row>
    <row r="16" spans="1:24" ht="15" customHeight="1" x14ac:dyDescent="0.15">
      <c r="B16" s="985"/>
      <c r="C16" s="693"/>
      <c r="D16" s="715" t="s">
        <v>274</v>
      </c>
      <c r="E16" s="706"/>
      <c r="F16" s="313" t="s">
        <v>234</v>
      </c>
      <c r="G16" s="341">
        <v>304</v>
      </c>
      <c r="H16" s="310">
        <v>0</v>
      </c>
      <c r="I16" s="310">
        <v>107820389</v>
      </c>
      <c r="J16" s="310">
        <v>2548104.6907894737</v>
      </c>
      <c r="K16" s="509">
        <f t="shared" si="0"/>
        <v>8.0414043287226275E-3</v>
      </c>
      <c r="L16" s="310">
        <v>686453</v>
      </c>
      <c r="M16" s="341">
        <v>274</v>
      </c>
      <c r="N16" s="310">
        <v>95000</v>
      </c>
      <c r="O16" s="310">
        <v>8108627</v>
      </c>
      <c r="P16" s="310">
        <v>1540075.0875912409</v>
      </c>
      <c r="Q16" s="509">
        <f t="shared" si="1"/>
        <v>5.9617819276841857E-3</v>
      </c>
      <c r="R16" s="310">
        <v>686453</v>
      </c>
      <c r="S16" s="341">
        <v>16</v>
      </c>
      <c r="T16" s="310">
        <v>19000</v>
      </c>
      <c r="U16" s="310">
        <v>9065865</v>
      </c>
      <c r="V16" s="310">
        <v>1610988.3125</v>
      </c>
      <c r="W16" s="509">
        <f t="shared" si="2"/>
        <v>5.5079667223356917E-3</v>
      </c>
      <c r="X16" s="310">
        <v>707324</v>
      </c>
    </row>
    <row r="17" spans="2:24" ht="15" customHeight="1" x14ac:dyDescent="0.15">
      <c r="B17" s="985"/>
      <c r="C17" s="693"/>
      <c r="D17" s="713" t="s">
        <v>275</v>
      </c>
      <c r="E17" s="710"/>
      <c r="F17" s="317" t="s">
        <v>234</v>
      </c>
      <c r="G17" s="341">
        <v>304</v>
      </c>
      <c r="H17" s="310">
        <v>-177440</v>
      </c>
      <c r="I17" s="310">
        <v>89099828</v>
      </c>
      <c r="J17" s="310">
        <v>4575343.0526315793</v>
      </c>
      <c r="K17" s="509">
        <f t="shared" si="0"/>
        <v>1.4439039165782212E-2</v>
      </c>
      <c r="L17" s="310">
        <v>3179056</v>
      </c>
      <c r="M17" s="341">
        <v>274</v>
      </c>
      <c r="N17" s="310">
        <v>118402</v>
      </c>
      <c r="O17" s="310">
        <v>11492457</v>
      </c>
      <c r="P17" s="310">
        <v>3560412.5182481753</v>
      </c>
      <c r="Q17" s="509">
        <f t="shared" si="1"/>
        <v>1.3782706555945745E-2</v>
      </c>
      <c r="R17" s="310">
        <v>3179056</v>
      </c>
      <c r="S17" s="341">
        <v>16</v>
      </c>
      <c r="T17" s="310">
        <v>109260</v>
      </c>
      <c r="U17" s="310">
        <v>24272919</v>
      </c>
      <c r="V17" s="310">
        <v>7709564.3125</v>
      </c>
      <c r="W17" s="509">
        <f t="shared" si="2"/>
        <v>2.6358989290902659E-2</v>
      </c>
      <c r="X17" s="310">
        <v>5451638.5</v>
      </c>
    </row>
    <row r="18" spans="2:24" ht="15" customHeight="1" x14ac:dyDescent="0.15">
      <c r="B18" s="985"/>
      <c r="C18" s="693"/>
      <c r="D18" s="708" t="s">
        <v>276</v>
      </c>
      <c r="E18" s="711"/>
      <c r="F18" s="309" t="s">
        <v>234</v>
      </c>
      <c r="G18" s="341">
        <v>288</v>
      </c>
      <c r="H18" s="310">
        <v>0</v>
      </c>
      <c r="I18" s="310">
        <v>1279765893</v>
      </c>
      <c r="J18" s="310">
        <v>43500103.145833336</v>
      </c>
      <c r="K18" s="509">
        <f t="shared" si="0"/>
        <v>0.13727925661814414</v>
      </c>
      <c r="L18" s="310">
        <v>38753964</v>
      </c>
      <c r="M18" s="341">
        <v>260</v>
      </c>
      <c r="N18" s="310">
        <v>0</v>
      </c>
      <c r="O18" s="310">
        <v>91140003</v>
      </c>
      <c r="P18" s="310">
        <v>36266592.161538459</v>
      </c>
      <c r="Q18" s="509">
        <f t="shared" si="1"/>
        <v>0.14039154030179291</v>
      </c>
      <c r="R18" s="310">
        <v>38753964</v>
      </c>
      <c r="S18" s="341">
        <v>16</v>
      </c>
      <c r="T18" s="310">
        <v>0</v>
      </c>
      <c r="U18" s="310">
        <v>108500081</v>
      </c>
      <c r="V18" s="310">
        <v>17768466.1875</v>
      </c>
      <c r="W18" s="509">
        <f t="shared" si="2"/>
        <v>6.0750360327457023E-2</v>
      </c>
      <c r="X18" s="310">
        <v>4200621</v>
      </c>
    </row>
    <row r="19" spans="2:24" ht="15" customHeight="1" x14ac:dyDescent="0.15">
      <c r="B19" s="985"/>
      <c r="C19" s="693"/>
      <c r="D19" s="713"/>
      <c r="E19" s="715" t="s">
        <v>277</v>
      </c>
      <c r="F19" s="313" t="s">
        <v>234</v>
      </c>
      <c r="G19" s="341">
        <v>242</v>
      </c>
      <c r="H19" s="310">
        <v>0</v>
      </c>
      <c r="I19" s="310">
        <v>356698000</v>
      </c>
      <c r="J19" s="310">
        <v>5491959.44214876</v>
      </c>
      <c r="K19" s="509">
        <f t="shared" si="0"/>
        <v>1.7331731537914636E-2</v>
      </c>
      <c r="L19" s="310">
        <v>0</v>
      </c>
      <c r="M19" s="341">
        <v>218</v>
      </c>
      <c r="N19" s="310">
        <v>0</v>
      </c>
      <c r="O19" s="310">
        <v>38880000</v>
      </c>
      <c r="P19" s="310">
        <v>1580940.0917431193</v>
      </c>
      <c r="Q19" s="509">
        <f t="shared" si="1"/>
        <v>6.1199743724489764E-3</v>
      </c>
      <c r="R19" s="310">
        <v>0</v>
      </c>
      <c r="S19" s="341">
        <v>16</v>
      </c>
      <c r="T19" s="310">
        <v>0</v>
      </c>
      <c r="U19" s="310">
        <v>10451772</v>
      </c>
      <c r="V19" s="310">
        <v>1267253.25</v>
      </c>
      <c r="W19" s="509">
        <f t="shared" si="2"/>
        <v>4.3327370382593962E-3</v>
      </c>
      <c r="X19" s="310">
        <v>0</v>
      </c>
    </row>
    <row r="20" spans="2:24" ht="15" customHeight="1" x14ac:dyDescent="0.15">
      <c r="B20" s="985"/>
      <c r="C20" s="693"/>
      <c r="D20" s="713"/>
      <c r="E20" s="715" t="s">
        <v>278</v>
      </c>
      <c r="F20" s="313" t="s">
        <v>234</v>
      </c>
      <c r="G20" s="341">
        <v>236</v>
      </c>
      <c r="H20" s="310">
        <v>-46000</v>
      </c>
      <c r="I20" s="310">
        <v>208591000</v>
      </c>
      <c r="J20" s="310">
        <v>28193624.177966103</v>
      </c>
      <c r="K20" s="509">
        <f t="shared" si="0"/>
        <v>8.897449634882644E-2</v>
      </c>
      <c r="L20" s="310">
        <v>21872000</v>
      </c>
      <c r="M20" s="341">
        <v>212</v>
      </c>
      <c r="N20" s="310">
        <v>0</v>
      </c>
      <c r="O20" s="310">
        <v>81600000</v>
      </c>
      <c r="P20" s="310">
        <v>25029510.452830188</v>
      </c>
      <c r="Q20" s="509">
        <f t="shared" si="1"/>
        <v>9.6891693319871949E-2</v>
      </c>
      <c r="R20" s="310">
        <v>21872000</v>
      </c>
      <c r="S20" s="341">
        <v>16</v>
      </c>
      <c r="T20" s="310">
        <v>0</v>
      </c>
      <c r="U20" s="310">
        <v>103200000</v>
      </c>
      <c r="V20" s="310">
        <v>13890663.75</v>
      </c>
      <c r="W20" s="509">
        <f t="shared" si="2"/>
        <v>4.7492159373536555E-2</v>
      </c>
      <c r="X20" s="310">
        <v>0</v>
      </c>
    </row>
    <row r="21" spans="2:24" ht="15" customHeight="1" x14ac:dyDescent="0.15">
      <c r="B21" s="985"/>
      <c r="C21" s="693"/>
      <c r="D21" s="713"/>
      <c r="E21" s="715" t="s">
        <v>279</v>
      </c>
      <c r="F21" s="313" t="s">
        <v>234</v>
      </c>
      <c r="G21" s="341">
        <v>242</v>
      </c>
      <c r="H21" s="310">
        <v>0</v>
      </c>
      <c r="I21" s="310">
        <v>16188946</v>
      </c>
      <c r="J21" s="310">
        <v>662236.76446280989</v>
      </c>
      <c r="K21" s="509">
        <f t="shared" si="0"/>
        <v>2.0899116129881527E-3</v>
      </c>
      <c r="L21" s="310">
        <v>0</v>
      </c>
      <c r="M21" s="341">
        <v>218</v>
      </c>
      <c r="N21" s="310">
        <v>0</v>
      </c>
      <c r="O21" s="310">
        <v>4148400</v>
      </c>
      <c r="P21" s="310">
        <v>286579.34403669724</v>
      </c>
      <c r="Q21" s="509">
        <f t="shared" si="1"/>
        <v>1.1093767881134886E-3</v>
      </c>
      <c r="R21" s="310">
        <v>0</v>
      </c>
      <c r="S21" s="341">
        <v>16</v>
      </c>
      <c r="T21" s="310">
        <v>0</v>
      </c>
      <c r="U21" s="310">
        <v>5406660</v>
      </c>
      <c r="V21" s="310">
        <v>1159666.8125</v>
      </c>
      <c r="W21" s="509">
        <f t="shared" si="2"/>
        <v>3.9648991632564084E-3</v>
      </c>
      <c r="X21" s="310">
        <v>0</v>
      </c>
    </row>
    <row r="22" spans="2:24" ht="15" customHeight="1" x14ac:dyDescent="0.15">
      <c r="B22" s="985"/>
      <c r="C22" s="721"/>
      <c r="D22" s="716"/>
      <c r="E22" s="715" t="s">
        <v>280</v>
      </c>
      <c r="F22" s="313" t="s">
        <v>234</v>
      </c>
      <c r="G22" s="341">
        <v>237</v>
      </c>
      <c r="H22" s="310">
        <v>0</v>
      </c>
      <c r="I22" s="310">
        <v>1279765893</v>
      </c>
      <c r="J22" s="310">
        <v>16010414.371308018</v>
      </c>
      <c r="K22" s="509">
        <f t="shared" si="0"/>
        <v>5.0526266010754099E-2</v>
      </c>
      <c r="L22" s="310">
        <v>1947400</v>
      </c>
      <c r="M22" s="341">
        <v>213</v>
      </c>
      <c r="N22" s="310">
        <v>0</v>
      </c>
      <c r="O22" s="310">
        <v>35439000</v>
      </c>
      <c r="P22" s="310">
        <v>3456183.3004694837</v>
      </c>
      <c r="Q22" s="509">
        <f t="shared" si="1"/>
        <v>1.3379225016703685E-2</v>
      </c>
      <c r="R22" s="310">
        <v>1947400</v>
      </c>
      <c r="S22" s="341">
        <v>16</v>
      </c>
      <c r="T22" s="310">
        <v>0</v>
      </c>
      <c r="U22" s="310">
        <v>8000000</v>
      </c>
      <c r="V22" s="310">
        <v>1450882.375</v>
      </c>
      <c r="W22" s="509">
        <f t="shared" si="2"/>
        <v>4.9605647524046661E-3</v>
      </c>
      <c r="X22" s="310">
        <v>118100</v>
      </c>
    </row>
    <row r="23" spans="2:24" ht="15" customHeight="1" x14ac:dyDescent="0.15">
      <c r="B23" s="985"/>
      <c r="C23" s="693"/>
      <c r="D23" s="713" t="s">
        <v>281</v>
      </c>
      <c r="E23" s="710"/>
      <c r="F23" s="317" t="s">
        <v>234</v>
      </c>
      <c r="G23" s="341">
        <v>255</v>
      </c>
      <c r="H23" s="310">
        <v>0</v>
      </c>
      <c r="I23" s="310">
        <v>32459000</v>
      </c>
      <c r="J23" s="310">
        <v>733302.58431372547</v>
      </c>
      <c r="K23" s="509">
        <f t="shared" si="0"/>
        <v>2.314183792007735E-3</v>
      </c>
      <c r="L23" s="310">
        <v>245096</v>
      </c>
      <c r="M23" s="341">
        <v>229</v>
      </c>
      <c r="N23" s="310">
        <v>0</v>
      </c>
      <c r="O23" s="310">
        <v>2693023</v>
      </c>
      <c r="P23" s="310">
        <v>372265.82532751095</v>
      </c>
      <c r="Q23" s="509">
        <f t="shared" si="1"/>
        <v>1.4410775731741763E-3</v>
      </c>
      <c r="R23" s="310">
        <v>245096</v>
      </c>
      <c r="S23" s="341">
        <v>16</v>
      </c>
      <c r="T23" s="310">
        <v>0</v>
      </c>
      <c r="U23" s="310">
        <v>8092560</v>
      </c>
      <c r="V23" s="310">
        <v>1524399.9375</v>
      </c>
      <c r="W23" s="509">
        <f t="shared" si="2"/>
        <v>5.2119211928054309E-3</v>
      </c>
      <c r="X23" s="310">
        <v>608750</v>
      </c>
    </row>
    <row r="24" spans="2:24" ht="15" customHeight="1" x14ac:dyDescent="0.15">
      <c r="B24" s="985"/>
      <c r="C24" s="693"/>
      <c r="D24" s="713"/>
      <c r="E24" s="715" t="s">
        <v>282</v>
      </c>
      <c r="F24" s="313" t="s">
        <v>234</v>
      </c>
      <c r="G24" s="341">
        <v>235</v>
      </c>
      <c r="H24" s="310">
        <v>0</v>
      </c>
      <c r="I24" s="310">
        <v>1000000</v>
      </c>
      <c r="J24" s="310">
        <v>90081.885106382979</v>
      </c>
      <c r="K24" s="509">
        <f t="shared" si="0"/>
        <v>2.8428379079257056E-4</v>
      </c>
      <c r="L24" s="310">
        <v>0</v>
      </c>
      <c r="M24" s="341">
        <v>211</v>
      </c>
      <c r="N24" s="310">
        <v>0</v>
      </c>
      <c r="O24" s="310">
        <v>506890</v>
      </c>
      <c r="P24" s="310">
        <v>61149.236966824647</v>
      </c>
      <c r="Q24" s="509">
        <f t="shared" si="1"/>
        <v>2.3671470227512194E-4</v>
      </c>
      <c r="R24" s="310">
        <v>0</v>
      </c>
      <c r="S24" s="341">
        <v>16</v>
      </c>
      <c r="T24" s="310">
        <v>0</v>
      </c>
      <c r="U24" s="310">
        <v>908140</v>
      </c>
      <c r="V24" s="310">
        <v>252088.1875</v>
      </c>
      <c r="W24" s="509">
        <f t="shared" si="2"/>
        <v>8.6188915032486943E-4</v>
      </c>
      <c r="X24" s="310">
        <v>216710</v>
      </c>
    </row>
    <row r="25" spans="2:24" ht="15" customHeight="1" x14ac:dyDescent="0.15">
      <c r="B25" s="985"/>
      <c r="C25" s="721"/>
      <c r="D25" s="716"/>
      <c r="E25" s="715" t="s">
        <v>283</v>
      </c>
      <c r="F25" s="313" t="s">
        <v>234</v>
      </c>
      <c r="G25" s="341">
        <v>239</v>
      </c>
      <c r="H25" s="310">
        <v>0</v>
      </c>
      <c r="I25" s="310">
        <v>14594903</v>
      </c>
      <c r="J25" s="310">
        <v>500268.33891213388</v>
      </c>
      <c r="K25" s="509">
        <f t="shared" si="0"/>
        <v>1.5787655823531011E-3</v>
      </c>
      <c r="L25" s="310">
        <v>189025</v>
      </c>
      <c r="M25" s="341">
        <v>215</v>
      </c>
      <c r="N25" s="310">
        <v>0</v>
      </c>
      <c r="O25" s="310">
        <v>1600000</v>
      </c>
      <c r="P25" s="310">
        <v>244448.13488372092</v>
      </c>
      <c r="Q25" s="509">
        <f t="shared" si="1"/>
        <v>9.4628273942489436E-4</v>
      </c>
      <c r="R25" s="310">
        <v>189025</v>
      </c>
      <c r="S25" s="341">
        <v>16</v>
      </c>
      <c r="T25" s="310">
        <v>0</v>
      </c>
      <c r="U25" s="310">
        <v>7496620</v>
      </c>
      <c r="V25" s="310">
        <v>1272311.75</v>
      </c>
      <c r="W25" s="509">
        <f t="shared" si="2"/>
        <v>4.3500320424805609E-3</v>
      </c>
      <c r="X25" s="310">
        <v>292756.5</v>
      </c>
    </row>
    <row r="26" spans="2:24" ht="15" customHeight="1" x14ac:dyDescent="0.15">
      <c r="B26" s="985"/>
      <c r="C26" s="693"/>
      <c r="D26" s="713" t="s">
        <v>284</v>
      </c>
      <c r="E26" s="710"/>
      <c r="F26" s="317" t="s">
        <v>234</v>
      </c>
      <c r="G26" s="341">
        <v>287</v>
      </c>
      <c r="H26" s="310">
        <v>0</v>
      </c>
      <c r="I26" s="310">
        <v>65551808</v>
      </c>
      <c r="J26" s="310">
        <v>2916731.3170731706</v>
      </c>
      <c r="K26" s="509">
        <f t="shared" si="0"/>
        <v>9.2047300582324791E-3</v>
      </c>
      <c r="L26" s="310">
        <v>220600</v>
      </c>
      <c r="M26" s="341">
        <v>259</v>
      </c>
      <c r="N26" s="310">
        <v>0</v>
      </c>
      <c r="O26" s="310">
        <v>10273254</v>
      </c>
      <c r="P26" s="310">
        <v>1643684.1274131273</v>
      </c>
      <c r="Q26" s="509">
        <f t="shared" si="1"/>
        <v>6.3628626971426027E-3</v>
      </c>
      <c r="R26" s="310">
        <v>220600</v>
      </c>
      <c r="S26" s="341">
        <v>16</v>
      </c>
      <c r="T26" s="310">
        <v>464</v>
      </c>
      <c r="U26" s="310">
        <v>30312256</v>
      </c>
      <c r="V26" s="310">
        <v>5997358</v>
      </c>
      <c r="W26" s="509">
        <f t="shared" si="2"/>
        <v>2.0504958372212733E-2</v>
      </c>
      <c r="X26" s="310">
        <v>2935985.5</v>
      </c>
    </row>
    <row r="27" spans="2:24" ht="15" customHeight="1" x14ac:dyDescent="0.15">
      <c r="B27" s="985"/>
      <c r="C27" s="693"/>
      <c r="D27" s="708" t="s">
        <v>285</v>
      </c>
      <c r="E27" s="711"/>
      <c r="F27" s="309" t="s">
        <v>234</v>
      </c>
      <c r="G27" s="341">
        <v>290</v>
      </c>
      <c r="H27" s="310">
        <v>0</v>
      </c>
      <c r="I27" s="310">
        <v>356736182</v>
      </c>
      <c r="J27" s="310">
        <v>27728129.393103447</v>
      </c>
      <c r="K27" s="509">
        <f t="shared" si="0"/>
        <v>8.7505470452236375E-2</v>
      </c>
      <c r="L27" s="310">
        <v>24201055.5</v>
      </c>
      <c r="M27" s="341">
        <v>260</v>
      </c>
      <c r="N27" s="310">
        <v>17280</v>
      </c>
      <c r="O27" s="310">
        <v>61675000</v>
      </c>
      <c r="P27" s="310">
        <v>23113093.673076924</v>
      </c>
      <c r="Q27" s="509">
        <f t="shared" si="1"/>
        <v>8.9473055738172311E-2</v>
      </c>
      <c r="R27" s="310">
        <v>24201055.5</v>
      </c>
      <c r="S27" s="341">
        <v>16</v>
      </c>
      <c r="T27" s="310">
        <v>0</v>
      </c>
      <c r="U27" s="310">
        <v>122000000</v>
      </c>
      <c r="V27" s="310">
        <v>34151751.4375</v>
      </c>
      <c r="W27" s="509">
        <f t="shared" si="2"/>
        <v>0.11676478902278201</v>
      </c>
      <c r="X27" s="310">
        <v>25076370</v>
      </c>
    </row>
    <row r="28" spans="2:24" ht="15" customHeight="1" x14ac:dyDescent="0.15">
      <c r="B28" s="985"/>
      <c r="C28" s="693"/>
      <c r="D28" s="713"/>
      <c r="E28" s="715" t="s">
        <v>666</v>
      </c>
      <c r="F28" s="313" t="s">
        <v>234</v>
      </c>
      <c r="G28" s="341">
        <v>279</v>
      </c>
      <c r="H28" s="310">
        <v>0</v>
      </c>
      <c r="I28" s="310">
        <v>64000000</v>
      </c>
      <c r="J28" s="310">
        <v>4059661.6021505375</v>
      </c>
      <c r="K28" s="509">
        <f t="shared" si="0"/>
        <v>1.2811632307999058E-2</v>
      </c>
      <c r="L28" s="310">
        <v>811000</v>
      </c>
      <c r="M28" s="341">
        <v>251</v>
      </c>
      <c r="N28" s="310">
        <v>0</v>
      </c>
      <c r="O28" s="310">
        <v>17444186</v>
      </c>
      <c r="P28" s="310">
        <v>2848394.3984063747</v>
      </c>
      <c r="Q28" s="509">
        <f t="shared" si="1"/>
        <v>1.1026414480800394E-2</v>
      </c>
      <c r="R28" s="310">
        <v>811000</v>
      </c>
      <c r="S28" s="341">
        <v>16</v>
      </c>
      <c r="T28" s="310">
        <v>0</v>
      </c>
      <c r="U28" s="310">
        <v>53000000</v>
      </c>
      <c r="V28" s="310">
        <v>6636567</v>
      </c>
      <c r="W28" s="509">
        <f t="shared" si="2"/>
        <v>2.2690413023434778E-2</v>
      </c>
      <c r="X28" s="310">
        <v>166494</v>
      </c>
    </row>
    <row r="29" spans="2:24" ht="15" customHeight="1" x14ac:dyDescent="0.15">
      <c r="B29" s="985"/>
      <c r="C29" s="693"/>
      <c r="D29" s="713"/>
      <c r="E29" s="715" t="s">
        <v>287</v>
      </c>
      <c r="F29" s="313" t="s">
        <v>234</v>
      </c>
      <c r="G29" s="341">
        <v>285</v>
      </c>
      <c r="H29" s="310">
        <v>0</v>
      </c>
      <c r="I29" s="310">
        <v>110666520</v>
      </c>
      <c r="J29" s="310">
        <v>18793309.550877191</v>
      </c>
      <c r="K29" s="509">
        <f t="shared" si="0"/>
        <v>5.9308630967837332E-2</v>
      </c>
      <c r="L29" s="310">
        <v>20796000</v>
      </c>
      <c r="M29" s="341">
        <v>257</v>
      </c>
      <c r="N29" s="310">
        <v>0</v>
      </c>
      <c r="O29" s="310">
        <v>46475000</v>
      </c>
      <c r="P29" s="310">
        <v>17615626.626459144</v>
      </c>
      <c r="Q29" s="509">
        <f t="shared" si="1"/>
        <v>6.8191820848627668E-2</v>
      </c>
      <c r="R29" s="310">
        <v>20796000</v>
      </c>
      <c r="S29" s="341">
        <v>16</v>
      </c>
      <c r="T29" s="310">
        <v>0</v>
      </c>
      <c r="U29" s="310">
        <v>60523537</v>
      </c>
      <c r="V29" s="310">
        <v>21442239.5</v>
      </c>
      <c r="W29" s="509">
        <f t="shared" si="2"/>
        <v>7.3310985996586434E-2</v>
      </c>
      <c r="X29" s="310">
        <v>11450651</v>
      </c>
    </row>
    <row r="30" spans="2:24" ht="15" customHeight="1" x14ac:dyDescent="0.15">
      <c r="B30" s="985"/>
      <c r="C30" s="693"/>
      <c r="D30" s="713"/>
      <c r="E30" s="715" t="s">
        <v>288</v>
      </c>
      <c r="F30" s="313" t="s">
        <v>234</v>
      </c>
      <c r="G30" s="341">
        <v>268</v>
      </c>
      <c r="H30" s="310">
        <v>0</v>
      </c>
      <c r="I30" s="310">
        <v>24692000</v>
      </c>
      <c r="J30" s="310">
        <v>225688.80597014926</v>
      </c>
      <c r="K30" s="509">
        <f t="shared" si="0"/>
        <v>7.1223719646711493E-4</v>
      </c>
      <c r="L30" s="310">
        <v>0</v>
      </c>
      <c r="M30" s="341">
        <v>242</v>
      </c>
      <c r="N30" s="312">
        <v>0</v>
      </c>
      <c r="O30" s="312">
        <v>0</v>
      </c>
      <c r="P30" s="312">
        <v>0</v>
      </c>
      <c r="Q30" s="509">
        <f t="shared" si="1"/>
        <v>0</v>
      </c>
      <c r="R30" s="312">
        <v>0</v>
      </c>
      <c r="S30" s="341">
        <v>16</v>
      </c>
      <c r="T30" s="310">
        <v>0</v>
      </c>
      <c r="U30" s="310">
        <v>8616200</v>
      </c>
      <c r="V30" s="310">
        <v>538512.5</v>
      </c>
      <c r="W30" s="509">
        <f t="shared" si="2"/>
        <v>1.8411734626174075E-3</v>
      </c>
      <c r="X30" s="310">
        <v>0</v>
      </c>
    </row>
    <row r="31" spans="2:24" ht="15" customHeight="1" x14ac:dyDescent="0.15">
      <c r="B31" s="985"/>
      <c r="C31" s="693"/>
      <c r="D31" s="713"/>
      <c r="E31" s="715" t="s">
        <v>665</v>
      </c>
      <c r="F31" s="313" t="s">
        <v>234</v>
      </c>
      <c r="G31" s="341">
        <v>276</v>
      </c>
      <c r="H31" s="310">
        <v>0</v>
      </c>
      <c r="I31" s="310">
        <v>77641253</v>
      </c>
      <c r="J31" s="310">
        <v>2588942.6992753623</v>
      </c>
      <c r="K31" s="509">
        <f t="shared" si="0"/>
        <v>8.1702824471931411E-3</v>
      </c>
      <c r="L31" s="310">
        <v>1240380.5</v>
      </c>
      <c r="M31" s="341">
        <v>248</v>
      </c>
      <c r="N31" s="310">
        <v>0</v>
      </c>
      <c r="O31" s="310">
        <v>9504000</v>
      </c>
      <c r="P31" s="310">
        <v>1539722.0403225806</v>
      </c>
      <c r="Q31" s="509">
        <f t="shared" si="1"/>
        <v>5.9604152470314848E-3</v>
      </c>
      <c r="R31" s="310">
        <v>1240380.5</v>
      </c>
      <c r="S31" s="341">
        <v>16</v>
      </c>
      <c r="T31" s="310">
        <v>0</v>
      </c>
      <c r="U31" s="310">
        <v>17000000</v>
      </c>
      <c r="V31" s="310">
        <v>3021695.75</v>
      </c>
      <c r="W31" s="509">
        <f t="shared" si="2"/>
        <v>1.0331173421236841E-2</v>
      </c>
      <c r="X31" s="310">
        <v>0</v>
      </c>
    </row>
    <row r="32" spans="2:24" ht="15" customHeight="1" x14ac:dyDescent="0.15">
      <c r="B32" s="985"/>
      <c r="C32" s="721"/>
      <c r="D32" s="716"/>
      <c r="E32" s="715" t="s">
        <v>291</v>
      </c>
      <c r="F32" s="313" t="s">
        <v>234</v>
      </c>
      <c r="G32" s="341">
        <v>272</v>
      </c>
      <c r="H32" s="310">
        <v>0</v>
      </c>
      <c r="I32" s="310">
        <v>356736182</v>
      </c>
      <c r="J32" s="310">
        <v>3977475.7536764704</v>
      </c>
      <c r="K32" s="509">
        <f t="shared" si="0"/>
        <v>1.2552267125686105E-2</v>
      </c>
      <c r="L32" s="310">
        <v>0</v>
      </c>
      <c r="M32" s="341">
        <v>244</v>
      </c>
      <c r="N32" s="310">
        <v>0</v>
      </c>
      <c r="O32" s="310">
        <v>7061142</v>
      </c>
      <c r="P32" s="310">
        <v>529065.37704918033</v>
      </c>
      <c r="Q32" s="509">
        <f t="shared" si="1"/>
        <v>2.0480640384804324E-3</v>
      </c>
      <c r="R32" s="310">
        <v>0</v>
      </c>
      <c r="S32" s="341">
        <v>16</v>
      </c>
      <c r="T32" s="310">
        <v>0</v>
      </c>
      <c r="U32" s="310">
        <v>9926560</v>
      </c>
      <c r="V32" s="310">
        <v>2512736.6875</v>
      </c>
      <c r="W32" s="509">
        <f t="shared" si="2"/>
        <v>8.5910431189065613E-3</v>
      </c>
      <c r="X32" s="310">
        <v>235620</v>
      </c>
    </row>
    <row r="33" spans="2:24" ht="15" customHeight="1" x14ac:dyDescent="0.15">
      <c r="B33" s="985"/>
      <c r="C33" s="717"/>
      <c r="D33" s="718" t="s">
        <v>292</v>
      </c>
      <c r="E33" s="719"/>
      <c r="F33" s="335" t="s">
        <v>234</v>
      </c>
      <c r="G33" s="343">
        <v>284</v>
      </c>
      <c r="H33" s="319">
        <v>-5364000</v>
      </c>
      <c r="I33" s="319">
        <v>273820417</v>
      </c>
      <c r="J33" s="319">
        <v>10998220.799295774</v>
      </c>
      <c r="K33" s="510">
        <f t="shared" si="0"/>
        <v>3.470859759545545E-2</v>
      </c>
      <c r="L33" s="319">
        <v>6444233</v>
      </c>
      <c r="M33" s="343">
        <v>256</v>
      </c>
      <c r="N33" s="319">
        <v>60146</v>
      </c>
      <c r="O33" s="319">
        <v>29384000</v>
      </c>
      <c r="P33" s="319">
        <v>7930235.91015625</v>
      </c>
      <c r="Q33" s="510">
        <f t="shared" si="1"/>
        <v>3.0698722102821301E-2</v>
      </c>
      <c r="R33" s="319">
        <v>6444233</v>
      </c>
      <c r="S33" s="343">
        <v>16</v>
      </c>
      <c r="T33" s="319">
        <v>370850</v>
      </c>
      <c r="U33" s="319">
        <v>56000000</v>
      </c>
      <c r="V33" s="319">
        <v>13192545.875</v>
      </c>
      <c r="W33" s="510">
        <f t="shared" si="2"/>
        <v>4.5105295363455346E-2</v>
      </c>
      <c r="X33" s="319">
        <v>6942744.5</v>
      </c>
    </row>
    <row r="34" spans="2:24" ht="15" customHeight="1" x14ac:dyDescent="0.15">
      <c r="B34" s="985"/>
      <c r="C34" s="693" t="s">
        <v>293</v>
      </c>
      <c r="D34" s="710"/>
      <c r="E34" s="710"/>
      <c r="F34" s="317" t="s">
        <v>234</v>
      </c>
      <c r="G34" s="342">
        <v>288</v>
      </c>
      <c r="H34" s="315">
        <v>0</v>
      </c>
      <c r="I34" s="315">
        <v>206443521</v>
      </c>
      <c r="J34" s="315">
        <v>9874313.805555556</v>
      </c>
      <c r="K34" s="511">
        <f t="shared" si="0"/>
        <v>3.1161729761801382E-2</v>
      </c>
      <c r="L34" s="315">
        <v>2946982.5</v>
      </c>
      <c r="M34" s="342">
        <v>260</v>
      </c>
      <c r="N34" s="315">
        <v>29952</v>
      </c>
      <c r="O34" s="315">
        <v>36766256</v>
      </c>
      <c r="P34" s="315">
        <v>6709210.4576923074</v>
      </c>
      <c r="Q34" s="511">
        <f t="shared" si="1"/>
        <v>2.5972012649240411E-2</v>
      </c>
      <c r="R34" s="315">
        <v>2946982.5</v>
      </c>
      <c r="S34" s="342">
        <v>16</v>
      </c>
      <c r="T34" s="315">
        <v>140368</v>
      </c>
      <c r="U34" s="315">
        <v>55939751</v>
      </c>
      <c r="V34" s="315">
        <v>16216240.4375</v>
      </c>
      <c r="W34" s="511">
        <f t="shared" si="2"/>
        <v>5.5443302721753532E-2</v>
      </c>
      <c r="X34" s="315">
        <v>10380989.5</v>
      </c>
    </row>
    <row r="35" spans="2:24" ht="15" customHeight="1" x14ac:dyDescent="0.15">
      <c r="B35" s="985"/>
      <c r="C35" s="721"/>
      <c r="D35" s="715" t="s">
        <v>294</v>
      </c>
      <c r="E35" s="706"/>
      <c r="F35" s="313" t="s">
        <v>234</v>
      </c>
      <c r="G35" s="341">
        <v>127</v>
      </c>
      <c r="H35" s="310">
        <v>0</v>
      </c>
      <c r="I35" s="310">
        <v>198928876</v>
      </c>
      <c r="J35" s="310">
        <v>9613389.1023622043</v>
      </c>
      <c r="K35" s="509">
        <f t="shared" si="0"/>
        <v>3.033829379964725E-2</v>
      </c>
      <c r="L35" s="310">
        <v>2619198</v>
      </c>
      <c r="M35" s="341">
        <v>115</v>
      </c>
      <c r="N35" s="310">
        <v>0</v>
      </c>
      <c r="O35" s="310">
        <v>37154096</v>
      </c>
      <c r="P35" s="310">
        <v>6189574.2608695654</v>
      </c>
      <c r="Q35" s="509">
        <f t="shared" si="1"/>
        <v>2.3960449893534949E-2</v>
      </c>
      <c r="R35" s="310">
        <v>2619198</v>
      </c>
      <c r="S35" s="341">
        <v>16</v>
      </c>
      <c r="T35" s="310">
        <v>0</v>
      </c>
      <c r="U35" s="310">
        <v>48666675</v>
      </c>
      <c r="V35" s="310">
        <v>12627161.1875</v>
      </c>
      <c r="W35" s="509">
        <f t="shared" si="2"/>
        <v>4.3172245930442672E-2</v>
      </c>
      <c r="X35" s="310">
        <v>4223761</v>
      </c>
    </row>
    <row r="36" spans="2:24" ht="15" customHeight="1" x14ac:dyDescent="0.15">
      <c r="B36" s="985"/>
      <c r="C36" s="721"/>
      <c r="D36" s="715" t="s">
        <v>295</v>
      </c>
      <c r="E36" s="706"/>
      <c r="F36" s="313" t="s">
        <v>234</v>
      </c>
      <c r="G36" s="341">
        <v>125</v>
      </c>
      <c r="H36" s="310">
        <v>0</v>
      </c>
      <c r="I36" s="310">
        <v>3107041</v>
      </c>
      <c r="J36" s="310">
        <v>185240.288</v>
      </c>
      <c r="K36" s="509">
        <f t="shared" si="0"/>
        <v>5.8458824677078288E-4</v>
      </c>
      <c r="L36" s="310">
        <v>0</v>
      </c>
      <c r="M36" s="341">
        <v>113</v>
      </c>
      <c r="N36" s="310">
        <v>0</v>
      </c>
      <c r="O36" s="310">
        <v>1090275</v>
      </c>
      <c r="P36" s="310">
        <v>98529.362831858409</v>
      </c>
      <c r="Q36" s="509">
        <f t="shared" si="1"/>
        <v>3.8141684091257697E-4</v>
      </c>
      <c r="R36" s="310">
        <v>0</v>
      </c>
      <c r="S36" s="341">
        <v>16</v>
      </c>
      <c r="T36" s="310">
        <v>0</v>
      </c>
      <c r="U36" s="310">
        <v>620912</v>
      </c>
      <c r="V36" s="310">
        <v>90010.5625</v>
      </c>
      <c r="W36" s="509">
        <f t="shared" si="2"/>
        <v>3.0774598366846743E-4</v>
      </c>
      <c r="X36" s="310">
        <v>0</v>
      </c>
    </row>
    <row r="37" spans="2:24" ht="15" customHeight="1" x14ac:dyDescent="0.15">
      <c r="B37" s="985"/>
      <c r="C37" s="721"/>
      <c r="D37" s="715" t="s">
        <v>296</v>
      </c>
      <c r="E37" s="706"/>
      <c r="F37" s="313" t="s">
        <v>234</v>
      </c>
      <c r="G37" s="341">
        <v>123</v>
      </c>
      <c r="H37" s="310">
        <v>0</v>
      </c>
      <c r="I37" s="310">
        <v>2062158</v>
      </c>
      <c r="J37" s="310">
        <v>59857.252032520322</v>
      </c>
      <c r="K37" s="509">
        <f t="shared" si="0"/>
        <v>1.8889976041393293E-4</v>
      </c>
      <c r="L37" s="310">
        <v>0</v>
      </c>
      <c r="M37" s="341">
        <v>111</v>
      </c>
      <c r="N37" s="310">
        <v>0</v>
      </c>
      <c r="O37" s="310">
        <v>521000</v>
      </c>
      <c r="P37" s="310">
        <v>14204.504504504504</v>
      </c>
      <c r="Q37" s="509">
        <f t="shared" si="1"/>
        <v>5.4987032079789096E-5</v>
      </c>
      <c r="R37" s="310">
        <v>0</v>
      </c>
      <c r="S37" s="341">
        <v>16</v>
      </c>
      <c r="T37" s="310">
        <v>0</v>
      </c>
      <c r="U37" s="310">
        <v>2062158</v>
      </c>
      <c r="V37" s="310">
        <v>178012.625</v>
      </c>
      <c r="W37" s="509">
        <f t="shared" si="2"/>
        <v>6.0862490872702873E-4</v>
      </c>
      <c r="X37" s="310">
        <v>0</v>
      </c>
    </row>
    <row r="38" spans="2:24" ht="15" customHeight="1" x14ac:dyDescent="0.15">
      <c r="B38" s="985"/>
      <c r="C38" s="721"/>
      <c r="D38" s="715" t="s">
        <v>297</v>
      </c>
      <c r="E38" s="706"/>
      <c r="F38" s="313" t="s">
        <v>234</v>
      </c>
      <c r="G38" s="341">
        <v>123</v>
      </c>
      <c r="H38" s="310">
        <v>0</v>
      </c>
      <c r="I38" s="310">
        <v>315176</v>
      </c>
      <c r="J38" s="310">
        <v>3200.8373983739839</v>
      </c>
      <c r="K38" s="509">
        <f t="shared" si="0"/>
        <v>1.0101322682643428E-5</v>
      </c>
      <c r="L38" s="310">
        <v>0</v>
      </c>
      <c r="M38" s="341">
        <v>111</v>
      </c>
      <c r="N38" s="312">
        <v>0</v>
      </c>
      <c r="O38" s="312">
        <v>0</v>
      </c>
      <c r="P38" s="312">
        <v>0</v>
      </c>
      <c r="Q38" s="509">
        <f t="shared" si="1"/>
        <v>0</v>
      </c>
      <c r="R38" s="312">
        <v>0</v>
      </c>
      <c r="S38" s="341">
        <v>16</v>
      </c>
      <c r="T38" s="310">
        <v>0</v>
      </c>
      <c r="U38" s="310">
        <v>3144</v>
      </c>
      <c r="V38" s="310">
        <v>196.5</v>
      </c>
      <c r="W38" s="509">
        <f t="shared" si="2"/>
        <v>6.7183321724996278E-7</v>
      </c>
      <c r="X38" s="310">
        <v>0</v>
      </c>
    </row>
    <row r="39" spans="2:24" ht="15" customHeight="1" x14ac:dyDescent="0.15">
      <c r="B39" s="985"/>
      <c r="C39" s="721"/>
      <c r="D39" s="715" t="s">
        <v>298</v>
      </c>
      <c r="E39" s="706"/>
      <c r="F39" s="313" t="s">
        <v>234</v>
      </c>
      <c r="G39" s="341">
        <v>124</v>
      </c>
      <c r="H39" s="310">
        <v>0</v>
      </c>
      <c r="I39" s="310">
        <v>2084420</v>
      </c>
      <c r="J39" s="310">
        <v>77925.072580645166</v>
      </c>
      <c r="K39" s="509">
        <f t="shared" si="0"/>
        <v>2.4591886598343749E-4</v>
      </c>
      <c r="L39" s="310">
        <v>0</v>
      </c>
      <c r="M39" s="341">
        <v>112</v>
      </c>
      <c r="N39" s="310">
        <v>0</v>
      </c>
      <c r="O39" s="310">
        <v>408458</v>
      </c>
      <c r="P39" s="310">
        <v>19100.857142857141</v>
      </c>
      <c r="Q39" s="509">
        <f t="shared" si="1"/>
        <v>7.3941294054480068E-5</v>
      </c>
      <c r="R39" s="310">
        <v>0</v>
      </c>
      <c r="S39" s="341">
        <v>16</v>
      </c>
      <c r="T39" s="310">
        <v>0</v>
      </c>
      <c r="U39" s="310">
        <v>1697208</v>
      </c>
      <c r="V39" s="310">
        <v>172413.875</v>
      </c>
      <c r="W39" s="509">
        <f t="shared" si="2"/>
        <v>5.894827905332464E-4</v>
      </c>
      <c r="X39" s="310">
        <v>0</v>
      </c>
    </row>
    <row r="40" spans="2:24" ht="15" customHeight="1" x14ac:dyDescent="0.15">
      <c r="B40" s="985"/>
      <c r="C40" s="717"/>
      <c r="D40" s="696" t="s">
        <v>299</v>
      </c>
      <c r="E40" s="697"/>
      <c r="F40" s="309" t="s">
        <v>234</v>
      </c>
      <c r="G40" s="340">
        <v>129</v>
      </c>
      <c r="H40" s="307">
        <v>0</v>
      </c>
      <c r="I40" s="307">
        <v>94803186</v>
      </c>
      <c r="J40" s="307">
        <v>3046241.8682170543</v>
      </c>
      <c r="K40" s="512">
        <f t="shared" si="0"/>
        <v>9.6134443117512434E-3</v>
      </c>
      <c r="L40" s="307">
        <v>291536</v>
      </c>
      <c r="M40" s="340">
        <v>117</v>
      </c>
      <c r="N40" s="307">
        <v>0</v>
      </c>
      <c r="O40" s="307">
        <v>10205624</v>
      </c>
      <c r="P40" s="307">
        <v>1290041.8803418803</v>
      </c>
      <c r="Q40" s="512">
        <f t="shared" si="1"/>
        <v>4.9938788245753639E-3</v>
      </c>
      <c r="R40" s="307">
        <v>291536</v>
      </c>
      <c r="S40" s="340">
        <v>16</v>
      </c>
      <c r="T40" s="307">
        <v>0</v>
      </c>
      <c r="U40" s="307">
        <v>11993944</v>
      </c>
      <c r="V40" s="307">
        <v>3148445.6875</v>
      </c>
      <c r="W40" s="512">
        <f t="shared" si="2"/>
        <v>1.0764531275164864E-2</v>
      </c>
      <c r="X40" s="307">
        <v>1373164.5</v>
      </c>
    </row>
    <row r="41" spans="2:24" ht="15" customHeight="1" x14ac:dyDescent="0.15">
      <c r="B41" s="985"/>
      <c r="C41" s="717" t="s">
        <v>300</v>
      </c>
      <c r="D41" s="719"/>
      <c r="E41" s="722"/>
      <c r="F41" s="306" t="s">
        <v>234</v>
      </c>
      <c r="G41" s="339">
        <v>200</v>
      </c>
      <c r="H41" s="304">
        <v>-2011</v>
      </c>
      <c r="I41" s="304">
        <v>240431000</v>
      </c>
      <c r="J41" s="304">
        <v>3134453.42</v>
      </c>
      <c r="K41" s="513">
        <f t="shared" si="0"/>
        <v>9.891825634510373E-3</v>
      </c>
      <c r="L41" s="304">
        <v>0</v>
      </c>
      <c r="M41" s="339">
        <v>180</v>
      </c>
      <c r="N41" s="304">
        <v>0</v>
      </c>
      <c r="O41" s="304">
        <v>4526744</v>
      </c>
      <c r="P41" s="304">
        <v>276573.70555555553</v>
      </c>
      <c r="Q41" s="513">
        <f t="shared" si="1"/>
        <v>1.0706439788157873E-3</v>
      </c>
      <c r="R41" s="304">
        <v>0</v>
      </c>
      <c r="S41" s="339">
        <v>16</v>
      </c>
      <c r="T41" s="304">
        <v>0</v>
      </c>
      <c r="U41" s="304">
        <v>3152868</v>
      </c>
      <c r="V41" s="304">
        <v>420018.875</v>
      </c>
      <c r="W41" s="513">
        <f t="shared" si="2"/>
        <v>1.4360439292466155E-3</v>
      </c>
      <c r="X41" s="304">
        <v>0</v>
      </c>
    </row>
    <row r="42" spans="2:24" ht="15" customHeight="1" x14ac:dyDescent="0.15">
      <c r="B42" s="985"/>
      <c r="C42" s="717" t="s">
        <v>915</v>
      </c>
      <c r="D42" s="719"/>
      <c r="E42" s="722"/>
      <c r="F42" s="297" t="s">
        <v>234</v>
      </c>
      <c r="G42" s="339">
        <v>191</v>
      </c>
      <c r="H42" s="304">
        <v>0</v>
      </c>
      <c r="I42" s="304">
        <v>16582086</v>
      </c>
      <c r="J42" s="304">
        <v>199353.0785340314</v>
      </c>
      <c r="K42" s="513">
        <f t="shared" si="0"/>
        <v>6.2912592032121867E-4</v>
      </c>
      <c r="L42" s="304">
        <v>0</v>
      </c>
      <c r="M42" s="339">
        <v>171</v>
      </c>
      <c r="N42" s="304">
        <v>0</v>
      </c>
      <c r="O42" s="304">
        <v>600000</v>
      </c>
      <c r="P42" s="304">
        <v>7130.3625730994154</v>
      </c>
      <c r="Q42" s="513">
        <f t="shared" si="1"/>
        <v>2.7602333852842965E-5</v>
      </c>
      <c r="R42" s="304">
        <v>0</v>
      </c>
      <c r="S42" s="339">
        <v>16</v>
      </c>
      <c r="T42" s="304">
        <v>0</v>
      </c>
      <c r="U42" s="304">
        <v>0</v>
      </c>
      <c r="V42" s="304">
        <v>0</v>
      </c>
      <c r="W42" s="513">
        <f t="shared" si="2"/>
        <v>0</v>
      </c>
      <c r="X42" s="304">
        <v>0</v>
      </c>
    </row>
    <row r="43" spans="2:24" ht="15" customHeight="1" thickBot="1" x14ac:dyDescent="0.2">
      <c r="B43" s="985"/>
      <c r="C43" s="693" t="s">
        <v>302</v>
      </c>
      <c r="D43" s="710"/>
      <c r="E43" s="724"/>
      <c r="F43" s="338" t="s">
        <v>234</v>
      </c>
      <c r="G43" s="329">
        <v>185</v>
      </c>
      <c r="H43" s="328">
        <v>0</v>
      </c>
      <c r="I43" s="328">
        <v>118972156</v>
      </c>
      <c r="J43" s="328">
        <v>683785.04324324324</v>
      </c>
      <c r="K43" s="514">
        <f t="shared" si="0"/>
        <v>2.1579144791528909E-3</v>
      </c>
      <c r="L43" s="328">
        <v>0</v>
      </c>
      <c r="M43" s="329">
        <v>167</v>
      </c>
      <c r="N43" s="337">
        <v>0</v>
      </c>
      <c r="O43" s="337">
        <v>0</v>
      </c>
      <c r="P43" s="337">
        <v>0</v>
      </c>
      <c r="Q43" s="514">
        <f t="shared" si="1"/>
        <v>0</v>
      </c>
      <c r="R43" s="337">
        <v>0</v>
      </c>
      <c r="S43" s="329">
        <v>16</v>
      </c>
      <c r="T43" s="328">
        <v>0</v>
      </c>
      <c r="U43" s="328">
        <v>0</v>
      </c>
      <c r="V43" s="328">
        <v>0</v>
      </c>
      <c r="W43" s="514">
        <f t="shared" si="2"/>
        <v>0</v>
      </c>
      <c r="X43" s="328">
        <v>0</v>
      </c>
    </row>
    <row r="44" spans="2:24" ht="15" customHeight="1" thickTop="1" x14ac:dyDescent="0.15">
      <c r="B44" s="985"/>
      <c r="C44" s="726" t="s">
        <v>303</v>
      </c>
      <c r="D44" s="728"/>
      <c r="E44" s="729"/>
      <c r="F44" s="300" t="s">
        <v>234</v>
      </c>
      <c r="G44" s="323">
        <v>276</v>
      </c>
      <c r="H44" s="298">
        <v>1602193</v>
      </c>
      <c r="I44" s="298">
        <v>6594341568</v>
      </c>
      <c r="J44" s="298">
        <v>285659120.65579712</v>
      </c>
      <c r="K44" s="515">
        <f t="shared" si="0"/>
        <v>0.90149376424126471</v>
      </c>
      <c r="L44" s="298">
        <v>216603000</v>
      </c>
      <c r="M44" s="323">
        <v>248</v>
      </c>
      <c r="N44" s="336">
        <v>76414000</v>
      </c>
      <c r="O44" s="336">
        <v>516708809</v>
      </c>
      <c r="P44" s="336">
        <v>225939197.98387095</v>
      </c>
      <c r="Q44" s="515">
        <f t="shared" si="1"/>
        <v>0.87463282676851872</v>
      </c>
      <c r="R44" s="336">
        <v>216603000</v>
      </c>
      <c r="S44" s="323">
        <v>16</v>
      </c>
      <c r="T44" s="298">
        <v>72914106</v>
      </c>
      <c r="U44" s="298">
        <v>536000000</v>
      </c>
      <c r="V44" s="298">
        <v>256026093.875</v>
      </c>
      <c r="W44" s="515">
        <f t="shared" si="2"/>
        <v>0.87535284655461698</v>
      </c>
      <c r="X44" s="298">
        <v>236414935</v>
      </c>
    </row>
    <row r="45" spans="2:24" ht="15" customHeight="1" x14ac:dyDescent="0.15">
      <c r="B45" s="985"/>
      <c r="C45" s="717" t="s">
        <v>918</v>
      </c>
      <c r="D45" s="719"/>
      <c r="E45" s="722"/>
      <c r="F45" s="297" t="s">
        <v>234</v>
      </c>
      <c r="G45" s="334">
        <v>309</v>
      </c>
      <c r="H45" s="295">
        <v>2371000</v>
      </c>
      <c r="I45" s="295">
        <v>6499538382</v>
      </c>
      <c r="J45" s="295">
        <v>235412563.73139158</v>
      </c>
      <c r="K45" s="507">
        <f t="shared" si="0"/>
        <v>0.7429237958189171</v>
      </c>
      <c r="L45" s="295">
        <v>169799000</v>
      </c>
      <c r="M45" s="334">
        <v>279</v>
      </c>
      <c r="N45" s="295">
        <v>57838820</v>
      </c>
      <c r="O45" s="295">
        <v>475217125</v>
      </c>
      <c r="P45" s="295">
        <v>190071938.63082439</v>
      </c>
      <c r="Q45" s="507">
        <f t="shared" si="1"/>
        <v>0.73578714299020342</v>
      </c>
      <c r="R45" s="295">
        <v>169799000</v>
      </c>
      <c r="S45" s="334">
        <v>16</v>
      </c>
      <c r="T45" s="295">
        <v>72914106</v>
      </c>
      <c r="U45" s="295">
        <v>536000000</v>
      </c>
      <c r="V45" s="295">
        <v>256026093.875</v>
      </c>
      <c r="W45" s="507">
        <f t="shared" si="2"/>
        <v>0.87535284655461698</v>
      </c>
      <c r="X45" s="295">
        <v>236414935</v>
      </c>
    </row>
    <row r="46" spans="2:24" ht="15" customHeight="1" x14ac:dyDescent="0.15">
      <c r="B46" s="744" t="s">
        <v>305</v>
      </c>
      <c r="C46" s="745"/>
      <c r="D46" s="746"/>
      <c r="E46" s="747"/>
      <c r="F46" s="333" t="s">
        <v>234</v>
      </c>
      <c r="G46" s="332">
        <v>287</v>
      </c>
      <c r="H46" s="331">
        <v>0</v>
      </c>
      <c r="I46" s="331">
        <v>7250596421</v>
      </c>
      <c r="J46" s="331">
        <v>316873096.61672473</v>
      </c>
      <c r="K46" s="516">
        <f t="shared" si="0"/>
        <v>1</v>
      </c>
      <c r="L46" s="331">
        <v>246728628</v>
      </c>
      <c r="M46" s="332">
        <v>259</v>
      </c>
      <c r="N46" s="331">
        <v>72560490</v>
      </c>
      <c r="O46" s="331">
        <v>584155566</v>
      </c>
      <c r="P46" s="331">
        <v>258324626.13899612</v>
      </c>
      <c r="Q46" s="516">
        <f t="shared" si="1"/>
        <v>1</v>
      </c>
      <c r="R46" s="331">
        <v>246728628</v>
      </c>
      <c r="S46" s="332">
        <v>16</v>
      </c>
      <c r="T46" s="331">
        <v>80288046</v>
      </c>
      <c r="U46" s="331">
        <v>663000000</v>
      </c>
      <c r="V46" s="331">
        <v>292483305.3125</v>
      </c>
      <c r="W46" s="516">
        <f t="shared" si="2"/>
        <v>1</v>
      </c>
      <c r="X46" s="331">
        <v>264415350</v>
      </c>
    </row>
    <row r="47" spans="2:24" ht="15" customHeight="1" x14ac:dyDescent="0.15">
      <c r="B47" s="693" t="s">
        <v>919</v>
      </c>
      <c r="C47" s="748"/>
      <c r="D47" s="710"/>
      <c r="E47" s="710"/>
      <c r="F47" s="317" t="s">
        <v>234</v>
      </c>
      <c r="G47" s="334">
        <v>304</v>
      </c>
      <c r="H47" s="295">
        <v>230000</v>
      </c>
      <c r="I47" s="295">
        <v>3059692108</v>
      </c>
      <c r="J47" s="295">
        <v>283170253.52631581</v>
      </c>
      <c r="K47" s="507">
        <f t="shared" si="0"/>
        <v>0.89363930402973168</v>
      </c>
      <c r="L47" s="295">
        <v>238135151</v>
      </c>
      <c r="M47" s="334">
        <v>274</v>
      </c>
      <c r="N47" s="295">
        <v>76400630</v>
      </c>
      <c r="O47" s="295">
        <v>591539329</v>
      </c>
      <c r="P47" s="295">
        <v>250048589.54744527</v>
      </c>
      <c r="Q47" s="507">
        <f t="shared" si="1"/>
        <v>0.96796264949553135</v>
      </c>
      <c r="R47" s="295">
        <v>238135151</v>
      </c>
      <c r="S47" s="334">
        <v>16</v>
      </c>
      <c r="T47" s="295">
        <v>80288046</v>
      </c>
      <c r="U47" s="295">
        <v>663000000</v>
      </c>
      <c r="V47" s="295">
        <v>292483305.3125</v>
      </c>
      <c r="W47" s="507">
        <f t="shared" si="2"/>
        <v>1</v>
      </c>
      <c r="X47" s="295">
        <v>264415350</v>
      </c>
    </row>
    <row r="48" spans="2:24" ht="15" customHeight="1" x14ac:dyDescent="0.15">
      <c r="B48" s="744" t="s">
        <v>664</v>
      </c>
      <c r="C48" s="745"/>
      <c r="D48" s="746"/>
      <c r="E48" s="747"/>
      <c r="F48" s="333" t="s">
        <v>234</v>
      </c>
      <c r="G48" s="332">
        <v>283</v>
      </c>
      <c r="H48" s="331">
        <v>-124418459</v>
      </c>
      <c r="I48" s="331">
        <v>656254853</v>
      </c>
      <c r="J48" s="331">
        <v>44748819.063604243</v>
      </c>
      <c r="K48" s="516">
        <f t="shared" si="0"/>
        <v>0.14122000113417763</v>
      </c>
      <c r="L48" s="331">
        <v>36189607</v>
      </c>
      <c r="M48" s="332">
        <v>255</v>
      </c>
      <c r="N48" s="331">
        <v>-23241081</v>
      </c>
      <c r="O48" s="331">
        <v>143965000</v>
      </c>
      <c r="P48" s="331">
        <v>38130163.654901959</v>
      </c>
      <c r="Q48" s="516">
        <f t="shared" si="1"/>
        <v>0.14760560858950145</v>
      </c>
      <c r="R48" s="331">
        <v>36189607</v>
      </c>
      <c r="S48" s="332">
        <v>16</v>
      </c>
      <c r="T48" s="331">
        <v>-7830176</v>
      </c>
      <c r="U48" s="331">
        <v>171303163</v>
      </c>
      <c r="V48" s="331">
        <v>36457211.4375</v>
      </c>
      <c r="W48" s="516">
        <f t="shared" si="2"/>
        <v>0.12464715344538303</v>
      </c>
      <c r="X48" s="331">
        <v>18553599</v>
      </c>
    </row>
    <row r="49" spans="2:24" ht="15" customHeight="1" x14ac:dyDescent="0.15">
      <c r="B49" s="717" t="s">
        <v>923</v>
      </c>
      <c r="C49" s="732"/>
      <c r="D49" s="719"/>
      <c r="E49" s="719"/>
      <c r="F49" s="335" t="s">
        <v>234</v>
      </c>
      <c r="G49" s="334">
        <v>303</v>
      </c>
      <c r="H49" s="818">
        <v>-3439846274</v>
      </c>
      <c r="I49" s="295">
        <v>687875209</v>
      </c>
      <c r="J49" s="295">
        <v>46530455.036303632</v>
      </c>
      <c r="K49" s="507">
        <f t="shared" si="0"/>
        <v>0.14684255474230035</v>
      </c>
      <c r="L49" s="295">
        <v>40862997</v>
      </c>
      <c r="M49" s="334">
        <v>273</v>
      </c>
      <c r="N49" s="295">
        <v>-71232000</v>
      </c>
      <c r="O49" s="295">
        <v>233934032</v>
      </c>
      <c r="P49" s="295">
        <v>56952448.523809522</v>
      </c>
      <c r="Q49" s="507">
        <f t="shared" si="1"/>
        <v>0.22046852201061642</v>
      </c>
      <c r="R49" s="295">
        <v>40862997</v>
      </c>
      <c r="S49" s="334">
        <v>16</v>
      </c>
      <c r="T49" s="295">
        <v>-7830176</v>
      </c>
      <c r="U49" s="295">
        <v>171303163</v>
      </c>
      <c r="V49" s="295">
        <v>36457211.4375</v>
      </c>
      <c r="W49" s="507">
        <f t="shared" si="2"/>
        <v>0.12464715344538303</v>
      </c>
      <c r="X49" s="295">
        <v>18553599</v>
      </c>
    </row>
    <row r="50" spans="2:24" ht="15" customHeight="1" x14ac:dyDescent="0.15">
      <c r="B50" s="744" t="s">
        <v>662</v>
      </c>
      <c r="C50" s="745"/>
      <c r="D50" s="746"/>
      <c r="E50" s="747"/>
      <c r="F50" s="333" t="s">
        <v>309</v>
      </c>
      <c r="G50" s="332">
        <v>270</v>
      </c>
      <c r="H50" s="473">
        <v>-121</v>
      </c>
      <c r="I50" s="473">
        <v>100</v>
      </c>
      <c r="J50" s="473">
        <v>13.76558148148149</v>
      </c>
      <c r="K50" s="473"/>
      <c r="L50" s="473">
        <v>14.4</v>
      </c>
      <c r="M50" s="332">
        <v>242</v>
      </c>
      <c r="N50" s="473">
        <v>-4.4000000000000004</v>
      </c>
      <c r="O50" s="473">
        <v>30</v>
      </c>
      <c r="P50" s="473">
        <v>13.743706611570252</v>
      </c>
      <c r="Q50" s="473"/>
      <c r="R50" s="473">
        <v>14.4</v>
      </c>
      <c r="S50" s="332">
        <v>15</v>
      </c>
      <c r="T50" s="473">
        <v>-6.92</v>
      </c>
      <c r="U50" s="473">
        <v>41.4</v>
      </c>
      <c r="V50" s="473">
        <v>9.6526666666666685</v>
      </c>
      <c r="W50" s="473"/>
      <c r="X50" s="473">
        <v>7.33</v>
      </c>
    </row>
    <row r="51" spans="2:24" ht="15" customHeight="1" x14ac:dyDescent="0.15">
      <c r="B51" s="749" t="s">
        <v>925</v>
      </c>
      <c r="C51" s="750"/>
      <c r="D51" s="697"/>
      <c r="E51" s="697"/>
      <c r="F51" s="321" t="s">
        <v>309</v>
      </c>
      <c r="G51" s="320">
        <v>303</v>
      </c>
      <c r="H51" s="474">
        <v>-43507.402608695651</v>
      </c>
      <c r="I51" s="474">
        <v>97.928064279328325</v>
      </c>
      <c r="J51" s="474">
        <v>-127.8646614557901</v>
      </c>
      <c r="K51" s="474"/>
      <c r="L51" s="474">
        <v>17.303620505625602</v>
      </c>
      <c r="M51" s="320">
        <v>273</v>
      </c>
      <c r="N51" s="474">
        <v>-45.610162217981866</v>
      </c>
      <c r="O51" s="474">
        <v>63.059771949926834</v>
      </c>
      <c r="P51" s="474">
        <v>19.933684907193907</v>
      </c>
      <c r="Q51" s="474"/>
      <c r="R51" s="474">
        <v>17.303620505625602</v>
      </c>
      <c r="S51" s="320">
        <v>16</v>
      </c>
      <c r="T51" s="474">
        <v>-6.9238281337216003</v>
      </c>
      <c r="U51" s="474">
        <v>41.468657904982777</v>
      </c>
      <c r="V51" s="474">
        <v>10.348754332574416</v>
      </c>
      <c r="W51" s="474"/>
      <c r="X51" s="474">
        <v>8.4615842826276406</v>
      </c>
    </row>
    <row r="52" spans="2:24" ht="15" customHeight="1" thickBot="1" x14ac:dyDescent="0.2">
      <c r="B52" s="690" t="s">
        <v>661</v>
      </c>
      <c r="C52" s="751"/>
      <c r="D52" s="752"/>
      <c r="E52" s="753"/>
      <c r="F52" s="330" t="s">
        <v>234</v>
      </c>
      <c r="G52" s="329">
        <v>245</v>
      </c>
      <c r="H52" s="328">
        <v>-14985806</v>
      </c>
      <c r="I52" s="328">
        <v>408698541</v>
      </c>
      <c r="J52" s="328">
        <v>26132508.963265307</v>
      </c>
      <c r="K52" s="517">
        <f t="shared" ref="K52:K69" si="3">IFERROR(J52/J$46,"-")</f>
        <v>8.2469951669245062E-2</v>
      </c>
      <c r="L52" s="328">
        <v>25000000</v>
      </c>
      <c r="M52" s="329">
        <v>221</v>
      </c>
      <c r="N52" s="328">
        <v>0</v>
      </c>
      <c r="O52" s="328">
        <v>59216000</v>
      </c>
      <c r="P52" s="328">
        <v>21770045.683257919</v>
      </c>
      <c r="Q52" s="517">
        <f t="shared" ref="Q52:Q69" si="4">IFERROR(P52/P$46,"-")</f>
        <v>8.4273985057638917E-2</v>
      </c>
      <c r="R52" s="328">
        <v>25000000</v>
      </c>
      <c r="S52" s="329">
        <v>16</v>
      </c>
      <c r="T52" s="328">
        <v>0</v>
      </c>
      <c r="U52" s="328">
        <v>65000000</v>
      </c>
      <c r="V52" s="328">
        <v>14427841.9375</v>
      </c>
      <c r="W52" s="517">
        <f t="shared" ref="W52:W69" si="5">IFERROR(V52/V$46,"-")</f>
        <v>4.9328770823636445E-2</v>
      </c>
      <c r="X52" s="328">
        <v>3713318</v>
      </c>
    </row>
    <row r="53" spans="2:24" ht="15" customHeight="1" thickTop="1" x14ac:dyDescent="0.15">
      <c r="B53" s="726" t="s">
        <v>660</v>
      </c>
      <c r="C53" s="754"/>
      <c r="D53" s="728"/>
      <c r="E53" s="727"/>
      <c r="F53" s="324" t="s">
        <v>234</v>
      </c>
      <c r="G53" s="323">
        <v>271</v>
      </c>
      <c r="H53" s="298">
        <v>-166416232</v>
      </c>
      <c r="I53" s="298">
        <v>274482331</v>
      </c>
      <c r="J53" s="298">
        <v>18637926.708487086</v>
      </c>
      <c r="K53" s="518">
        <f t="shared" si="3"/>
        <v>5.8818267967478077E-2</v>
      </c>
      <c r="L53" s="298">
        <v>13525497</v>
      </c>
      <c r="M53" s="323">
        <v>243</v>
      </c>
      <c r="N53" s="298">
        <v>-31155000</v>
      </c>
      <c r="O53" s="298">
        <v>79127000</v>
      </c>
      <c r="P53" s="298">
        <v>16254371.711934157</v>
      </c>
      <c r="Q53" s="518">
        <f t="shared" si="4"/>
        <v>6.2922269374303494E-2</v>
      </c>
      <c r="R53" s="298">
        <v>13525497</v>
      </c>
      <c r="S53" s="323">
        <v>16</v>
      </c>
      <c r="T53" s="298">
        <v>-16732511</v>
      </c>
      <c r="U53" s="298">
        <v>171303163</v>
      </c>
      <c r="V53" s="298">
        <v>22029369.5</v>
      </c>
      <c r="W53" s="518">
        <f t="shared" si="5"/>
        <v>7.5318382621746588E-2</v>
      </c>
      <c r="X53" s="298">
        <v>7503366</v>
      </c>
    </row>
    <row r="54" spans="2:24" ht="15" customHeight="1" thickBot="1" x14ac:dyDescent="0.2">
      <c r="B54" s="693" t="s">
        <v>924</v>
      </c>
      <c r="C54" s="755"/>
      <c r="D54" s="713"/>
      <c r="E54" s="748"/>
      <c r="F54" s="327" t="s">
        <v>234</v>
      </c>
      <c r="G54" s="326">
        <v>243</v>
      </c>
      <c r="H54" s="819">
        <v>-3848544815</v>
      </c>
      <c r="I54" s="325">
        <v>655239664</v>
      </c>
      <c r="J54" s="325">
        <v>24045349.600823045</v>
      </c>
      <c r="K54" s="519">
        <f t="shared" si="3"/>
        <v>7.5883215891651423E-2</v>
      </c>
      <c r="L54" s="325">
        <v>20157446</v>
      </c>
      <c r="M54" s="326">
        <v>219</v>
      </c>
      <c r="N54" s="325">
        <v>-76612205</v>
      </c>
      <c r="O54" s="325">
        <v>198176000</v>
      </c>
      <c r="P54" s="325">
        <v>40544900.273972601</v>
      </c>
      <c r="Q54" s="519">
        <f t="shared" si="4"/>
        <v>0.15695329121334603</v>
      </c>
      <c r="R54" s="325">
        <v>20157446</v>
      </c>
      <c r="S54" s="326">
        <v>16</v>
      </c>
      <c r="T54" s="325">
        <v>-16732511</v>
      </c>
      <c r="U54" s="325">
        <v>171303163</v>
      </c>
      <c r="V54" s="325">
        <v>22029369.5</v>
      </c>
      <c r="W54" s="519">
        <f t="shared" si="5"/>
        <v>7.5318382621746588E-2</v>
      </c>
      <c r="X54" s="325">
        <v>7503366</v>
      </c>
    </row>
    <row r="55" spans="2:24" ht="15" customHeight="1" thickTop="1" x14ac:dyDescent="0.15">
      <c r="B55" s="726" t="s">
        <v>658</v>
      </c>
      <c r="C55" s="754"/>
      <c r="D55" s="728"/>
      <c r="E55" s="727"/>
      <c r="F55" s="324" t="s">
        <v>309</v>
      </c>
      <c r="G55" s="323">
        <v>253</v>
      </c>
      <c r="H55" s="475">
        <v>-70.900000000000006</v>
      </c>
      <c r="I55" s="475">
        <v>88</v>
      </c>
      <c r="J55" s="475">
        <v>6.3484071146245062</v>
      </c>
      <c r="K55" s="518">
        <f t="shared" si="3"/>
        <v>2.0034541216679088E-8</v>
      </c>
      <c r="L55" s="475">
        <v>6.5</v>
      </c>
      <c r="M55" s="323">
        <v>227</v>
      </c>
      <c r="N55" s="475">
        <v>-9.6</v>
      </c>
      <c r="O55" s="475">
        <v>20.72</v>
      </c>
      <c r="P55" s="475">
        <v>6.2364757709251109</v>
      </c>
      <c r="Q55" s="518">
        <f t="shared" si="4"/>
        <v>2.4142010245548424E-8</v>
      </c>
      <c r="R55" s="475">
        <v>6.5</v>
      </c>
      <c r="S55" s="323">
        <v>13</v>
      </c>
      <c r="T55" s="475">
        <v>-6.92</v>
      </c>
      <c r="U55" s="475">
        <v>16</v>
      </c>
      <c r="V55" s="475">
        <v>4.3438461538461537</v>
      </c>
      <c r="W55" s="518">
        <f t="shared" si="5"/>
        <v>1.4851603749502993E-8</v>
      </c>
      <c r="X55" s="475">
        <v>3.6</v>
      </c>
    </row>
    <row r="56" spans="2:24" ht="15" customHeight="1" x14ac:dyDescent="0.15">
      <c r="B56" s="717" t="s">
        <v>928</v>
      </c>
      <c r="C56" s="733"/>
      <c r="D56" s="719"/>
      <c r="E56" s="732"/>
      <c r="F56" s="322" t="s">
        <v>309</v>
      </c>
      <c r="G56" s="296">
        <v>243</v>
      </c>
      <c r="H56" s="476">
        <v>-508.4349464274851</v>
      </c>
      <c r="I56" s="476">
        <v>85.597797019327743</v>
      </c>
      <c r="J56" s="476">
        <v>8.3648081563438144</v>
      </c>
      <c r="K56" s="520">
        <f t="shared" si="3"/>
        <v>2.6397975232531354E-8</v>
      </c>
      <c r="L56" s="476">
        <v>9.3514328808446461</v>
      </c>
      <c r="M56" s="296">
        <v>219</v>
      </c>
      <c r="N56" s="476">
        <v>-41.491205244188038</v>
      </c>
      <c r="O56" s="476">
        <v>54.004525102864939</v>
      </c>
      <c r="P56" s="476">
        <v>13.34991891780937</v>
      </c>
      <c r="Q56" s="520">
        <f t="shared" si="4"/>
        <v>5.1678847337714567E-8</v>
      </c>
      <c r="R56" s="476">
        <v>9.3514328808446461</v>
      </c>
      <c r="S56" s="296">
        <v>16</v>
      </c>
      <c r="T56" s="476">
        <v>-8.6798612585489998</v>
      </c>
      <c r="U56" s="476">
        <v>41.468657904982777</v>
      </c>
      <c r="V56" s="476">
        <v>5.5580967701959016</v>
      </c>
      <c r="W56" s="520">
        <f t="shared" si="5"/>
        <v>1.9003124859579336E-8</v>
      </c>
      <c r="X56" s="476">
        <v>3.9898930176145013</v>
      </c>
    </row>
    <row r="57" spans="2:24" ht="15" customHeight="1" x14ac:dyDescent="0.15">
      <c r="B57" s="693" t="s">
        <v>914</v>
      </c>
      <c r="C57" s="748"/>
      <c r="D57" s="713"/>
      <c r="E57" s="710"/>
      <c r="F57" s="317" t="s">
        <v>234</v>
      </c>
      <c r="G57" s="316">
        <v>168</v>
      </c>
      <c r="H57" s="315">
        <v>0</v>
      </c>
      <c r="I57" s="315">
        <v>114562925</v>
      </c>
      <c r="J57" s="315">
        <v>2315541.3333333335</v>
      </c>
      <c r="K57" s="521">
        <f t="shared" si="3"/>
        <v>7.3074721649029955E-3</v>
      </c>
      <c r="L57" s="315">
        <v>290533.5</v>
      </c>
      <c r="M57" s="316">
        <v>152</v>
      </c>
      <c r="N57" s="315">
        <v>0</v>
      </c>
      <c r="O57" s="315">
        <v>7611726</v>
      </c>
      <c r="P57" s="315">
        <v>858477.375</v>
      </c>
      <c r="Q57" s="521">
        <f t="shared" si="4"/>
        <v>3.323250236847652E-3</v>
      </c>
      <c r="R57" s="315">
        <v>290533.5</v>
      </c>
      <c r="S57" s="316">
        <v>16</v>
      </c>
      <c r="T57" s="315">
        <v>38617</v>
      </c>
      <c r="U57" s="315">
        <v>56904754</v>
      </c>
      <c r="V57" s="315">
        <v>7341469.5625</v>
      </c>
      <c r="W57" s="521">
        <f t="shared" si="5"/>
        <v>2.5100473870315783E-2</v>
      </c>
      <c r="X57" s="315">
        <v>1912178.5</v>
      </c>
    </row>
    <row r="58" spans="2:24" ht="15" customHeight="1" x14ac:dyDescent="0.15">
      <c r="B58" s="693"/>
      <c r="C58" s="708" t="s">
        <v>656</v>
      </c>
      <c r="D58" s="711"/>
      <c r="E58" s="711"/>
      <c r="F58" s="309" t="s">
        <v>234</v>
      </c>
      <c r="G58" s="311">
        <v>158</v>
      </c>
      <c r="H58" s="310">
        <v>0</v>
      </c>
      <c r="I58" s="310">
        <v>5351403</v>
      </c>
      <c r="J58" s="310">
        <v>140658.55696202532</v>
      </c>
      <c r="K58" s="522">
        <f t="shared" si="3"/>
        <v>4.4389554829313738E-4</v>
      </c>
      <c r="L58" s="310">
        <v>29</v>
      </c>
      <c r="M58" s="311">
        <v>142</v>
      </c>
      <c r="N58" s="310">
        <v>0</v>
      </c>
      <c r="O58" s="310">
        <v>511114</v>
      </c>
      <c r="P58" s="310">
        <v>9859.1056338028175</v>
      </c>
      <c r="Q58" s="522">
        <f t="shared" si="4"/>
        <v>3.8165566253439393E-5</v>
      </c>
      <c r="R58" s="310">
        <v>29</v>
      </c>
      <c r="S58" s="311">
        <v>16</v>
      </c>
      <c r="T58" s="310">
        <v>0</v>
      </c>
      <c r="U58" s="310">
        <v>5351403</v>
      </c>
      <c r="V58" s="310">
        <v>787791.5</v>
      </c>
      <c r="W58" s="522">
        <f t="shared" si="5"/>
        <v>2.6934580049220052E-3</v>
      </c>
      <c r="X58" s="310">
        <v>2150.5</v>
      </c>
    </row>
    <row r="59" spans="2:24" ht="15" customHeight="1" x14ac:dyDescent="0.15">
      <c r="B59" s="693"/>
      <c r="C59" s="715" t="s">
        <v>655</v>
      </c>
      <c r="D59" s="706"/>
      <c r="E59" s="706"/>
      <c r="F59" s="313" t="s">
        <v>234</v>
      </c>
      <c r="G59" s="311">
        <v>152</v>
      </c>
      <c r="H59" s="310">
        <v>0</v>
      </c>
      <c r="I59" s="310">
        <v>80000</v>
      </c>
      <c r="J59" s="310">
        <v>770.78289473684208</v>
      </c>
      <c r="K59" s="522">
        <f t="shared" si="3"/>
        <v>2.4324655610291395E-6</v>
      </c>
      <c r="L59" s="310">
        <v>0</v>
      </c>
      <c r="M59" s="311">
        <v>136</v>
      </c>
      <c r="N59" s="310">
        <v>0</v>
      </c>
      <c r="O59" s="310">
        <v>239</v>
      </c>
      <c r="P59" s="310">
        <v>2.9338235294117645</v>
      </c>
      <c r="Q59" s="522">
        <f t="shared" si="4"/>
        <v>1.1357119037629687E-8</v>
      </c>
      <c r="R59" s="310">
        <v>0</v>
      </c>
      <c r="S59" s="311">
        <v>16</v>
      </c>
      <c r="T59" s="310">
        <v>0</v>
      </c>
      <c r="U59" s="310">
        <v>80000</v>
      </c>
      <c r="V59" s="310">
        <v>5010</v>
      </c>
      <c r="W59" s="522">
        <f t="shared" si="5"/>
        <v>1.712918279095325E-5</v>
      </c>
      <c r="X59" s="310">
        <v>0</v>
      </c>
    </row>
    <row r="60" spans="2:24" ht="15" customHeight="1" x14ac:dyDescent="0.15">
      <c r="B60" s="693"/>
      <c r="C60" s="715" t="s">
        <v>654</v>
      </c>
      <c r="D60" s="706"/>
      <c r="E60" s="706"/>
      <c r="F60" s="313" t="s">
        <v>234</v>
      </c>
      <c r="G60" s="311">
        <v>154</v>
      </c>
      <c r="H60" s="310">
        <v>0</v>
      </c>
      <c r="I60" s="310">
        <v>41949000</v>
      </c>
      <c r="J60" s="310">
        <v>315753.87012987013</v>
      </c>
      <c r="K60" s="522">
        <f t="shared" si="3"/>
        <v>9.9646790308547924E-4</v>
      </c>
      <c r="L60" s="310">
        <v>0</v>
      </c>
      <c r="M60" s="311">
        <v>138</v>
      </c>
      <c r="N60" s="310">
        <v>0</v>
      </c>
      <c r="O60" s="310">
        <v>24696</v>
      </c>
      <c r="P60" s="310">
        <v>178.95652173913044</v>
      </c>
      <c r="Q60" s="522">
        <f t="shared" si="4"/>
        <v>6.9275827246466131E-7</v>
      </c>
      <c r="R60" s="310">
        <v>0</v>
      </c>
      <c r="S60" s="311">
        <v>16</v>
      </c>
      <c r="T60" s="310">
        <v>0</v>
      </c>
      <c r="U60" s="310">
        <v>0</v>
      </c>
      <c r="V60" s="310">
        <v>0</v>
      </c>
      <c r="W60" s="522">
        <f t="shared" si="5"/>
        <v>0</v>
      </c>
      <c r="X60" s="310">
        <v>0</v>
      </c>
    </row>
    <row r="61" spans="2:24" ht="15" customHeight="1" x14ac:dyDescent="0.15">
      <c r="B61" s="717"/>
      <c r="C61" s="718" t="s">
        <v>653</v>
      </c>
      <c r="D61" s="719"/>
      <c r="E61" s="697"/>
      <c r="F61" s="321" t="s">
        <v>234</v>
      </c>
      <c r="G61" s="320">
        <v>158</v>
      </c>
      <c r="H61" s="319">
        <v>0</v>
      </c>
      <c r="I61" s="319">
        <v>114533565</v>
      </c>
      <c r="J61" s="319">
        <v>2665056.7848101268</v>
      </c>
      <c r="K61" s="523">
        <f t="shared" si="3"/>
        <v>8.4104861323511422E-3</v>
      </c>
      <c r="L61" s="319">
        <v>251437</v>
      </c>
      <c r="M61" s="320">
        <v>142</v>
      </c>
      <c r="N61" s="319">
        <v>0</v>
      </c>
      <c r="O61" s="319">
        <v>7610655</v>
      </c>
      <c r="P61" s="319">
        <v>729249.04225352115</v>
      </c>
      <c r="Q61" s="523">
        <f t="shared" si="4"/>
        <v>2.8229946681937162E-3</v>
      </c>
      <c r="R61" s="319">
        <v>251437</v>
      </c>
      <c r="S61" s="320">
        <v>16</v>
      </c>
      <c r="T61" s="319">
        <v>36316</v>
      </c>
      <c r="U61" s="319">
        <v>53357089</v>
      </c>
      <c r="V61" s="319">
        <v>6548668.0625</v>
      </c>
      <c r="W61" s="523">
        <f t="shared" si="5"/>
        <v>2.2389886682602826E-2</v>
      </c>
      <c r="X61" s="319">
        <v>1815336</v>
      </c>
    </row>
    <row r="62" spans="2:24" ht="15" customHeight="1" x14ac:dyDescent="0.15">
      <c r="B62" s="693" t="s">
        <v>652</v>
      </c>
      <c r="C62" s="691"/>
      <c r="D62" s="710"/>
      <c r="E62" s="710"/>
      <c r="F62" s="317" t="s">
        <v>234</v>
      </c>
      <c r="G62" s="316">
        <v>143</v>
      </c>
      <c r="H62" s="315">
        <v>-282708</v>
      </c>
      <c r="I62" s="315">
        <v>55998365</v>
      </c>
      <c r="J62" s="315">
        <v>3204878.0909090908</v>
      </c>
      <c r="K62" s="521">
        <f t="shared" si="3"/>
        <v>1.0114074451658373E-2</v>
      </c>
      <c r="L62" s="315">
        <v>36485</v>
      </c>
      <c r="M62" s="316">
        <v>129</v>
      </c>
      <c r="N62" s="315">
        <v>0</v>
      </c>
      <c r="O62" s="315">
        <v>16359494</v>
      </c>
      <c r="P62" s="315">
        <v>1661352.3953488371</v>
      </c>
      <c r="Q62" s="521">
        <f t="shared" si="4"/>
        <v>6.4312582976696819E-3</v>
      </c>
      <c r="R62" s="315">
        <v>36485</v>
      </c>
      <c r="S62" s="316">
        <v>16</v>
      </c>
      <c r="T62" s="315">
        <v>0</v>
      </c>
      <c r="U62" s="315">
        <v>26626332</v>
      </c>
      <c r="V62" s="315">
        <v>4884554.8125</v>
      </c>
      <c r="W62" s="521">
        <f t="shared" si="5"/>
        <v>1.6700285875397781E-2</v>
      </c>
      <c r="X62" s="315">
        <v>524402</v>
      </c>
    </row>
    <row r="63" spans="2:24" ht="15" customHeight="1" x14ac:dyDescent="0.15">
      <c r="B63" s="693"/>
      <c r="C63" s="708" t="s">
        <v>651</v>
      </c>
      <c r="D63" s="711"/>
      <c r="E63" s="711"/>
      <c r="F63" s="309" t="s">
        <v>234</v>
      </c>
      <c r="G63" s="311">
        <v>138</v>
      </c>
      <c r="H63" s="310">
        <v>-97458</v>
      </c>
      <c r="I63" s="310">
        <v>38766078</v>
      </c>
      <c r="J63" s="310">
        <v>2829600.586956522</v>
      </c>
      <c r="K63" s="522">
        <f t="shared" si="3"/>
        <v>8.9297596330150993E-3</v>
      </c>
      <c r="L63" s="310">
        <v>0</v>
      </c>
      <c r="M63" s="311">
        <v>124</v>
      </c>
      <c r="N63" s="310">
        <v>0</v>
      </c>
      <c r="O63" s="310">
        <v>16359494</v>
      </c>
      <c r="P63" s="310">
        <v>1577266.9919354839</v>
      </c>
      <c r="Q63" s="522">
        <f t="shared" si="4"/>
        <v>6.1057554423278541E-3</v>
      </c>
      <c r="R63" s="310">
        <v>0</v>
      </c>
      <c r="S63" s="311">
        <v>16</v>
      </c>
      <c r="T63" s="310">
        <v>0</v>
      </c>
      <c r="U63" s="310">
        <v>23048832</v>
      </c>
      <c r="V63" s="310">
        <v>4446952.5625</v>
      </c>
      <c r="W63" s="522">
        <f t="shared" si="5"/>
        <v>1.5204124412327436E-2</v>
      </c>
      <c r="X63" s="310">
        <v>319938.5</v>
      </c>
    </row>
    <row r="64" spans="2:24" ht="15" customHeight="1" x14ac:dyDescent="0.15">
      <c r="B64" s="693"/>
      <c r="C64" s="715" t="s">
        <v>650</v>
      </c>
      <c r="D64" s="706"/>
      <c r="E64" s="706"/>
      <c r="F64" s="313" t="s">
        <v>234</v>
      </c>
      <c r="G64" s="311">
        <v>132</v>
      </c>
      <c r="H64" s="310">
        <v>-138000</v>
      </c>
      <c r="I64" s="310">
        <v>365100</v>
      </c>
      <c r="J64" s="310">
        <v>1902.5227272727273</v>
      </c>
      <c r="K64" s="522">
        <f t="shared" si="3"/>
        <v>6.0040525610602156E-6</v>
      </c>
      <c r="L64" s="310">
        <v>0</v>
      </c>
      <c r="M64" s="311">
        <v>118</v>
      </c>
      <c r="N64" s="312">
        <v>0</v>
      </c>
      <c r="O64" s="312">
        <v>0</v>
      </c>
      <c r="P64" s="312">
        <v>0</v>
      </c>
      <c r="Q64" s="522">
        <f t="shared" si="4"/>
        <v>0</v>
      </c>
      <c r="R64" s="312">
        <v>0</v>
      </c>
      <c r="S64" s="311">
        <v>16</v>
      </c>
      <c r="T64" s="310">
        <v>0</v>
      </c>
      <c r="U64" s="310">
        <v>0</v>
      </c>
      <c r="V64" s="310">
        <v>0</v>
      </c>
      <c r="W64" s="522">
        <f t="shared" si="5"/>
        <v>0</v>
      </c>
      <c r="X64" s="310">
        <v>0</v>
      </c>
    </row>
    <row r="65" spans="2:24" ht="15" customHeight="1" x14ac:dyDescent="0.15">
      <c r="B65" s="693"/>
      <c r="C65" s="708" t="s">
        <v>649</v>
      </c>
      <c r="D65" s="711"/>
      <c r="E65" s="711"/>
      <c r="F65" s="309" t="s">
        <v>234</v>
      </c>
      <c r="G65" s="308">
        <v>133</v>
      </c>
      <c r="H65" s="307">
        <v>-47250</v>
      </c>
      <c r="I65" s="307">
        <v>22782446</v>
      </c>
      <c r="J65" s="307">
        <v>560162.81954887218</v>
      </c>
      <c r="K65" s="524">
        <f t="shared" si="3"/>
        <v>1.7677828301921751E-3</v>
      </c>
      <c r="L65" s="307">
        <v>0</v>
      </c>
      <c r="M65" s="308">
        <v>119</v>
      </c>
      <c r="N65" s="307">
        <v>0</v>
      </c>
      <c r="O65" s="307">
        <v>2221735</v>
      </c>
      <c r="P65" s="307">
        <v>98445.638655462186</v>
      </c>
      <c r="Q65" s="524">
        <f t="shared" si="4"/>
        <v>3.810927364024976E-4</v>
      </c>
      <c r="R65" s="307">
        <v>0</v>
      </c>
      <c r="S65" s="308">
        <v>16</v>
      </c>
      <c r="T65" s="307">
        <v>0</v>
      </c>
      <c r="U65" s="307">
        <v>3577500</v>
      </c>
      <c r="V65" s="307">
        <v>437602.25</v>
      </c>
      <c r="W65" s="524">
        <f t="shared" si="5"/>
        <v>1.4961614630703435E-3</v>
      </c>
      <c r="X65" s="307">
        <v>25332</v>
      </c>
    </row>
    <row r="66" spans="2:24" ht="15" customHeight="1" x14ac:dyDescent="0.15">
      <c r="B66" s="756" t="s">
        <v>648</v>
      </c>
      <c r="C66" s="757"/>
      <c r="D66" s="758"/>
      <c r="E66" s="759"/>
      <c r="F66" s="306" t="s">
        <v>234</v>
      </c>
      <c r="G66" s="305">
        <v>113</v>
      </c>
      <c r="H66" s="304">
        <v>-401577</v>
      </c>
      <c r="I66" s="304">
        <v>34411670</v>
      </c>
      <c r="J66" s="304">
        <v>603091.51327433623</v>
      </c>
      <c r="K66" s="525">
        <f t="shared" si="3"/>
        <v>1.9032588115355474E-3</v>
      </c>
      <c r="L66" s="304">
        <v>0</v>
      </c>
      <c r="M66" s="305">
        <v>101</v>
      </c>
      <c r="N66" s="304">
        <v>0</v>
      </c>
      <c r="O66" s="304">
        <v>730106</v>
      </c>
      <c r="P66" s="304">
        <v>21580.435643564357</v>
      </c>
      <c r="Q66" s="525">
        <f t="shared" si="4"/>
        <v>8.3539985970801803E-5</v>
      </c>
      <c r="R66" s="304">
        <v>0</v>
      </c>
      <c r="S66" s="305">
        <v>14</v>
      </c>
      <c r="T66" s="304">
        <v>0</v>
      </c>
      <c r="U66" s="304">
        <v>34411670</v>
      </c>
      <c r="V66" s="304">
        <v>2462530.5</v>
      </c>
      <c r="W66" s="525">
        <f t="shared" si="5"/>
        <v>8.4193882360873249E-3</v>
      </c>
      <c r="X66" s="304">
        <v>0</v>
      </c>
    </row>
    <row r="67" spans="2:24" ht="15" customHeight="1" x14ac:dyDescent="0.15">
      <c r="B67" s="756" t="s">
        <v>647</v>
      </c>
      <c r="C67" s="757"/>
      <c r="D67" s="758"/>
      <c r="E67" s="759"/>
      <c r="F67" s="306" t="s">
        <v>234</v>
      </c>
      <c r="G67" s="305">
        <v>116</v>
      </c>
      <c r="H67" s="304">
        <v>-920000</v>
      </c>
      <c r="I67" s="304">
        <v>1263000000</v>
      </c>
      <c r="J67" s="304">
        <v>11650653.862068966</v>
      </c>
      <c r="K67" s="525">
        <f t="shared" si="3"/>
        <v>3.6767570319044998E-2</v>
      </c>
      <c r="L67" s="304">
        <v>0</v>
      </c>
      <c r="M67" s="305">
        <v>104</v>
      </c>
      <c r="N67" s="304">
        <v>0</v>
      </c>
      <c r="O67" s="304">
        <v>5700000</v>
      </c>
      <c r="P67" s="304">
        <v>173074.69230769231</v>
      </c>
      <c r="Q67" s="525">
        <f t="shared" si="4"/>
        <v>6.6998913303204172E-4</v>
      </c>
      <c r="R67" s="304">
        <v>0</v>
      </c>
      <c r="S67" s="305">
        <v>15</v>
      </c>
      <c r="T67" s="304">
        <v>0</v>
      </c>
      <c r="U67" s="304">
        <v>5700000</v>
      </c>
      <c r="V67" s="304">
        <v>389185.53333333333</v>
      </c>
      <c r="W67" s="525">
        <f t="shared" si="5"/>
        <v>1.3306247784553484E-3</v>
      </c>
      <c r="X67" s="304">
        <v>0</v>
      </c>
    </row>
    <row r="68" spans="2:24" ht="15" customHeight="1" x14ac:dyDescent="0.15">
      <c r="B68" s="756" t="s">
        <v>646</v>
      </c>
      <c r="C68" s="732"/>
      <c r="D68" s="719"/>
      <c r="E68" s="722"/>
      <c r="F68" s="297" t="s">
        <v>234</v>
      </c>
      <c r="G68" s="296">
        <v>190</v>
      </c>
      <c r="H68" s="295">
        <v>0</v>
      </c>
      <c r="I68" s="295">
        <v>118964000</v>
      </c>
      <c r="J68" s="295">
        <v>7723083.6947368421</v>
      </c>
      <c r="K68" s="520">
        <f t="shared" si="3"/>
        <v>2.4372797114039418E-2</v>
      </c>
      <c r="L68" s="295">
        <v>701560</v>
      </c>
      <c r="M68" s="296">
        <v>170</v>
      </c>
      <c r="N68" s="295">
        <v>0</v>
      </c>
      <c r="O68" s="295">
        <v>28110000</v>
      </c>
      <c r="P68" s="295">
        <v>4869621.4941176474</v>
      </c>
      <c r="Q68" s="520">
        <f t="shared" si="4"/>
        <v>1.885078308986872E-2</v>
      </c>
      <c r="R68" s="295">
        <v>701560</v>
      </c>
      <c r="S68" s="296">
        <v>15</v>
      </c>
      <c r="T68" s="295">
        <v>0</v>
      </c>
      <c r="U68" s="295">
        <v>17601000</v>
      </c>
      <c r="V68" s="295">
        <v>2239310.6666666665</v>
      </c>
      <c r="W68" s="520">
        <f t="shared" si="5"/>
        <v>7.6561999471187045E-3</v>
      </c>
      <c r="X68" s="295">
        <v>141751</v>
      </c>
    </row>
    <row r="69" spans="2:24" ht="15" customHeight="1" thickBot="1" x14ac:dyDescent="0.2">
      <c r="B69" s="760" t="s">
        <v>645</v>
      </c>
      <c r="C69" s="761"/>
      <c r="D69" s="762"/>
      <c r="E69" s="763"/>
      <c r="F69" s="303" t="s">
        <v>234</v>
      </c>
      <c r="G69" s="302">
        <v>243</v>
      </c>
      <c r="H69" s="820">
        <v>-3979202039</v>
      </c>
      <c r="I69" s="301">
        <v>655131356</v>
      </c>
      <c r="J69" s="301">
        <v>12469767.094650205</v>
      </c>
      <c r="K69" s="526">
        <f t="shared" si="3"/>
        <v>3.9352558572471892E-2</v>
      </c>
      <c r="L69" s="301">
        <v>17165317</v>
      </c>
      <c r="M69" s="302">
        <v>219</v>
      </c>
      <c r="N69" s="301">
        <v>-82804000</v>
      </c>
      <c r="O69" s="301">
        <v>180323000</v>
      </c>
      <c r="P69" s="301">
        <v>35942152.543378994</v>
      </c>
      <c r="Q69" s="526">
        <f t="shared" si="4"/>
        <v>0.1391356026739769</v>
      </c>
      <c r="R69" s="301">
        <v>17165317</v>
      </c>
      <c r="S69" s="302">
        <v>16</v>
      </c>
      <c r="T69" s="301">
        <v>-16923654</v>
      </c>
      <c r="U69" s="301">
        <v>171862990</v>
      </c>
      <c r="V69" s="301">
        <v>24176783.25</v>
      </c>
      <c r="W69" s="526">
        <f t="shared" si="5"/>
        <v>8.2660387143015324E-2</v>
      </c>
      <c r="X69" s="301">
        <v>8881223</v>
      </c>
    </row>
    <row r="70" spans="2:24" ht="15" customHeight="1" thickTop="1" x14ac:dyDescent="0.15">
      <c r="B70" s="726" t="s">
        <v>644</v>
      </c>
      <c r="C70" s="727"/>
      <c r="D70" s="728"/>
      <c r="E70" s="729"/>
      <c r="F70" s="300" t="s">
        <v>642</v>
      </c>
      <c r="G70" s="299">
        <v>237</v>
      </c>
      <c r="H70" s="475">
        <v>-245.7</v>
      </c>
      <c r="I70" s="475">
        <v>88</v>
      </c>
      <c r="J70" s="475">
        <v>4.9092869198312235</v>
      </c>
      <c r="K70" s="475"/>
      <c r="L70" s="475">
        <v>5.2</v>
      </c>
      <c r="M70" s="299">
        <v>213</v>
      </c>
      <c r="N70" s="475">
        <v>-7.5</v>
      </c>
      <c r="O70" s="475">
        <v>20.2</v>
      </c>
      <c r="P70" s="475">
        <v>5.4714084507042271</v>
      </c>
      <c r="Q70" s="475"/>
      <c r="R70" s="475">
        <v>5.2</v>
      </c>
      <c r="S70" s="299">
        <v>15</v>
      </c>
      <c r="T70" s="475">
        <v>-13.36</v>
      </c>
      <c r="U70" s="475">
        <v>41.6</v>
      </c>
      <c r="V70" s="475">
        <v>6.8553333333333333</v>
      </c>
      <c r="W70" s="475"/>
      <c r="X70" s="475">
        <v>5.5</v>
      </c>
    </row>
    <row r="71" spans="2:24" ht="15" customHeight="1" x14ac:dyDescent="0.15">
      <c r="B71" s="717" t="s">
        <v>927</v>
      </c>
      <c r="C71" s="732"/>
      <c r="D71" s="719"/>
      <c r="E71" s="722"/>
      <c r="F71" s="297" t="s">
        <v>642</v>
      </c>
      <c r="G71" s="296">
        <v>243</v>
      </c>
      <c r="H71" s="476">
        <v>-881.7679558011049</v>
      </c>
      <c r="I71" s="476">
        <v>85.398571608042957</v>
      </c>
      <c r="J71" s="476">
        <v>3.8197254479638878</v>
      </c>
      <c r="K71" s="476"/>
      <c r="L71" s="476">
        <v>8.0549845945133054</v>
      </c>
      <c r="M71" s="296">
        <v>219</v>
      </c>
      <c r="N71" s="476">
        <v>-45.503910764981789</v>
      </c>
      <c r="O71" s="476">
        <v>50.362436248879703</v>
      </c>
      <c r="P71" s="476">
        <v>11.696198828396922</v>
      </c>
      <c r="Q71" s="476"/>
      <c r="R71" s="476">
        <v>8.0549845945133054</v>
      </c>
      <c r="S71" s="296">
        <v>16</v>
      </c>
      <c r="T71" s="476">
        <v>-13.36685628775264</v>
      </c>
      <c r="U71" s="476">
        <v>41.60417947937993</v>
      </c>
      <c r="V71" s="476">
        <v>6.3990743279519471</v>
      </c>
      <c r="W71" s="476"/>
      <c r="X71" s="476">
        <v>4.9164656109392038</v>
      </c>
    </row>
  </sheetData>
  <mergeCells count="17">
    <mergeCell ref="V3:V4"/>
    <mergeCell ref="X3:X4"/>
    <mergeCell ref="P3:P4"/>
    <mergeCell ref="R3:R4"/>
    <mergeCell ref="S3:S4"/>
    <mergeCell ref="T3:T4"/>
    <mergeCell ref="U3:U4"/>
    <mergeCell ref="J3:J4"/>
    <mergeCell ref="L3:L4"/>
    <mergeCell ref="M3:M4"/>
    <mergeCell ref="N3:N4"/>
    <mergeCell ref="O3:O4"/>
    <mergeCell ref="B5:B45"/>
    <mergeCell ref="F3:F4"/>
    <mergeCell ref="G3:G4"/>
    <mergeCell ref="H3:H4"/>
    <mergeCell ref="I3:I4"/>
  </mergeCells>
  <phoneticPr fontId="4"/>
  <pageMargins left="0.70866141732283472" right="0.70866141732283472" top="0.74803149606299213" bottom="0.74803149606299213" header="0.31496062992125984" footer="0.31496062992125984"/>
  <pageSetup paperSize="9" scale="68" orientation="landscape" useFirstPageNumber="1" r:id="rId1"/>
  <rowBreaks count="1" manualBreakCount="1">
    <brk id="51" max="16383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77"/>
  <sheetViews>
    <sheetView showGridLines="0" zoomScaleNormal="100" zoomScaleSheetLayoutView="85" workbookViewId="0"/>
  </sheetViews>
  <sheetFormatPr defaultRowHeight="15" customHeight="1" x14ac:dyDescent="0.15"/>
  <cols>
    <col min="1" max="1" width="0.875" style="37" customWidth="1"/>
    <col min="2" max="2" width="7.375" style="37" customWidth="1"/>
    <col min="3" max="4" width="2.375" style="38" customWidth="1"/>
    <col min="5" max="5" width="22.625" style="38" customWidth="1"/>
    <col min="6" max="6" width="5.125" style="37" customWidth="1"/>
    <col min="7" max="15" width="6.125" style="37" customWidth="1"/>
    <col min="16" max="19" width="10.875" style="37" customWidth="1"/>
    <col min="20" max="21" width="8.875" style="37" customWidth="1"/>
    <col min="22" max="16384" width="9" style="37"/>
  </cols>
  <sheetData>
    <row r="1" spans="1:20" ht="15" customHeight="1" x14ac:dyDescent="0.15">
      <c r="A1" s="37" t="s">
        <v>891</v>
      </c>
      <c r="F1" s="38"/>
      <c r="G1" s="38"/>
    </row>
    <row r="2" spans="1:20" ht="31.5" x14ac:dyDescent="0.15">
      <c r="B2" s="43" t="s">
        <v>57</v>
      </c>
      <c r="C2" s="44"/>
      <c r="D2" s="44"/>
      <c r="E2" s="44"/>
      <c r="F2" s="44"/>
      <c r="G2" s="292" t="s">
        <v>641</v>
      </c>
      <c r="H2" s="291" t="s">
        <v>633</v>
      </c>
      <c r="I2" s="291" t="s">
        <v>632</v>
      </c>
      <c r="J2" s="291" t="s">
        <v>631</v>
      </c>
      <c r="K2" s="291" t="s">
        <v>687</v>
      </c>
      <c r="L2" s="291" t="s">
        <v>628</v>
      </c>
      <c r="M2" s="291" t="s">
        <v>686</v>
      </c>
      <c r="N2" s="290" t="s">
        <v>73</v>
      </c>
      <c r="O2" s="290" t="s">
        <v>57</v>
      </c>
      <c r="P2" s="290" t="s">
        <v>640</v>
      </c>
      <c r="Q2" s="290" t="s">
        <v>639</v>
      </c>
      <c r="R2" s="290" t="s">
        <v>638</v>
      </c>
      <c r="S2" s="290" t="s">
        <v>637</v>
      </c>
      <c r="T2" s="80"/>
    </row>
    <row r="3" spans="1:20" ht="23.1" customHeight="1" x14ac:dyDescent="0.15">
      <c r="B3" s="35" t="s">
        <v>0</v>
      </c>
      <c r="C3" s="112" t="s">
        <v>270</v>
      </c>
      <c r="D3" s="318"/>
      <c r="E3" s="358"/>
      <c r="F3" s="42"/>
      <c r="G3" s="61">
        <v>23</v>
      </c>
      <c r="H3" s="61">
        <v>218</v>
      </c>
      <c r="I3" s="61">
        <v>10</v>
      </c>
      <c r="J3" s="61">
        <v>25</v>
      </c>
      <c r="K3" s="61">
        <v>15</v>
      </c>
      <c r="L3" s="61">
        <v>0</v>
      </c>
      <c r="M3" s="61">
        <v>2</v>
      </c>
      <c r="N3" s="61">
        <v>25</v>
      </c>
      <c r="O3" s="61">
        <f t="shared" ref="O3:O44" si="0">SUM(G3:N3)</f>
        <v>318</v>
      </c>
      <c r="P3" s="289">
        <v>2984346.5085324231</v>
      </c>
      <c r="Q3" s="289">
        <v>104734554</v>
      </c>
      <c r="R3" s="469">
        <v>0</v>
      </c>
      <c r="S3" s="289">
        <v>485714</v>
      </c>
      <c r="T3" s="82"/>
    </row>
    <row r="4" spans="1:20" ht="23.1" customHeight="1" x14ac:dyDescent="0.15">
      <c r="B4" s="84"/>
      <c r="C4" s="349" t="s">
        <v>271</v>
      </c>
      <c r="D4" s="314"/>
      <c r="E4" s="137"/>
      <c r="F4" s="85"/>
      <c r="G4" s="86">
        <v>134</v>
      </c>
      <c r="H4" s="86">
        <v>115</v>
      </c>
      <c r="I4" s="86">
        <v>9</v>
      </c>
      <c r="J4" s="86">
        <v>3</v>
      </c>
      <c r="K4" s="86">
        <v>1</v>
      </c>
      <c r="L4" s="86">
        <v>2</v>
      </c>
      <c r="M4" s="86">
        <v>0</v>
      </c>
      <c r="N4" s="86">
        <v>54</v>
      </c>
      <c r="O4" s="86">
        <f t="shared" si="0"/>
        <v>318</v>
      </c>
      <c r="P4" s="287">
        <v>1076012.9053030303</v>
      </c>
      <c r="Q4" s="287">
        <v>51002686</v>
      </c>
      <c r="R4" s="470">
        <v>0</v>
      </c>
      <c r="S4" s="287">
        <v>0</v>
      </c>
      <c r="T4" s="82"/>
    </row>
    <row r="5" spans="1:20" ht="23.1" customHeight="1" x14ac:dyDescent="0.15">
      <c r="B5" s="84"/>
      <c r="C5" s="349" t="s">
        <v>274</v>
      </c>
      <c r="D5" s="122"/>
      <c r="E5" s="122"/>
      <c r="F5" s="85"/>
      <c r="G5" s="86">
        <v>4</v>
      </c>
      <c r="H5" s="86">
        <v>235</v>
      </c>
      <c r="I5" s="86">
        <v>35</v>
      </c>
      <c r="J5" s="86">
        <v>21</v>
      </c>
      <c r="K5" s="86">
        <v>7</v>
      </c>
      <c r="L5" s="86">
        <v>0</v>
      </c>
      <c r="M5" s="86">
        <v>2</v>
      </c>
      <c r="N5" s="86">
        <v>14</v>
      </c>
      <c r="O5" s="86">
        <f t="shared" si="0"/>
        <v>318</v>
      </c>
      <c r="P5" s="287">
        <v>2548104.6907894737</v>
      </c>
      <c r="Q5" s="287">
        <v>107820389</v>
      </c>
      <c r="R5" s="470">
        <v>0</v>
      </c>
      <c r="S5" s="287">
        <v>686453</v>
      </c>
      <c r="T5" s="82"/>
    </row>
    <row r="6" spans="1:20" ht="23.1" customHeight="1" x14ac:dyDescent="0.15">
      <c r="B6" s="84"/>
      <c r="C6" s="349" t="s">
        <v>275</v>
      </c>
      <c r="D6" s="122"/>
      <c r="E6" s="122"/>
      <c r="F6" s="85"/>
      <c r="G6" s="86">
        <v>7</v>
      </c>
      <c r="H6" s="86">
        <v>130</v>
      </c>
      <c r="I6" s="86">
        <v>91</v>
      </c>
      <c r="J6" s="86">
        <v>55</v>
      </c>
      <c r="K6" s="86">
        <v>19</v>
      </c>
      <c r="L6" s="86">
        <v>2</v>
      </c>
      <c r="M6" s="86">
        <v>0</v>
      </c>
      <c r="N6" s="86">
        <v>14</v>
      </c>
      <c r="O6" s="86">
        <f t="shared" si="0"/>
        <v>318</v>
      </c>
      <c r="P6" s="287">
        <v>4575343.0526315793</v>
      </c>
      <c r="Q6" s="287">
        <v>89099828</v>
      </c>
      <c r="R6" s="470">
        <v>-177440</v>
      </c>
      <c r="S6" s="287">
        <v>3179056</v>
      </c>
      <c r="T6" s="82"/>
    </row>
    <row r="7" spans="1:20" ht="23.1" customHeight="1" x14ac:dyDescent="0.15">
      <c r="B7" s="84"/>
      <c r="C7" s="349" t="s">
        <v>303</v>
      </c>
      <c r="D7" s="122"/>
      <c r="E7" s="122"/>
      <c r="F7" s="85"/>
      <c r="G7" s="86">
        <v>0</v>
      </c>
      <c r="H7" s="86">
        <v>1</v>
      </c>
      <c r="I7" s="86">
        <v>1</v>
      </c>
      <c r="J7" s="86">
        <v>0</v>
      </c>
      <c r="K7" s="86">
        <v>6</v>
      </c>
      <c r="L7" s="86">
        <v>16</v>
      </c>
      <c r="M7" s="86">
        <v>252</v>
      </c>
      <c r="N7" s="86">
        <v>42</v>
      </c>
      <c r="O7" s="86">
        <f t="shared" si="0"/>
        <v>318</v>
      </c>
      <c r="P7" s="287">
        <v>285659120.65579712</v>
      </c>
      <c r="Q7" s="287">
        <v>6594341568</v>
      </c>
      <c r="R7" s="470">
        <v>1602193</v>
      </c>
      <c r="S7" s="287">
        <v>216603000</v>
      </c>
      <c r="T7" s="82"/>
    </row>
    <row r="8" spans="1:20" ht="23.1" customHeight="1" x14ac:dyDescent="0.15">
      <c r="B8" s="84"/>
      <c r="C8" s="349" t="s">
        <v>918</v>
      </c>
      <c r="D8" s="122"/>
      <c r="E8" s="122"/>
      <c r="F8" s="85"/>
      <c r="G8" s="86">
        <v>0</v>
      </c>
      <c r="H8" s="86">
        <v>1</v>
      </c>
      <c r="I8" s="86">
        <v>1</v>
      </c>
      <c r="J8" s="86">
        <v>1</v>
      </c>
      <c r="K8" s="86">
        <v>10</v>
      </c>
      <c r="L8" s="86">
        <v>42</v>
      </c>
      <c r="M8" s="86">
        <v>254</v>
      </c>
      <c r="N8" s="86">
        <v>9</v>
      </c>
      <c r="O8" s="86">
        <f t="shared" si="0"/>
        <v>318</v>
      </c>
      <c r="P8" s="287">
        <v>235412563.73139158</v>
      </c>
      <c r="Q8" s="287">
        <v>6499538382</v>
      </c>
      <c r="R8" s="470">
        <v>2371000</v>
      </c>
      <c r="S8" s="287">
        <v>169799000</v>
      </c>
      <c r="T8" s="82"/>
    </row>
    <row r="9" spans="1:20" ht="23.1" customHeight="1" x14ac:dyDescent="0.15">
      <c r="B9" s="84"/>
      <c r="C9" s="349" t="s">
        <v>684</v>
      </c>
      <c r="D9" s="122"/>
      <c r="E9" s="122"/>
      <c r="F9" s="85"/>
      <c r="G9" s="86">
        <v>1</v>
      </c>
      <c r="H9" s="86">
        <v>0</v>
      </c>
      <c r="I9" s="86">
        <v>0</v>
      </c>
      <c r="J9" s="86">
        <v>0</v>
      </c>
      <c r="K9" s="86">
        <v>6</v>
      </c>
      <c r="L9" s="86">
        <v>16</v>
      </c>
      <c r="M9" s="86">
        <v>264</v>
      </c>
      <c r="N9" s="86">
        <v>31</v>
      </c>
      <c r="O9" s="86">
        <f t="shared" si="0"/>
        <v>318</v>
      </c>
      <c r="P9" s="287">
        <v>316873096.61672473</v>
      </c>
      <c r="Q9" s="287">
        <v>7250596421</v>
      </c>
      <c r="R9" s="470">
        <v>0</v>
      </c>
      <c r="S9" s="287">
        <v>246728628</v>
      </c>
      <c r="T9" s="82"/>
    </row>
    <row r="10" spans="1:20" ht="23.1" customHeight="1" x14ac:dyDescent="0.15">
      <c r="B10" s="84"/>
      <c r="C10" s="349" t="s">
        <v>922</v>
      </c>
      <c r="D10" s="355"/>
      <c r="E10" s="122"/>
      <c r="F10" s="85"/>
      <c r="G10" s="86">
        <v>0</v>
      </c>
      <c r="H10" s="86">
        <v>1</v>
      </c>
      <c r="I10" s="86">
        <v>0</v>
      </c>
      <c r="J10" s="86">
        <v>0</v>
      </c>
      <c r="K10" s="86">
        <v>6</v>
      </c>
      <c r="L10" s="86">
        <v>20</v>
      </c>
      <c r="M10" s="86">
        <v>277</v>
      </c>
      <c r="N10" s="86">
        <v>14</v>
      </c>
      <c r="O10" s="86">
        <f t="shared" si="0"/>
        <v>318</v>
      </c>
      <c r="P10" s="287">
        <v>283170253.52631581</v>
      </c>
      <c r="Q10" s="287">
        <v>3059692108</v>
      </c>
      <c r="R10" s="470">
        <v>230000</v>
      </c>
      <c r="S10" s="287">
        <v>238135151</v>
      </c>
      <c r="T10" s="82"/>
    </row>
    <row r="11" spans="1:20" ht="23.1" customHeight="1" x14ac:dyDescent="0.15">
      <c r="B11" s="84"/>
      <c r="C11" s="349" t="s">
        <v>664</v>
      </c>
      <c r="D11" s="355"/>
      <c r="E11" s="122"/>
      <c r="F11" s="85"/>
      <c r="G11" s="86">
        <v>36</v>
      </c>
      <c r="H11" s="86">
        <v>9</v>
      </c>
      <c r="I11" s="86">
        <v>5</v>
      </c>
      <c r="J11" s="86">
        <v>14</v>
      </c>
      <c r="K11" s="86">
        <v>125</v>
      </c>
      <c r="L11" s="86">
        <v>69</v>
      </c>
      <c r="M11" s="86">
        <v>25</v>
      </c>
      <c r="N11" s="86">
        <v>35</v>
      </c>
      <c r="O11" s="86">
        <f t="shared" si="0"/>
        <v>318</v>
      </c>
      <c r="P11" s="287">
        <v>44748819.063604243</v>
      </c>
      <c r="Q11" s="287">
        <v>656254853</v>
      </c>
      <c r="R11" s="470">
        <v>-124418459</v>
      </c>
      <c r="S11" s="287">
        <v>36189607</v>
      </c>
      <c r="T11" s="82"/>
    </row>
    <row r="12" spans="1:20" ht="23.1" customHeight="1" x14ac:dyDescent="0.15">
      <c r="B12" s="84"/>
      <c r="C12" s="349" t="s">
        <v>923</v>
      </c>
      <c r="D12" s="122"/>
      <c r="E12" s="122"/>
      <c r="F12" s="85"/>
      <c r="G12" s="86">
        <v>56</v>
      </c>
      <c r="H12" s="86">
        <v>7</v>
      </c>
      <c r="I12" s="86">
        <v>3</v>
      </c>
      <c r="J12" s="86">
        <v>13</v>
      </c>
      <c r="K12" s="86">
        <v>91</v>
      </c>
      <c r="L12" s="86">
        <v>53</v>
      </c>
      <c r="M12" s="86">
        <v>80</v>
      </c>
      <c r="N12" s="86">
        <v>15</v>
      </c>
      <c r="O12" s="86">
        <f t="shared" si="0"/>
        <v>318</v>
      </c>
      <c r="P12" s="287">
        <v>46530455.036303632</v>
      </c>
      <c r="Q12" s="287">
        <v>687875209</v>
      </c>
      <c r="R12" s="470">
        <v>-3439846274</v>
      </c>
      <c r="S12" s="287">
        <v>40862997</v>
      </c>
      <c r="T12" s="82"/>
    </row>
    <row r="13" spans="1:20" ht="23.1" customHeight="1" x14ac:dyDescent="0.15">
      <c r="B13" s="84"/>
      <c r="C13" s="349" t="s">
        <v>661</v>
      </c>
      <c r="D13" s="122"/>
      <c r="E13" s="122"/>
      <c r="F13" s="85"/>
      <c r="G13" s="86">
        <v>43</v>
      </c>
      <c r="H13" s="86">
        <v>9</v>
      </c>
      <c r="I13" s="86">
        <v>3</v>
      </c>
      <c r="J13" s="86">
        <v>20</v>
      </c>
      <c r="K13" s="86">
        <v>150</v>
      </c>
      <c r="L13" s="86">
        <v>17</v>
      </c>
      <c r="M13" s="86">
        <v>3</v>
      </c>
      <c r="N13" s="86">
        <v>73</v>
      </c>
      <c r="O13" s="86">
        <f t="shared" si="0"/>
        <v>318</v>
      </c>
      <c r="P13" s="287">
        <v>26132508.963265307</v>
      </c>
      <c r="Q13" s="287">
        <v>408698541</v>
      </c>
      <c r="R13" s="470">
        <v>-14985806</v>
      </c>
      <c r="S13" s="287">
        <v>25000000</v>
      </c>
      <c r="T13" s="82"/>
    </row>
    <row r="14" spans="1:20" ht="23.1" customHeight="1" x14ac:dyDescent="0.15">
      <c r="B14" s="84"/>
      <c r="C14" s="349" t="s">
        <v>682</v>
      </c>
      <c r="D14" s="122"/>
      <c r="E14" s="122"/>
      <c r="F14" s="85"/>
      <c r="G14" s="86">
        <v>69</v>
      </c>
      <c r="H14" s="86">
        <v>14</v>
      </c>
      <c r="I14" s="86">
        <v>9</v>
      </c>
      <c r="J14" s="86">
        <v>22</v>
      </c>
      <c r="K14" s="86">
        <v>122</v>
      </c>
      <c r="L14" s="86">
        <v>26</v>
      </c>
      <c r="M14" s="86">
        <v>9</v>
      </c>
      <c r="N14" s="86">
        <v>47</v>
      </c>
      <c r="O14" s="86">
        <f t="shared" si="0"/>
        <v>318</v>
      </c>
      <c r="P14" s="287">
        <v>18637926.708487086</v>
      </c>
      <c r="Q14" s="287">
        <v>274482331</v>
      </c>
      <c r="R14" s="470">
        <v>-166416232</v>
      </c>
      <c r="S14" s="287">
        <v>13525497</v>
      </c>
      <c r="T14" s="82"/>
    </row>
    <row r="15" spans="1:20" ht="23.1" customHeight="1" x14ac:dyDescent="0.15">
      <c r="B15" s="84"/>
      <c r="C15" s="349" t="s">
        <v>924</v>
      </c>
      <c r="D15" s="122"/>
      <c r="E15" s="122"/>
      <c r="F15" s="85"/>
      <c r="G15" s="86">
        <v>64</v>
      </c>
      <c r="H15" s="86">
        <v>7</v>
      </c>
      <c r="I15" s="86">
        <v>5</v>
      </c>
      <c r="J15" s="86">
        <v>14</v>
      </c>
      <c r="K15" s="86">
        <v>69</v>
      </c>
      <c r="L15" s="86">
        <v>30</v>
      </c>
      <c r="M15" s="86">
        <v>54</v>
      </c>
      <c r="N15" s="86">
        <v>75</v>
      </c>
      <c r="O15" s="86">
        <f t="shared" si="0"/>
        <v>318</v>
      </c>
      <c r="P15" s="287">
        <v>24045349.600823045</v>
      </c>
      <c r="Q15" s="287">
        <v>655239664</v>
      </c>
      <c r="R15" s="470">
        <v>-3848544815</v>
      </c>
      <c r="S15" s="287">
        <v>20157446</v>
      </c>
      <c r="T15" s="82"/>
    </row>
    <row r="16" spans="1:20" ht="23.1" customHeight="1" x14ac:dyDescent="0.15">
      <c r="B16" s="92"/>
      <c r="C16" s="347" t="s">
        <v>681</v>
      </c>
      <c r="D16" s="129"/>
      <c r="E16" s="129"/>
      <c r="F16" s="55"/>
      <c r="G16" s="93">
        <v>65</v>
      </c>
      <c r="H16" s="93">
        <v>7</v>
      </c>
      <c r="I16" s="93">
        <v>4</v>
      </c>
      <c r="J16" s="93">
        <v>19</v>
      </c>
      <c r="K16" s="93">
        <v>73</v>
      </c>
      <c r="L16" s="93">
        <v>24</v>
      </c>
      <c r="M16" s="93">
        <v>51</v>
      </c>
      <c r="N16" s="93">
        <v>75</v>
      </c>
      <c r="O16" s="93">
        <f t="shared" si="0"/>
        <v>318</v>
      </c>
      <c r="P16" s="286">
        <v>12469767.094650205</v>
      </c>
      <c r="Q16" s="286">
        <v>655131356</v>
      </c>
      <c r="R16" s="472">
        <v>-3979202039</v>
      </c>
      <c r="S16" s="286">
        <v>17165317</v>
      </c>
      <c r="T16" s="82"/>
    </row>
    <row r="17" spans="2:20" ht="23.1" customHeight="1" x14ac:dyDescent="0.15">
      <c r="B17" s="35" t="s">
        <v>1</v>
      </c>
      <c r="C17" s="112" t="s">
        <v>270</v>
      </c>
      <c r="D17" s="318"/>
      <c r="E17" s="356"/>
      <c r="F17" s="95">
        <f t="shared" ref="F17:F30" si="1">O3</f>
        <v>318</v>
      </c>
      <c r="G17" s="62">
        <f t="shared" ref="G17:N30" si="2">G3/$F17*100</f>
        <v>7.232704402515723</v>
      </c>
      <c r="H17" s="62">
        <f t="shared" si="2"/>
        <v>68.55345911949685</v>
      </c>
      <c r="I17" s="62">
        <f t="shared" si="2"/>
        <v>3.1446540880503147</v>
      </c>
      <c r="J17" s="62">
        <f t="shared" si="2"/>
        <v>7.8616352201257858</v>
      </c>
      <c r="K17" s="62">
        <f t="shared" si="2"/>
        <v>4.716981132075472</v>
      </c>
      <c r="L17" s="62">
        <f t="shared" si="2"/>
        <v>0</v>
      </c>
      <c r="M17" s="62">
        <f t="shared" si="2"/>
        <v>0.62893081761006298</v>
      </c>
      <c r="N17" s="62">
        <f t="shared" si="2"/>
        <v>7.8616352201257858</v>
      </c>
      <c r="O17" s="62">
        <f t="shared" si="0"/>
        <v>100.00000000000001</v>
      </c>
      <c r="P17" s="96"/>
      <c r="Q17" s="82"/>
      <c r="R17" s="82"/>
      <c r="S17" s="82"/>
      <c r="T17" s="82"/>
    </row>
    <row r="18" spans="2:20" ht="23.1" customHeight="1" x14ac:dyDescent="0.15">
      <c r="B18" s="84"/>
      <c r="C18" s="349" t="s">
        <v>271</v>
      </c>
      <c r="D18" s="314"/>
      <c r="E18" s="137"/>
      <c r="F18" s="97">
        <f t="shared" si="1"/>
        <v>318</v>
      </c>
      <c r="G18" s="98">
        <f t="shared" si="2"/>
        <v>42.138364779874216</v>
      </c>
      <c r="H18" s="98">
        <f t="shared" si="2"/>
        <v>36.163522012578611</v>
      </c>
      <c r="I18" s="98">
        <f t="shared" si="2"/>
        <v>2.8301886792452833</v>
      </c>
      <c r="J18" s="98">
        <f t="shared" si="2"/>
        <v>0.94339622641509435</v>
      </c>
      <c r="K18" s="98">
        <f t="shared" si="2"/>
        <v>0.31446540880503149</v>
      </c>
      <c r="L18" s="98">
        <f t="shared" si="2"/>
        <v>0.62893081761006298</v>
      </c>
      <c r="M18" s="98">
        <f t="shared" si="2"/>
        <v>0</v>
      </c>
      <c r="N18" s="98">
        <f t="shared" si="2"/>
        <v>16.981132075471699</v>
      </c>
      <c r="O18" s="98">
        <f t="shared" si="0"/>
        <v>100</v>
      </c>
      <c r="P18" s="96"/>
      <c r="Q18" s="82"/>
      <c r="R18" s="82"/>
      <c r="S18" s="82"/>
      <c r="T18" s="82"/>
    </row>
    <row r="19" spans="2:20" ht="23.1" customHeight="1" x14ac:dyDescent="0.15">
      <c r="B19" s="84"/>
      <c r="C19" s="349" t="s">
        <v>274</v>
      </c>
      <c r="D19" s="122"/>
      <c r="E19" s="122"/>
      <c r="F19" s="97">
        <f t="shared" si="1"/>
        <v>318</v>
      </c>
      <c r="G19" s="98">
        <f t="shared" si="2"/>
        <v>1.257861635220126</v>
      </c>
      <c r="H19" s="98">
        <f t="shared" si="2"/>
        <v>73.899371069182379</v>
      </c>
      <c r="I19" s="98">
        <f t="shared" si="2"/>
        <v>11.0062893081761</v>
      </c>
      <c r="J19" s="98">
        <f t="shared" si="2"/>
        <v>6.6037735849056602</v>
      </c>
      <c r="K19" s="98">
        <f t="shared" si="2"/>
        <v>2.2012578616352201</v>
      </c>
      <c r="L19" s="98">
        <f t="shared" si="2"/>
        <v>0</v>
      </c>
      <c r="M19" s="98">
        <f t="shared" si="2"/>
        <v>0.62893081761006298</v>
      </c>
      <c r="N19" s="98">
        <f t="shared" si="2"/>
        <v>4.4025157232704402</v>
      </c>
      <c r="O19" s="98">
        <f t="shared" si="0"/>
        <v>99.999999999999986</v>
      </c>
      <c r="P19" s="96"/>
      <c r="Q19" s="82"/>
      <c r="R19" s="82"/>
      <c r="S19" s="82"/>
      <c r="T19" s="82"/>
    </row>
    <row r="20" spans="2:20" ht="23.1" customHeight="1" x14ac:dyDescent="0.15">
      <c r="B20" s="84"/>
      <c r="C20" s="349" t="s">
        <v>275</v>
      </c>
      <c r="D20" s="122"/>
      <c r="E20" s="122"/>
      <c r="F20" s="97">
        <f t="shared" si="1"/>
        <v>318</v>
      </c>
      <c r="G20" s="98">
        <f t="shared" si="2"/>
        <v>2.2012578616352201</v>
      </c>
      <c r="H20" s="98">
        <f t="shared" si="2"/>
        <v>40.880503144654092</v>
      </c>
      <c r="I20" s="98">
        <f t="shared" si="2"/>
        <v>28.616352201257861</v>
      </c>
      <c r="J20" s="98">
        <f t="shared" si="2"/>
        <v>17.29559748427673</v>
      </c>
      <c r="K20" s="98">
        <f t="shared" si="2"/>
        <v>5.9748427672955975</v>
      </c>
      <c r="L20" s="98">
        <f t="shared" si="2"/>
        <v>0.62893081761006298</v>
      </c>
      <c r="M20" s="98">
        <f t="shared" si="2"/>
        <v>0</v>
      </c>
      <c r="N20" s="98">
        <f t="shared" si="2"/>
        <v>4.4025157232704402</v>
      </c>
      <c r="O20" s="98">
        <f t="shared" si="0"/>
        <v>100.00000000000001</v>
      </c>
      <c r="P20" s="96"/>
      <c r="Q20" s="82"/>
      <c r="R20" s="82"/>
      <c r="S20" s="82"/>
      <c r="T20" s="82"/>
    </row>
    <row r="21" spans="2:20" ht="23.1" customHeight="1" x14ac:dyDescent="0.15">
      <c r="B21" s="84"/>
      <c r="C21" s="349" t="s">
        <v>303</v>
      </c>
      <c r="D21" s="122"/>
      <c r="E21" s="122"/>
      <c r="F21" s="97">
        <f t="shared" si="1"/>
        <v>318</v>
      </c>
      <c r="G21" s="98">
        <f t="shared" si="2"/>
        <v>0</v>
      </c>
      <c r="H21" s="98">
        <f t="shared" si="2"/>
        <v>0.31446540880503149</v>
      </c>
      <c r="I21" s="98">
        <f t="shared" si="2"/>
        <v>0.31446540880503149</v>
      </c>
      <c r="J21" s="98">
        <f t="shared" si="2"/>
        <v>0</v>
      </c>
      <c r="K21" s="98">
        <f t="shared" si="2"/>
        <v>1.8867924528301887</v>
      </c>
      <c r="L21" s="98">
        <f t="shared" si="2"/>
        <v>5.0314465408805038</v>
      </c>
      <c r="M21" s="98">
        <f t="shared" si="2"/>
        <v>79.245283018867923</v>
      </c>
      <c r="N21" s="98">
        <f t="shared" si="2"/>
        <v>13.20754716981132</v>
      </c>
      <c r="O21" s="98">
        <f t="shared" si="0"/>
        <v>100</v>
      </c>
      <c r="P21" s="96"/>
      <c r="Q21" s="82"/>
      <c r="R21" s="82"/>
      <c r="S21" s="82"/>
      <c r="T21" s="82"/>
    </row>
    <row r="22" spans="2:20" ht="23.1" customHeight="1" x14ac:dyDescent="0.15">
      <c r="B22" s="84"/>
      <c r="C22" s="349" t="s">
        <v>918</v>
      </c>
      <c r="D22" s="122"/>
      <c r="E22" s="122"/>
      <c r="F22" s="97">
        <f t="shared" si="1"/>
        <v>318</v>
      </c>
      <c r="G22" s="98">
        <f t="shared" si="2"/>
        <v>0</v>
      </c>
      <c r="H22" s="98">
        <f t="shared" si="2"/>
        <v>0.31446540880503149</v>
      </c>
      <c r="I22" s="98">
        <f t="shared" si="2"/>
        <v>0.31446540880503149</v>
      </c>
      <c r="J22" s="98">
        <f t="shared" si="2"/>
        <v>0.31446540880503149</v>
      </c>
      <c r="K22" s="98">
        <f t="shared" si="2"/>
        <v>3.1446540880503147</v>
      </c>
      <c r="L22" s="98">
        <f t="shared" si="2"/>
        <v>13.20754716981132</v>
      </c>
      <c r="M22" s="98">
        <f t="shared" si="2"/>
        <v>79.874213836477992</v>
      </c>
      <c r="N22" s="98">
        <f t="shared" si="2"/>
        <v>2.8301886792452833</v>
      </c>
      <c r="O22" s="98">
        <f t="shared" si="0"/>
        <v>100</v>
      </c>
      <c r="P22" s="96"/>
      <c r="Q22" s="82"/>
      <c r="R22" s="82"/>
      <c r="S22" s="82"/>
      <c r="T22" s="82"/>
    </row>
    <row r="23" spans="2:20" ht="23.1" customHeight="1" x14ac:dyDescent="0.15">
      <c r="B23" s="84"/>
      <c r="C23" s="349" t="s">
        <v>684</v>
      </c>
      <c r="D23" s="122"/>
      <c r="E23" s="122"/>
      <c r="F23" s="97">
        <f t="shared" si="1"/>
        <v>318</v>
      </c>
      <c r="G23" s="98">
        <f t="shared" si="2"/>
        <v>0.31446540880503149</v>
      </c>
      <c r="H23" s="98">
        <f t="shared" si="2"/>
        <v>0</v>
      </c>
      <c r="I23" s="98">
        <f t="shared" si="2"/>
        <v>0</v>
      </c>
      <c r="J23" s="98">
        <f t="shared" si="2"/>
        <v>0</v>
      </c>
      <c r="K23" s="98">
        <f t="shared" si="2"/>
        <v>1.8867924528301887</v>
      </c>
      <c r="L23" s="98">
        <f t="shared" si="2"/>
        <v>5.0314465408805038</v>
      </c>
      <c r="M23" s="98">
        <f t="shared" si="2"/>
        <v>83.018867924528308</v>
      </c>
      <c r="N23" s="98">
        <f t="shared" si="2"/>
        <v>9.7484276729559749</v>
      </c>
      <c r="O23" s="98">
        <f t="shared" si="0"/>
        <v>100</v>
      </c>
      <c r="P23" s="96"/>
      <c r="Q23" s="82"/>
      <c r="R23" s="82"/>
      <c r="S23" s="82"/>
      <c r="T23" s="82"/>
    </row>
    <row r="24" spans="2:20" ht="23.1" customHeight="1" x14ac:dyDescent="0.15">
      <c r="B24" s="84"/>
      <c r="C24" s="349" t="s">
        <v>922</v>
      </c>
      <c r="D24" s="355"/>
      <c r="E24" s="122"/>
      <c r="F24" s="97">
        <f t="shared" si="1"/>
        <v>318</v>
      </c>
      <c r="G24" s="98">
        <f t="shared" si="2"/>
        <v>0</v>
      </c>
      <c r="H24" s="98">
        <f t="shared" si="2"/>
        <v>0.31446540880503149</v>
      </c>
      <c r="I24" s="98">
        <f t="shared" si="2"/>
        <v>0</v>
      </c>
      <c r="J24" s="98">
        <f t="shared" si="2"/>
        <v>0</v>
      </c>
      <c r="K24" s="98">
        <f t="shared" si="2"/>
        <v>1.8867924528301887</v>
      </c>
      <c r="L24" s="98">
        <f t="shared" si="2"/>
        <v>6.2893081761006293</v>
      </c>
      <c r="M24" s="98">
        <f t="shared" si="2"/>
        <v>87.106918238993714</v>
      </c>
      <c r="N24" s="98">
        <f t="shared" si="2"/>
        <v>4.4025157232704402</v>
      </c>
      <c r="O24" s="98">
        <f t="shared" si="0"/>
        <v>100</v>
      </c>
      <c r="P24" s="96"/>
      <c r="Q24" s="82"/>
      <c r="R24" s="82"/>
      <c r="S24" s="82"/>
      <c r="T24" s="82"/>
    </row>
    <row r="25" spans="2:20" ht="23.1" customHeight="1" x14ac:dyDescent="0.15">
      <c r="B25" s="84"/>
      <c r="C25" s="349" t="s">
        <v>664</v>
      </c>
      <c r="D25" s="355"/>
      <c r="E25" s="122"/>
      <c r="F25" s="109">
        <f t="shared" si="1"/>
        <v>318</v>
      </c>
      <c r="G25" s="65">
        <f t="shared" si="2"/>
        <v>11.320754716981133</v>
      </c>
      <c r="H25" s="65">
        <f t="shared" si="2"/>
        <v>2.8301886792452833</v>
      </c>
      <c r="I25" s="65">
        <f t="shared" si="2"/>
        <v>1.5723270440251573</v>
      </c>
      <c r="J25" s="65">
        <f t="shared" si="2"/>
        <v>4.4025157232704402</v>
      </c>
      <c r="K25" s="65">
        <f t="shared" si="2"/>
        <v>39.308176100628934</v>
      </c>
      <c r="L25" s="65">
        <f t="shared" si="2"/>
        <v>21.69811320754717</v>
      </c>
      <c r="M25" s="65">
        <f t="shared" si="2"/>
        <v>7.8616352201257858</v>
      </c>
      <c r="N25" s="65">
        <f t="shared" si="2"/>
        <v>11.0062893081761</v>
      </c>
      <c r="O25" s="65">
        <f t="shared" si="0"/>
        <v>100</v>
      </c>
      <c r="P25" s="96"/>
      <c r="Q25" s="82"/>
      <c r="R25" s="82"/>
      <c r="S25" s="82"/>
      <c r="T25" s="82"/>
    </row>
    <row r="26" spans="2:20" ht="23.1" customHeight="1" x14ac:dyDescent="0.15">
      <c r="B26" s="84"/>
      <c r="C26" s="349" t="s">
        <v>923</v>
      </c>
      <c r="D26" s="122"/>
      <c r="E26" s="122"/>
      <c r="F26" s="97">
        <f t="shared" si="1"/>
        <v>318</v>
      </c>
      <c r="G26" s="98">
        <f t="shared" si="2"/>
        <v>17.610062893081761</v>
      </c>
      <c r="H26" s="98">
        <f t="shared" si="2"/>
        <v>2.2012578616352201</v>
      </c>
      <c r="I26" s="98">
        <f t="shared" si="2"/>
        <v>0.94339622641509435</v>
      </c>
      <c r="J26" s="98">
        <f t="shared" si="2"/>
        <v>4.0880503144654083</v>
      </c>
      <c r="K26" s="98">
        <f t="shared" si="2"/>
        <v>28.616352201257861</v>
      </c>
      <c r="L26" s="98">
        <f t="shared" si="2"/>
        <v>16.666666666666664</v>
      </c>
      <c r="M26" s="98">
        <f t="shared" si="2"/>
        <v>25.157232704402517</v>
      </c>
      <c r="N26" s="98">
        <f t="shared" si="2"/>
        <v>4.716981132075472</v>
      </c>
      <c r="O26" s="98">
        <f t="shared" si="0"/>
        <v>100</v>
      </c>
      <c r="P26" s="96"/>
      <c r="Q26" s="82"/>
      <c r="R26" s="82"/>
      <c r="S26" s="82"/>
      <c r="T26" s="82"/>
    </row>
    <row r="27" spans="2:20" ht="23.1" customHeight="1" x14ac:dyDescent="0.15">
      <c r="B27" s="84"/>
      <c r="C27" s="349" t="s">
        <v>661</v>
      </c>
      <c r="D27" s="122"/>
      <c r="E27" s="122"/>
      <c r="F27" s="97">
        <f t="shared" si="1"/>
        <v>318</v>
      </c>
      <c r="G27" s="98">
        <f t="shared" si="2"/>
        <v>13.522012578616351</v>
      </c>
      <c r="H27" s="98">
        <f t="shared" si="2"/>
        <v>2.8301886792452833</v>
      </c>
      <c r="I27" s="98">
        <f t="shared" si="2"/>
        <v>0.94339622641509435</v>
      </c>
      <c r="J27" s="98">
        <f t="shared" si="2"/>
        <v>6.2893081761006293</v>
      </c>
      <c r="K27" s="98">
        <f t="shared" si="2"/>
        <v>47.169811320754718</v>
      </c>
      <c r="L27" s="98">
        <f t="shared" si="2"/>
        <v>5.3459119496855347</v>
      </c>
      <c r="M27" s="98">
        <f t="shared" si="2"/>
        <v>0.94339622641509435</v>
      </c>
      <c r="N27" s="98">
        <f t="shared" si="2"/>
        <v>22.955974842767297</v>
      </c>
      <c r="O27" s="98">
        <f t="shared" si="0"/>
        <v>100</v>
      </c>
      <c r="P27" s="96"/>
      <c r="Q27" s="82"/>
      <c r="R27" s="82"/>
      <c r="S27" s="82"/>
      <c r="T27" s="82"/>
    </row>
    <row r="28" spans="2:20" ht="23.1" customHeight="1" x14ac:dyDescent="0.15">
      <c r="B28" s="84"/>
      <c r="C28" s="349" t="s">
        <v>682</v>
      </c>
      <c r="D28" s="122"/>
      <c r="E28" s="122"/>
      <c r="F28" s="97">
        <f t="shared" si="1"/>
        <v>318</v>
      </c>
      <c r="G28" s="98">
        <f t="shared" si="2"/>
        <v>21.69811320754717</v>
      </c>
      <c r="H28" s="98">
        <f t="shared" si="2"/>
        <v>4.4025157232704402</v>
      </c>
      <c r="I28" s="98">
        <f t="shared" si="2"/>
        <v>2.8301886792452833</v>
      </c>
      <c r="J28" s="98">
        <f t="shared" si="2"/>
        <v>6.9182389937106921</v>
      </c>
      <c r="K28" s="98">
        <f t="shared" si="2"/>
        <v>38.364779874213838</v>
      </c>
      <c r="L28" s="98">
        <f t="shared" si="2"/>
        <v>8.1761006289308167</v>
      </c>
      <c r="M28" s="98">
        <f t="shared" si="2"/>
        <v>2.8301886792452833</v>
      </c>
      <c r="N28" s="98">
        <f t="shared" si="2"/>
        <v>14.779874213836477</v>
      </c>
      <c r="O28" s="98">
        <f t="shared" si="0"/>
        <v>100</v>
      </c>
      <c r="P28" s="96"/>
      <c r="Q28" s="82"/>
      <c r="R28" s="82"/>
      <c r="S28" s="82"/>
      <c r="T28" s="82"/>
    </row>
    <row r="29" spans="2:20" ht="23.1" customHeight="1" x14ac:dyDescent="0.15">
      <c r="B29" s="84"/>
      <c r="C29" s="349" t="s">
        <v>924</v>
      </c>
      <c r="D29" s="122"/>
      <c r="E29" s="122"/>
      <c r="F29" s="97">
        <f t="shared" si="1"/>
        <v>318</v>
      </c>
      <c r="G29" s="98">
        <f t="shared" si="2"/>
        <v>20.125786163522015</v>
      </c>
      <c r="H29" s="98">
        <f t="shared" si="2"/>
        <v>2.2012578616352201</v>
      </c>
      <c r="I29" s="98">
        <f t="shared" si="2"/>
        <v>1.5723270440251573</v>
      </c>
      <c r="J29" s="98">
        <f t="shared" si="2"/>
        <v>4.4025157232704402</v>
      </c>
      <c r="K29" s="98">
        <f t="shared" si="2"/>
        <v>21.69811320754717</v>
      </c>
      <c r="L29" s="98">
        <f t="shared" si="2"/>
        <v>9.433962264150944</v>
      </c>
      <c r="M29" s="98">
        <f t="shared" si="2"/>
        <v>16.981132075471699</v>
      </c>
      <c r="N29" s="98">
        <f t="shared" si="2"/>
        <v>23.584905660377359</v>
      </c>
      <c r="O29" s="98">
        <f t="shared" si="0"/>
        <v>100</v>
      </c>
      <c r="P29" s="96"/>
      <c r="Q29" s="82"/>
      <c r="R29" s="82"/>
      <c r="S29" s="82"/>
      <c r="T29" s="82"/>
    </row>
    <row r="30" spans="2:20" ht="23.1" customHeight="1" x14ac:dyDescent="0.15">
      <c r="B30" s="92"/>
      <c r="C30" s="128" t="s">
        <v>681</v>
      </c>
      <c r="D30" s="129"/>
      <c r="E30" s="129"/>
      <c r="F30" s="99">
        <f t="shared" si="1"/>
        <v>318</v>
      </c>
      <c r="G30" s="100">
        <f t="shared" si="2"/>
        <v>20.440251572327046</v>
      </c>
      <c r="H30" s="100">
        <f t="shared" si="2"/>
        <v>2.2012578616352201</v>
      </c>
      <c r="I30" s="100">
        <f t="shared" si="2"/>
        <v>1.257861635220126</v>
      </c>
      <c r="J30" s="100">
        <f t="shared" si="2"/>
        <v>5.9748427672955975</v>
      </c>
      <c r="K30" s="100">
        <f t="shared" si="2"/>
        <v>22.955974842767297</v>
      </c>
      <c r="L30" s="100">
        <f t="shared" si="2"/>
        <v>7.5471698113207548</v>
      </c>
      <c r="M30" s="100">
        <f t="shared" si="2"/>
        <v>16.037735849056602</v>
      </c>
      <c r="N30" s="100">
        <f t="shared" si="2"/>
        <v>23.584905660377359</v>
      </c>
      <c r="O30" s="100">
        <f t="shared" si="0"/>
        <v>100</v>
      </c>
      <c r="P30" s="96"/>
      <c r="Q30" s="82"/>
      <c r="R30" s="82"/>
      <c r="S30" s="82"/>
      <c r="T30" s="82"/>
    </row>
    <row r="31" spans="2:20" ht="23.1" customHeight="1" x14ac:dyDescent="0.15">
      <c r="B31" s="35" t="s">
        <v>1</v>
      </c>
      <c r="C31" s="112" t="s">
        <v>270</v>
      </c>
      <c r="D31" s="318"/>
      <c r="E31" s="356"/>
      <c r="F31" s="95">
        <f t="shared" ref="F31:F44" si="3">F17-N3</f>
        <v>293</v>
      </c>
      <c r="G31" s="62">
        <f t="shared" ref="G31:M44" si="4">G3/$F31*100</f>
        <v>7.8498293515358366</v>
      </c>
      <c r="H31" s="62">
        <f t="shared" si="4"/>
        <v>74.402730375426614</v>
      </c>
      <c r="I31" s="62">
        <f t="shared" si="4"/>
        <v>3.4129692832764507</v>
      </c>
      <c r="J31" s="62">
        <f t="shared" si="4"/>
        <v>8.5324232081911262</v>
      </c>
      <c r="K31" s="62">
        <f t="shared" si="4"/>
        <v>5.1194539249146755</v>
      </c>
      <c r="L31" s="62">
        <f t="shared" si="4"/>
        <v>0</v>
      </c>
      <c r="M31" s="62">
        <f t="shared" si="4"/>
        <v>0.68259385665529015</v>
      </c>
      <c r="N31" s="101" t="s">
        <v>203</v>
      </c>
      <c r="O31" s="62">
        <f t="shared" si="0"/>
        <v>100</v>
      </c>
      <c r="P31" s="96"/>
      <c r="Q31" s="82"/>
      <c r="R31" s="82"/>
      <c r="S31" s="82"/>
      <c r="T31" s="82"/>
    </row>
    <row r="32" spans="2:20" ht="23.1" customHeight="1" x14ac:dyDescent="0.15">
      <c r="B32" s="102" t="s">
        <v>192</v>
      </c>
      <c r="C32" s="349" t="s">
        <v>271</v>
      </c>
      <c r="D32" s="314"/>
      <c r="E32" s="137"/>
      <c r="F32" s="97">
        <f t="shared" si="3"/>
        <v>264</v>
      </c>
      <c r="G32" s="98">
        <f t="shared" si="4"/>
        <v>50.757575757575758</v>
      </c>
      <c r="H32" s="98">
        <f t="shared" si="4"/>
        <v>43.560606060606062</v>
      </c>
      <c r="I32" s="98">
        <f t="shared" si="4"/>
        <v>3.4090909090909087</v>
      </c>
      <c r="J32" s="98">
        <f t="shared" si="4"/>
        <v>1.1363636363636365</v>
      </c>
      <c r="K32" s="98">
        <f t="shared" si="4"/>
        <v>0.37878787878787878</v>
      </c>
      <c r="L32" s="98">
        <f t="shared" si="4"/>
        <v>0.75757575757575757</v>
      </c>
      <c r="M32" s="98">
        <f t="shared" si="4"/>
        <v>0</v>
      </c>
      <c r="N32" s="106" t="s">
        <v>146</v>
      </c>
      <c r="O32" s="98">
        <f t="shared" si="0"/>
        <v>99.999999999999986</v>
      </c>
      <c r="P32" s="96"/>
      <c r="Q32" s="82"/>
      <c r="R32" s="82"/>
      <c r="S32" s="82"/>
      <c r="T32" s="82"/>
    </row>
    <row r="33" spans="1:22" ht="23.1" customHeight="1" x14ac:dyDescent="0.15">
      <c r="B33" s="84"/>
      <c r="C33" s="349" t="s">
        <v>274</v>
      </c>
      <c r="D33" s="122"/>
      <c r="E33" s="122"/>
      <c r="F33" s="97">
        <f t="shared" si="3"/>
        <v>304</v>
      </c>
      <c r="G33" s="98">
        <f t="shared" si="4"/>
        <v>1.3157894736842104</v>
      </c>
      <c r="H33" s="98">
        <f t="shared" si="4"/>
        <v>77.30263157894737</v>
      </c>
      <c r="I33" s="98">
        <f t="shared" si="4"/>
        <v>11.513157894736842</v>
      </c>
      <c r="J33" s="98">
        <f t="shared" si="4"/>
        <v>6.9078947368421062</v>
      </c>
      <c r="K33" s="98">
        <f t="shared" si="4"/>
        <v>2.3026315789473681</v>
      </c>
      <c r="L33" s="98">
        <f t="shared" si="4"/>
        <v>0</v>
      </c>
      <c r="M33" s="98">
        <f t="shared" si="4"/>
        <v>0.6578947368421052</v>
      </c>
      <c r="N33" s="106" t="s">
        <v>146</v>
      </c>
      <c r="O33" s="98">
        <f t="shared" si="0"/>
        <v>100</v>
      </c>
      <c r="P33" s="96"/>
      <c r="Q33" s="82"/>
      <c r="R33" s="82"/>
      <c r="S33" s="82"/>
      <c r="T33" s="82"/>
    </row>
    <row r="34" spans="1:22" ht="23.1" customHeight="1" x14ac:dyDescent="0.15">
      <c r="B34" s="84"/>
      <c r="C34" s="349" t="s">
        <v>275</v>
      </c>
      <c r="D34" s="122"/>
      <c r="E34" s="122"/>
      <c r="F34" s="97">
        <f t="shared" si="3"/>
        <v>304</v>
      </c>
      <c r="G34" s="98">
        <f t="shared" si="4"/>
        <v>2.3026315789473681</v>
      </c>
      <c r="H34" s="98">
        <f t="shared" si="4"/>
        <v>42.763157894736842</v>
      </c>
      <c r="I34" s="98">
        <f t="shared" si="4"/>
        <v>29.934210526315791</v>
      </c>
      <c r="J34" s="98">
        <f t="shared" si="4"/>
        <v>18.092105263157894</v>
      </c>
      <c r="K34" s="98">
        <f t="shared" si="4"/>
        <v>6.25</v>
      </c>
      <c r="L34" s="98">
        <f t="shared" si="4"/>
        <v>0.6578947368421052</v>
      </c>
      <c r="M34" s="98">
        <f t="shared" si="4"/>
        <v>0</v>
      </c>
      <c r="N34" s="106" t="s">
        <v>146</v>
      </c>
      <c r="O34" s="98">
        <f t="shared" si="0"/>
        <v>100</v>
      </c>
      <c r="P34" s="96"/>
      <c r="Q34" s="82"/>
      <c r="R34" s="82"/>
      <c r="S34" s="82"/>
      <c r="T34" s="82"/>
    </row>
    <row r="35" spans="1:22" ht="23.1" customHeight="1" x14ac:dyDescent="0.15">
      <c r="B35" s="84"/>
      <c r="C35" s="349" t="s">
        <v>303</v>
      </c>
      <c r="D35" s="122"/>
      <c r="E35" s="122"/>
      <c r="F35" s="97">
        <f t="shared" si="3"/>
        <v>276</v>
      </c>
      <c r="G35" s="98">
        <f t="shared" si="4"/>
        <v>0</v>
      </c>
      <c r="H35" s="98">
        <f t="shared" si="4"/>
        <v>0.36231884057971014</v>
      </c>
      <c r="I35" s="98">
        <f t="shared" si="4"/>
        <v>0.36231884057971014</v>
      </c>
      <c r="J35" s="98">
        <f t="shared" si="4"/>
        <v>0</v>
      </c>
      <c r="K35" s="98">
        <f t="shared" si="4"/>
        <v>2.1739130434782608</v>
      </c>
      <c r="L35" s="98">
        <f t="shared" si="4"/>
        <v>5.7971014492753623</v>
      </c>
      <c r="M35" s="98">
        <f t="shared" si="4"/>
        <v>91.304347826086953</v>
      </c>
      <c r="N35" s="106" t="s">
        <v>146</v>
      </c>
      <c r="O35" s="98">
        <f t="shared" si="0"/>
        <v>100</v>
      </c>
      <c r="P35" s="96"/>
      <c r="Q35" s="82"/>
      <c r="R35" s="82"/>
      <c r="S35" s="82"/>
      <c r="T35" s="82"/>
    </row>
    <row r="36" spans="1:22" ht="23.1" customHeight="1" x14ac:dyDescent="0.15">
      <c r="B36" s="84"/>
      <c r="C36" s="349" t="s">
        <v>918</v>
      </c>
      <c r="D36" s="122"/>
      <c r="E36" s="122"/>
      <c r="F36" s="97">
        <f t="shared" si="3"/>
        <v>309</v>
      </c>
      <c r="G36" s="98">
        <f t="shared" si="4"/>
        <v>0</v>
      </c>
      <c r="H36" s="98">
        <f t="shared" si="4"/>
        <v>0.3236245954692557</v>
      </c>
      <c r="I36" s="98">
        <f t="shared" si="4"/>
        <v>0.3236245954692557</v>
      </c>
      <c r="J36" s="98">
        <f t="shared" si="4"/>
        <v>0.3236245954692557</v>
      </c>
      <c r="K36" s="98">
        <f t="shared" si="4"/>
        <v>3.2362459546925564</v>
      </c>
      <c r="L36" s="98">
        <f t="shared" si="4"/>
        <v>13.592233009708737</v>
      </c>
      <c r="M36" s="98">
        <f t="shared" si="4"/>
        <v>82.200647249190936</v>
      </c>
      <c r="N36" s="106" t="s">
        <v>146</v>
      </c>
      <c r="O36" s="98">
        <f t="shared" si="0"/>
        <v>100</v>
      </c>
      <c r="P36" s="96"/>
      <c r="Q36" s="82"/>
      <c r="R36" s="82"/>
      <c r="S36" s="82"/>
      <c r="T36" s="82"/>
    </row>
    <row r="37" spans="1:22" ht="23.1" customHeight="1" x14ac:dyDescent="0.15">
      <c r="B37" s="84"/>
      <c r="C37" s="349" t="s">
        <v>684</v>
      </c>
      <c r="D37" s="122"/>
      <c r="E37" s="122"/>
      <c r="F37" s="97">
        <f t="shared" si="3"/>
        <v>287</v>
      </c>
      <c r="G37" s="98">
        <f t="shared" si="4"/>
        <v>0.34843205574912894</v>
      </c>
      <c r="H37" s="98">
        <f t="shared" si="4"/>
        <v>0</v>
      </c>
      <c r="I37" s="98">
        <f t="shared" si="4"/>
        <v>0</v>
      </c>
      <c r="J37" s="98">
        <f t="shared" si="4"/>
        <v>0</v>
      </c>
      <c r="K37" s="98">
        <f t="shared" si="4"/>
        <v>2.0905923344947737</v>
      </c>
      <c r="L37" s="98">
        <f t="shared" si="4"/>
        <v>5.5749128919860631</v>
      </c>
      <c r="M37" s="98">
        <f t="shared" si="4"/>
        <v>91.986062717770039</v>
      </c>
      <c r="N37" s="106" t="s">
        <v>146</v>
      </c>
      <c r="O37" s="98">
        <f t="shared" si="0"/>
        <v>100</v>
      </c>
      <c r="P37" s="96"/>
      <c r="Q37" s="82"/>
      <c r="R37" s="82"/>
      <c r="S37" s="82"/>
      <c r="T37" s="82"/>
    </row>
    <row r="38" spans="1:22" ht="23.1" customHeight="1" x14ac:dyDescent="0.15">
      <c r="B38" s="84"/>
      <c r="C38" s="349" t="s">
        <v>922</v>
      </c>
      <c r="D38" s="355"/>
      <c r="E38" s="122"/>
      <c r="F38" s="97">
        <f t="shared" si="3"/>
        <v>304</v>
      </c>
      <c r="G38" s="98">
        <f t="shared" si="4"/>
        <v>0</v>
      </c>
      <c r="H38" s="98">
        <f t="shared" si="4"/>
        <v>0.3289473684210526</v>
      </c>
      <c r="I38" s="98">
        <f t="shared" si="4"/>
        <v>0</v>
      </c>
      <c r="J38" s="98">
        <f t="shared" si="4"/>
        <v>0</v>
      </c>
      <c r="K38" s="98">
        <f t="shared" si="4"/>
        <v>1.9736842105263157</v>
      </c>
      <c r="L38" s="98">
        <f t="shared" si="4"/>
        <v>6.5789473684210522</v>
      </c>
      <c r="M38" s="98">
        <f t="shared" si="4"/>
        <v>91.118421052631575</v>
      </c>
      <c r="N38" s="106" t="s">
        <v>146</v>
      </c>
      <c r="O38" s="98">
        <f t="shared" si="0"/>
        <v>100</v>
      </c>
      <c r="P38" s="96"/>
      <c r="Q38" s="82"/>
      <c r="R38" s="82"/>
      <c r="S38" s="82"/>
      <c r="T38" s="82"/>
    </row>
    <row r="39" spans="1:22" ht="23.1" customHeight="1" x14ac:dyDescent="0.15">
      <c r="B39" s="84"/>
      <c r="C39" s="349" t="s">
        <v>664</v>
      </c>
      <c r="D39" s="355"/>
      <c r="E39" s="122"/>
      <c r="F39" s="109">
        <f t="shared" si="3"/>
        <v>283</v>
      </c>
      <c r="G39" s="65">
        <f t="shared" si="4"/>
        <v>12.7208480565371</v>
      </c>
      <c r="H39" s="65">
        <f t="shared" si="4"/>
        <v>3.1802120141342751</v>
      </c>
      <c r="I39" s="65">
        <f t="shared" si="4"/>
        <v>1.7667844522968199</v>
      </c>
      <c r="J39" s="65">
        <f t="shared" si="4"/>
        <v>4.946996466431095</v>
      </c>
      <c r="K39" s="65">
        <f t="shared" si="4"/>
        <v>44.169611307420489</v>
      </c>
      <c r="L39" s="65">
        <f t="shared" si="4"/>
        <v>24.381625441696116</v>
      </c>
      <c r="M39" s="65">
        <f t="shared" si="4"/>
        <v>8.8339222614840995</v>
      </c>
      <c r="N39" s="67" t="s">
        <v>146</v>
      </c>
      <c r="O39" s="65">
        <f t="shared" si="0"/>
        <v>100</v>
      </c>
      <c r="P39" s="96"/>
      <c r="Q39" s="82"/>
      <c r="R39" s="82"/>
      <c r="S39" s="82"/>
      <c r="T39" s="82"/>
    </row>
    <row r="40" spans="1:22" ht="23.1" customHeight="1" x14ac:dyDescent="0.15">
      <c r="B40" s="84"/>
      <c r="C40" s="349" t="s">
        <v>923</v>
      </c>
      <c r="D40" s="122"/>
      <c r="E40" s="122"/>
      <c r="F40" s="97">
        <f t="shared" si="3"/>
        <v>303</v>
      </c>
      <c r="G40" s="98">
        <f t="shared" si="4"/>
        <v>18.481848184818482</v>
      </c>
      <c r="H40" s="98">
        <f t="shared" si="4"/>
        <v>2.3102310231023102</v>
      </c>
      <c r="I40" s="98">
        <f t="shared" si="4"/>
        <v>0.99009900990099009</v>
      </c>
      <c r="J40" s="98">
        <f t="shared" si="4"/>
        <v>4.2904290429042904</v>
      </c>
      <c r="K40" s="98">
        <f t="shared" si="4"/>
        <v>30.033003300330037</v>
      </c>
      <c r="L40" s="98">
        <f t="shared" si="4"/>
        <v>17.491749174917494</v>
      </c>
      <c r="M40" s="98">
        <f t="shared" si="4"/>
        <v>26.402640264026399</v>
      </c>
      <c r="N40" s="106" t="s">
        <v>146</v>
      </c>
      <c r="O40" s="98">
        <f t="shared" si="0"/>
        <v>100.00000000000001</v>
      </c>
      <c r="P40" s="96"/>
      <c r="Q40" s="82"/>
      <c r="R40" s="82"/>
      <c r="S40" s="82"/>
      <c r="T40" s="82"/>
    </row>
    <row r="41" spans="1:22" ht="23.1" customHeight="1" x14ac:dyDescent="0.15">
      <c r="B41" s="84"/>
      <c r="C41" s="349" t="s">
        <v>661</v>
      </c>
      <c r="D41" s="122"/>
      <c r="E41" s="122"/>
      <c r="F41" s="97">
        <f t="shared" si="3"/>
        <v>245</v>
      </c>
      <c r="G41" s="98">
        <f t="shared" si="4"/>
        <v>17.551020408163264</v>
      </c>
      <c r="H41" s="98">
        <f t="shared" si="4"/>
        <v>3.6734693877551026</v>
      </c>
      <c r="I41" s="98">
        <f t="shared" si="4"/>
        <v>1.2244897959183674</v>
      </c>
      <c r="J41" s="98">
        <f t="shared" si="4"/>
        <v>8.1632653061224492</v>
      </c>
      <c r="K41" s="98">
        <f t="shared" si="4"/>
        <v>61.224489795918366</v>
      </c>
      <c r="L41" s="98">
        <f t="shared" si="4"/>
        <v>6.9387755102040813</v>
      </c>
      <c r="M41" s="98">
        <f t="shared" si="4"/>
        <v>1.2244897959183674</v>
      </c>
      <c r="N41" s="106" t="s">
        <v>146</v>
      </c>
      <c r="O41" s="98">
        <f t="shared" si="0"/>
        <v>100</v>
      </c>
      <c r="P41" s="96"/>
      <c r="Q41" s="82"/>
      <c r="R41" s="82"/>
      <c r="S41" s="82"/>
      <c r="T41" s="82"/>
    </row>
    <row r="42" spans="1:22" ht="23.1" customHeight="1" x14ac:dyDescent="0.15">
      <c r="B42" s="84"/>
      <c r="C42" s="349" t="s">
        <v>682</v>
      </c>
      <c r="D42" s="122"/>
      <c r="E42" s="122"/>
      <c r="F42" s="97">
        <f t="shared" si="3"/>
        <v>271</v>
      </c>
      <c r="G42" s="98">
        <f t="shared" si="4"/>
        <v>25.461254612546124</v>
      </c>
      <c r="H42" s="98">
        <f t="shared" si="4"/>
        <v>5.1660516605166054</v>
      </c>
      <c r="I42" s="98">
        <f t="shared" si="4"/>
        <v>3.3210332103321036</v>
      </c>
      <c r="J42" s="98">
        <f t="shared" si="4"/>
        <v>8.1180811808118083</v>
      </c>
      <c r="K42" s="98">
        <f t="shared" si="4"/>
        <v>45.018450184501845</v>
      </c>
      <c r="L42" s="98">
        <f t="shared" si="4"/>
        <v>9.5940959409594093</v>
      </c>
      <c r="M42" s="98">
        <f t="shared" si="4"/>
        <v>3.3210332103321036</v>
      </c>
      <c r="N42" s="106" t="s">
        <v>146</v>
      </c>
      <c r="O42" s="98">
        <f t="shared" si="0"/>
        <v>99.999999999999986</v>
      </c>
      <c r="P42" s="96"/>
      <c r="Q42" s="82"/>
      <c r="R42" s="82"/>
      <c r="S42" s="82"/>
      <c r="T42" s="82"/>
    </row>
    <row r="43" spans="1:22" ht="23.1" customHeight="1" x14ac:dyDescent="0.15">
      <c r="B43" s="84"/>
      <c r="C43" s="349" t="s">
        <v>924</v>
      </c>
      <c r="D43" s="122"/>
      <c r="E43" s="122"/>
      <c r="F43" s="97">
        <f t="shared" si="3"/>
        <v>243</v>
      </c>
      <c r="G43" s="98">
        <f t="shared" si="4"/>
        <v>26.337448559670783</v>
      </c>
      <c r="H43" s="98">
        <f t="shared" si="4"/>
        <v>2.880658436213992</v>
      </c>
      <c r="I43" s="98">
        <f t="shared" si="4"/>
        <v>2.0576131687242798</v>
      </c>
      <c r="J43" s="98">
        <f t="shared" si="4"/>
        <v>5.761316872427984</v>
      </c>
      <c r="K43" s="98">
        <f t="shared" si="4"/>
        <v>28.39506172839506</v>
      </c>
      <c r="L43" s="98">
        <f t="shared" si="4"/>
        <v>12.345679012345679</v>
      </c>
      <c r="M43" s="98">
        <f t="shared" si="4"/>
        <v>22.222222222222221</v>
      </c>
      <c r="N43" s="106" t="s">
        <v>146</v>
      </c>
      <c r="O43" s="98">
        <f t="shared" si="0"/>
        <v>100</v>
      </c>
      <c r="P43" s="96"/>
      <c r="Q43" s="82"/>
      <c r="R43" s="82"/>
      <c r="S43" s="82"/>
      <c r="T43" s="82"/>
    </row>
    <row r="44" spans="1:22" ht="23.1" customHeight="1" x14ac:dyDescent="0.15">
      <c r="B44" s="92"/>
      <c r="C44" s="128" t="s">
        <v>685</v>
      </c>
      <c r="D44" s="129"/>
      <c r="E44" s="129"/>
      <c r="F44" s="99">
        <f t="shared" si="3"/>
        <v>243</v>
      </c>
      <c r="G44" s="100">
        <f t="shared" si="4"/>
        <v>26.748971193415638</v>
      </c>
      <c r="H44" s="100">
        <f t="shared" si="4"/>
        <v>2.880658436213992</v>
      </c>
      <c r="I44" s="100">
        <f t="shared" si="4"/>
        <v>1.6460905349794239</v>
      </c>
      <c r="J44" s="100">
        <f t="shared" si="4"/>
        <v>7.8189300411522638</v>
      </c>
      <c r="K44" s="100">
        <f t="shared" si="4"/>
        <v>30.041152263374489</v>
      </c>
      <c r="L44" s="100">
        <f t="shared" si="4"/>
        <v>9.8765432098765427</v>
      </c>
      <c r="M44" s="100">
        <f t="shared" si="4"/>
        <v>20.987654320987652</v>
      </c>
      <c r="N44" s="107" t="s">
        <v>146</v>
      </c>
      <c r="O44" s="100">
        <f t="shared" si="0"/>
        <v>100</v>
      </c>
      <c r="P44" s="96"/>
      <c r="Q44" s="82"/>
      <c r="R44" s="82"/>
      <c r="S44" s="82"/>
      <c r="T44" s="82"/>
    </row>
    <row r="45" spans="1:22" ht="15" customHeight="1" x14ac:dyDescent="0.15">
      <c r="U45" s="82"/>
    </row>
    <row r="46" spans="1:22" ht="15" customHeight="1" x14ac:dyDescent="0.15">
      <c r="A46" s="37" t="s">
        <v>680</v>
      </c>
      <c r="F46" s="38"/>
      <c r="G46" s="38"/>
    </row>
    <row r="47" spans="1:22" ht="31.5" x14ac:dyDescent="0.15">
      <c r="B47" s="43" t="s">
        <v>57</v>
      </c>
      <c r="C47" s="44"/>
      <c r="D47" s="44"/>
      <c r="E47" s="44"/>
      <c r="F47" s="44"/>
      <c r="G47" s="292" t="s">
        <v>692</v>
      </c>
      <c r="H47" s="291" t="s">
        <v>678</v>
      </c>
      <c r="I47" s="291" t="s">
        <v>677</v>
      </c>
      <c r="J47" s="291" t="s">
        <v>676</v>
      </c>
      <c r="K47" s="291" t="s">
        <v>675</v>
      </c>
      <c r="L47" s="291" t="s">
        <v>674</v>
      </c>
      <c r="M47" s="291" t="s">
        <v>673</v>
      </c>
      <c r="N47" s="290" t="s">
        <v>73</v>
      </c>
      <c r="O47" s="290" t="s">
        <v>57</v>
      </c>
      <c r="P47" s="290" t="s">
        <v>537</v>
      </c>
      <c r="Q47" s="290" t="s">
        <v>672</v>
      </c>
      <c r="R47" s="290" t="s">
        <v>671</v>
      </c>
      <c r="S47" s="290" t="s">
        <v>536</v>
      </c>
      <c r="T47" s="80"/>
      <c r="V47" s="82"/>
    </row>
    <row r="48" spans="1:22" ht="23.1" customHeight="1" x14ac:dyDescent="0.15">
      <c r="B48" s="35" t="s">
        <v>0</v>
      </c>
      <c r="C48" s="112" t="s">
        <v>662</v>
      </c>
      <c r="D48" s="318"/>
      <c r="E48" s="352"/>
      <c r="F48" s="60"/>
      <c r="G48" s="61">
        <v>30</v>
      </c>
      <c r="H48" s="61">
        <v>59</v>
      </c>
      <c r="I48" s="61">
        <v>103</v>
      </c>
      <c r="J48" s="61">
        <v>63</v>
      </c>
      <c r="K48" s="61">
        <v>11</v>
      </c>
      <c r="L48" s="61">
        <v>0</v>
      </c>
      <c r="M48" s="61">
        <v>4</v>
      </c>
      <c r="N48" s="61">
        <v>48</v>
      </c>
      <c r="O48" s="61">
        <f t="shared" ref="O48:O65" si="5">SUM(G48:N48)</f>
        <v>318</v>
      </c>
      <c r="P48" s="62">
        <v>13.76558148148149</v>
      </c>
      <c r="Q48" s="62">
        <v>100</v>
      </c>
      <c r="R48" s="62">
        <v>-121</v>
      </c>
      <c r="S48" s="62">
        <v>14.4</v>
      </c>
      <c r="T48" s="82"/>
      <c r="V48" s="82"/>
    </row>
    <row r="49" spans="2:22" ht="23.1" customHeight="1" x14ac:dyDescent="0.15">
      <c r="B49" s="192"/>
      <c r="C49" s="349" t="s">
        <v>925</v>
      </c>
      <c r="D49" s="314"/>
      <c r="E49" s="350"/>
      <c r="F49" s="354"/>
      <c r="G49" s="86">
        <v>56</v>
      </c>
      <c r="H49" s="86">
        <v>44</v>
      </c>
      <c r="I49" s="86">
        <v>67</v>
      </c>
      <c r="J49" s="86">
        <v>45</v>
      </c>
      <c r="K49" s="86">
        <v>41</v>
      </c>
      <c r="L49" s="86">
        <v>44</v>
      </c>
      <c r="M49" s="86">
        <v>6</v>
      </c>
      <c r="N49" s="86">
        <v>15</v>
      </c>
      <c r="O49" s="86">
        <f t="shared" si="5"/>
        <v>318</v>
      </c>
      <c r="P49" s="98">
        <v>-127.8646614557901</v>
      </c>
      <c r="Q49" s="98">
        <v>97.928064279328325</v>
      </c>
      <c r="R49" s="98">
        <v>-43507.402608695651</v>
      </c>
      <c r="S49" s="98">
        <v>17.303620505625602</v>
      </c>
      <c r="T49" s="82"/>
      <c r="V49" s="82"/>
    </row>
    <row r="50" spans="2:22" ht="23.1" customHeight="1" x14ac:dyDescent="0.15">
      <c r="B50" s="84"/>
      <c r="C50" s="349" t="s">
        <v>691</v>
      </c>
      <c r="D50" s="122"/>
      <c r="E50" s="122"/>
      <c r="F50" s="85"/>
      <c r="G50" s="86">
        <v>53</v>
      </c>
      <c r="H50" s="86">
        <v>119</v>
      </c>
      <c r="I50" s="86">
        <v>64</v>
      </c>
      <c r="J50" s="86">
        <v>12</v>
      </c>
      <c r="K50" s="86">
        <v>3</v>
      </c>
      <c r="L50" s="86">
        <v>0</v>
      </c>
      <c r="M50" s="86">
        <v>2</v>
      </c>
      <c r="N50" s="86">
        <v>65</v>
      </c>
      <c r="O50" s="86">
        <f t="shared" si="5"/>
        <v>318</v>
      </c>
      <c r="P50" s="98">
        <v>6.3484071146245062</v>
      </c>
      <c r="Q50" s="98">
        <v>88</v>
      </c>
      <c r="R50" s="98">
        <v>-70.900000000000006</v>
      </c>
      <c r="S50" s="98">
        <v>6.5</v>
      </c>
      <c r="T50" s="82"/>
      <c r="V50" s="82"/>
    </row>
    <row r="51" spans="2:22" ht="23.1" customHeight="1" x14ac:dyDescent="0.15">
      <c r="B51" s="84"/>
      <c r="C51" s="349" t="s">
        <v>926</v>
      </c>
      <c r="D51" s="122"/>
      <c r="E51" s="122"/>
      <c r="F51" s="85"/>
      <c r="G51" s="86">
        <v>64</v>
      </c>
      <c r="H51" s="86">
        <v>66</v>
      </c>
      <c r="I51" s="86">
        <v>34</v>
      </c>
      <c r="J51" s="86">
        <v>12</v>
      </c>
      <c r="K51" s="86">
        <v>40</v>
      </c>
      <c r="L51" s="86">
        <v>25</v>
      </c>
      <c r="M51" s="86">
        <v>2</v>
      </c>
      <c r="N51" s="86">
        <v>75</v>
      </c>
      <c r="O51" s="86">
        <f t="shared" si="5"/>
        <v>318</v>
      </c>
      <c r="P51" s="98">
        <v>8.3648081563438144</v>
      </c>
      <c r="Q51" s="98">
        <v>85.597797019327743</v>
      </c>
      <c r="R51" s="98">
        <v>-508.4349464274851</v>
      </c>
      <c r="S51" s="98">
        <v>9.3514328808446461</v>
      </c>
      <c r="T51" s="82"/>
      <c r="V51" s="82"/>
    </row>
    <row r="52" spans="2:22" ht="23.1" customHeight="1" x14ac:dyDescent="0.15">
      <c r="B52" s="84"/>
      <c r="C52" s="349" t="s">
        <v>690</v>
      </c>
      <c r="D52" s="122"/>
      <c r="E52" s="122"/>
      <c r="F52" s="85"/>
      <c r="G52" s="86">
        <v>40</v>
      </c>
      <c r="H52" s="86">
        <v>141</v>
      </c>
      <c r="I52" s="86">
        <v>43</v>
      </c>
      <c r="J52" s="86">
        <v>9</v>
      </c>
      <c r="K52" s="86">
        <v>3</v>
      </c>
      <c r="L52" s="86">
        <v>0</v>
      </c>
      <c r="M52" s="86">
        <v>1</v>
      </c>
      <c r="N52" s="86">
        <v>81</v>
      </c>
      <c r="O52" s="86">
        <f t="shared" si="5"/>
        <v>318</v>
      </c>
      <c r="P52" s="98">
        <v>4.9092869198312235</v>
      </c>
      <c r="Q52" s="98">
        <v>88</v>
      </c>
      <c r="R52" s="98">
        <v>-245.7</v>
      </c>
      <c r="S52" s="98">
        <v>5.2</v>
      </c>
      <c r="T52" s="82"/>
    </row>
    <row r="53" spans="2:22" ht="23.1" customHeight="1" x14ac:dyDescent="0.15">
      <c r="B53" s="92"/>
      <c r="C53" s="347" t="s">
        <v>927</v>
      </c>
      <c r="D53" s="129"/>
      <c r="E53" s="129"/>
      <c r="F53" s="55"/>
      <c r="G53" s="93">
        <v>65</v>
      </c>
      <c r="H53" s="93">
        <v>74</v>
      </c>
      <c r="I53" s="93">
        <v>29</v>
      </c>
      <c r="J53" s="93">
        <v>10</v>
      </c>
      <c r="K53" s="93">
        <v>50</v>
      </c>
      <c r="L53" s="93">
        <v>14</v>
      </c>
      <c r="M53" s="93">
        <v>1</v>
      </c>
      <c r="N53" s="93">
        <v>75</v>
      </c>
      <c r="O53" s="93">
        <f t="shared" si="5"/>
        <v>318</v>
      </c>
      <c r="P53" s="100">
        <v>3.8197254479638878</v>
      </c>
      <c r="Q53" s="100">
        <v>85.398571608042957</v>
      </c>
      <c r="R53" s="100">
        <v>-881.7679558011049</v>
      </c>
      <c r="S53" s="100">
        <v>8.0549845945133054</v>
      </c>
      <c r="T53" s="82"/>
      <c r="V53" s="82"/>
    </row>
    <row r="54" spans="2:22" ht="23.1" customHeight="1" x14ac:dyDescent="0.15">
      <c r="B54" s="192" t="s">
        <v>1</v>
      </c>
      <c r="C54" s="112" t="s">
        <v>662</v>
      </c>
      <c r="D54" s="318"/>
      <c r="E54" s="352"/>
      <c r="F54" s="353">
        <f t="shared" ref="F54:F59" si="6">O48</f>
        <v>318</v>
      </c>
      <c r="G54" s="65">
        <f t="shared" ref="G54:N59" si="7">G48/$F54*100</f>
        <v>9.433962264150944</v>
      </c>
      <c r="H54" s="65">
        <f t="shared" si="7"/>
        <v>18.553459119496853</v>
      </c>
      <c r="I54" s="65">
        <f t="shared" si="7"/>
        <v>32.389937106918239</v>
      </c>
      <c r="J54" s="65">
        <f t="shared" si="7"/>
        <v>19.811320754716981</v>
      </c>
      <c r="K54" s="65">
        <f t="shared" si="7"/>
        <v>3.459119496855346</v>
      </c>
      <c r="L54" s="65">
        <f t="shared" si="7"/>
        <v>0</v>
      </c>
      <c r="M54" s="65">
        <f t="shared" si="7"/>
        <v>1.257861635220126</v>
      </c>
      <c r="N54" s="65">
        <f t="shared" si="7"/>
        <v>15.09433962264151</v>
      </c>
      <c r="O54" s="65">
        <f t="shared" si="5"/>
        <v>100.00000000000001</v>
      </c>
      <c r="P54" s="96"/>
      <c r="Q54" s="82"/>
      <c r="R54" s="82"/>
      <c r="S54" s="82"/>
      <c r="T54" s="82"/>
    </row>
    <row r="55" spans="2:22" ht="23.1" customHeight="1" x14ac:dyDescent="0.15">
      <c r="B55" s="84"/>
      <c r="C55" s="349" t="s">
        <v>925</v>
      </c>
      <c r="D55" s="314"/>
      <c r="E55" s="350"/>
      <c r="F55" s="348">
        <f t="shared" si="6"/>
        <v>318</v>
      </c>
      <c r="G55" s="98">
        <f t="shared" si="7"/>
        <v>17.610062893081761</v>
      </c>
      <c r="H55" s="98">
        <f t="shared" si="7"/>
        <v>13.836477987421384</v>
      </c>
      <c r="I55" s="98">
        <f t="shared" si="7"/>
        <v>21.069182389937108</v>
      </c>
      <c r="J55" s="98">
        <f t="shared" si="7"/>
        <v>14.150943396226415</v>
      </c>
      <c r="K55" s="98">
        <f t="shared" si="7"/>
        <v>12.89308176100629</v>
      </c>
      <c r="L55" s="98">
        <f t="shared" si="7"/>
        <v>13.836477987421384</v>
      </c>
      <c r="M55" s="98">
        <f t="shared" si="7"/>
        <v>1.8867924528301887</v>
      </c>
      <c r="N55" s="98">
        <f t="shared" si="7"/>
        <v>4.716981132075472</v>
      </c>
      <c r="O55" s="98">
        <f t="shared" si="5"/>
        <v>100</v>
      </c>
      <c r="P55" s="96"/>
      <c r="Q55" s="82"/>
      <c r="R55" s="82"/>
      <c r="S55" s="82"/>
      <c r="T55" s="82"/>
    </row>
    <row r="56" spans="2:22" ht="23.1" customHeight="1" x14ac:dyDescent="0.15">
      <c r="B56" s="84"/>
      <c r="C56" s="349" t="s">
        <v>691</v>
      </c>
      <c r="D56" s="122"/>
      <c r="E56" s="122"/>
      <c r="F56" s="348">
        <f t="shared" si="6"/>
        <v>318</v>
      </c>
      <c r="G56" s="98">
        <f t="shared" si="7"/>
        <v>16.666666666666664</v>
      </c>
      <c r="H56" s="98">
        <f t="shared" si="7"/>
        <v>37.421383647798741</v>
      </c>
      <c r="I56" s="98">
        <f t="shared" si="7"/>
        <v>20.125786163522015</v>
      </c>
      <c r="J56" s="98">
        <f t="shared" si="7"/>
        <v>3.7735849056603774</v>
      </c>
      <c r="K56" s="98">
        <f t="shared" si="7"/>
        <v>0.94339622641509435</v>
      </c>
      <c r="L56" s="98">
        <f t="shared" si="7"/>
        <v>0</v>
      </c>
      <c r="M56" s="98">
        <f t="shared" si="7"/>
        <v>0.62893081761006298</v>
      </c>
      <c r="N56" s="98">
        <f t="shared" si="7"/>
        <v>20.440251572327046</v>
      </c>
      <c r="O56" s="98">
        <f t="shared" si="5"/>
        <v>100</v>
      </c>
      <c r="P56" s="96"/>
      <c r="Q56" s="82"/>
      <c r="R56" s="82"/>
      <c r="S56" s="82"/>
      <c r="T56" s="82"/>
    </row>
    <row r="57" spans="2:22" ht="23.1" customHeight="1" x14ac:dyDescent="0.15">
      <c r="B57" s="84"/>
      <c r="C57" s="349" t="s">
        <v>926</v>
      </c>
      <c r="D57" s="122"/>
      <c r="E57" s="122"/>
      <c r="F57" s="348">
        <f t="shared" si="6"/>
        <v>318</v>
      </c>
      <c r="G57" s="98">
        <f t="shared" si="7"/>
        <v>20.125786163522015</v>
      </c>
      <c r="H57" s="98">
        <f t="shared" si="7"/>
        <v>20.754716981132077</v>
      </c>
      <c r="I57" s="98">
        <f t="shared" si="7"/>
        <v>10.691823899371069</v>
      </c>
      <c r="J57" s="98">
        <f t="shared" si="7"/>
        <v>3.7735849056603774</v>
      </c>
      <c r="K57" s="98">
        <f t="shared" si="7"/>
        <v>12.578616352201259</v>
      </c>
      <c r="L57" s="98">
        <f t="shared" si="7"/>
        <v>7.8616352201257858</v>
      </c>
      <c r="M57" s="98">
        <f t="shared" si="7"/>
        <v>0.62893081761006298</v>
      </c>
      <c r="N57" s="98">
        <f t="shared" si="7"/>
        <v>23.584905660377359</v>
      </c>
      <c r="O57" s="98">
        <f t="shared" si="5"/>
        <v>100.00000000000001</v>
      </c>
      <c r="P57" s="96"/>
      <c r="Q57" s="82"/>
      <c r="R57" s="82"/>
      <c r="S57" s="82"/>
      <c r="T57" s="82"/>
    </row>
    <row r="58" spans="2:22" ht="23.1" customHeight="1" x14ac:dyDescent="0.15">
      <c r="B58" s="84"/>
      <c r="C58" s="349" t="s">
        <v>690</v>
      </c>
      <c r="D58" s="122"/>
      <c r="E58" s="122"/>
      <c r="F58" s="348">
        <f t="shared" si="6"/>
        <v>318</v>
      </c>
      <c r="G58" s="98">
        <f t="shared" si="7"/>
        <v>12.578616352201259</v>
      </c>
      <c r="H58" s="98">
        <f t="shared" si="7"/>
        <v>44.339622641509436</v>
      </c>
      <c r="I58" s="98">
        <f t="shared" si="7"/>
        <v>13.522012578616351</v>
      </c>
      <c r="J58" s="98">
        <f t="shared" si="7"/>
        <v>2.8301886792452833</v>
      </c>
      <c r="K58" s="98">
        <f t="shared" si="7"/>
        <v>0.94339622641509435</v>
      </c>
      <c r="L58" s="98">
        <f t="shared" si="7"/>
        <v>0</v>
      </c>
      <c r="M58" s="98">
        <f t="shared" si="7"/>
        <v>0.31446540880503149</v>
      </c>
      <c r="N58" s="98">
        <f t="shared" si="7"/>
        <v>25.471698113207548</v>
      </c>
      <c r="O58" s="98">
        <f t="shared" si="5"/>
        <v>100</v>
      </c>
      <c r="P58" s="96"/>
      <c r="Q58" s="82"/>
      <c r="R58" s="82"/>
      <c r="S58" s="82"/>
      <c r="T58" s="82"/>
    </row>
    <row r="59" spans="2:22" ht="23.1" customHeight="1" x14ac:dyDescent="0.15">
      <c r="B59" s="92"/>
      <c r="C59" s="347" t="s">
        <v>927</v>
      </c>
      <c r="D59" s="129"/>
      <c r="E59" s="129"/>
      <c r="F59" s="346">
        <f t="shared" si="6"/>
        <v>318</v>
      </c>
      <c r="G59" s="100">
        <f t="shared" si="7"/>
        <v>20.440251572327046</v>
      </c>
      <c r="H59" s="100">
        <f t="shared" si="7"/>
        <v>23.270440251572328</v>
      </c>
      <c r="I59" s="100">
        <f t="shared" si="7"/>
        <v>9.1194968553459113</v>
      </c>
      <c r="J59" s="100">
        <f t="shared" si="7"/>
        <v>3.1446540880503147</v>
      </c>
      <c r="K59" s="100">
        <f t="shared" si="7"/>
        <v>15.723270440251572</v>
      </c>
      <c r="L59" s="100">
        <f t="shared" si="7"/>
        <v>4.4025157232704402</v>
      </c>
      <c r="M59" s="100">
        <f t="shared" si="7"/>
        <v>0.31446540880503149</v>
      </c>
      <c r="N59" s="100">
        <f t="shared" si="7"/>
        <v>23.584905660377359</v>
      </c>
      <c r="O59" s="100">
        <f t="shared" si="5"/>
        <v>100</v>
      </c>
      <c r="P59" s="96"/>
      <c r="Q59" s="82"/>
      <c r="R59" s="82"/>
      <c r="S59" s="82"/>
      <c r="T59" s="82"/>
    </row>
    <row r="60" spans="2:22" ht="23.1" customHeight="1" x14ac:dyDescent="0.15">
      <c r="B60" s="35" t="s">
        <v>1</v>
      </c>
      <c r="C60" s="112" t="s">
        <v>662</v>
      </c>
      <c r="D60" s="318"/>
      <c r="E60" s="352"/>
      <c r="F60" s="351">
        <f t="shared" ref="F60:F65" si="8">F54-N48</f>
        <v>270</v>
      </c>
      <c r="G60" s="62">
        <f t="shared" ref="G60:M65" si="9">G48/$F60*100</f>
        <v>11.111111111111111</v>
      </c>
      <c r="H60" s="62">
        <f t="shared" si="9"/>
        <v>21.851851851851851</v>
      </c>
      <c r="I60" s="62">
        <f t="shared" si="9"/>
        <v>38.148148148148145</v>
      </c>
      <c r="J60" s="62">
        <f t="shared" si="9"/>
        <v>23.333333333333332</v>
      </c>
      <c r="K60" s="62">
        <f t="shared" si="9"/>
        <v>4.0740740740740744</v>
      </c>
      <c r="L60" s="62">
        <f t="shared" si="9"/>
        <v>0</v>
      </c>
      <c r="M60" s="62">
        <f t="shared" si="9"/>
        <v>1.4814814814814816</v>
      </c>
      <c r="N60" s="101" t="s">
        <v>203</v>
      </c>
      <c r="O60" s="62">
        <f t="shared" si="5"/>
        <v>100</v>
      </c>
      <c r="P60" s="96"/>
      <c r="Q60" s="82"/>
      <c r="R60" s="82"/>
      <c r="S60" s="82"/>
      <c r="T60" s="82"/>
    </row>
    <row r="61" spans="2:22" ht="23.1" customHeight="1" x14ac:dyDescent="0.15">
      <c r="B61" s="102" t="s">
        <v>192</v>
      </c>
      <c r="C61" s="349" t="s">
        <v>925</v>
      </c>
      <c r="D61" s="314"/>
      <c r="E61" s="350"/>
      <c r="F61" s="348">
        <f t="shared" si="8"/>
        <v>303</v>
      </c>
      <c r="G61" s="98">
        <f t="shared" si="9"/>
        <v>18.481848184818482</v>
      </c>
      <c r="H61" s="98">
        <f t="shared" si="9"/>
        <v>14.521452145214523</v>
      </c>
      <c r="I61" s="98">
        <f t="shared" si="9"/>
        <v>22.112211221122113</v>
      </c>
      <c r="J61" s="98">
        <f t="shared" si="9"/>
        <v>14.85148514851485</v>
      </c>
      <c r="K61" s="98">
        <f t="shared" si="9"/>
        <v>13.531353135313532</v>
      </c>
      <c r="L61" s="98">
        <f t="shared" si="9"/>
        <v>14.521452145214523</v>
      </c>
      <c r="M61" s="98">
        <f t="shared" si="9"/>
        <v>1.9801980198019802</v>
      </c>
      <c r="N61" s="106" t="s">
        <v>146</v>
      </c>
      <c r="O61" s="98">
        <f t="shared" si="5"/>
        <v>100.00000000000001</v>
      </c>
      <c r="P61" s="96"/>
      <c r="Q61" s="82"/>
      <c r="R61" s="82"/>
      <c r="S61" s="82"/>
      <c r="T61" s="82"/>
    </row>
    <row r="62" spans="2:22" ht="23.1" customHeight="1" x14ac:dyDescent="0.15">
      <c r="B62" s="84"/>
      <c r="C62" s="349" t="s">
        <v>691</v>
      </c>
      <c r="D62" s="122"/>
      <c r="E62" s="122"/>
      <c r="F62" s="348">
        <f t="shared" si="8"/>
        <v>253</v>
      </c>
      <c r="G62" s="98">
        <f t="shared" si="9"/>
        <v>20.948616600790515</v>
      </c>
      <c r="H62" s="98">
        <f t="shared" si="9"/>
        <v>47.035573122529648</v>
      </c>
      <c r="I62" s="98">
        <f t="shared" si="9"/>
        <v>25.296442687747035</v>
      </c>
      <c r="J62" s="98">
        <f t="shared" si="9"/>
        <v>4.7430830039525684</v>
      </c>
      <c r="K62" s="98">
        <f t="shared" si="9"/>
        <v>1.1857707509881421</v>
      </c>
      <c r="L62" s="98">
        <f t="shared" si="9"/>
        <v>0</v>
      </c>
      <c r="M62" s="98">
        <f t="shared" si="9"/>
        <v>0.79051383399209485</v>
      </c>
      <c r="N62" s="106" t="s">
        <v>146</v>
      </c>
      <c r="O62" s="98">
        <f t="shared" si="5"/>
        <v>99.999999999999986</v>
      </c>
      <c r="P62" s="96"/>
      <c r="Q62" s="82"/>
      <c r="R62" s="82"/>
      <c r="S62" s="82"/>
      <c r="T62" s="82"/>
    </row>
    <row r="63" spans="2:22" ht="23.1" customHeight="1" x14ac:dyDescent="0.15">
      <c r="B63" s="84"/>
      <c r="C63" s="349" t="s">
        <v>926</v>
      </c>
      <c r="D63" s="122"/>
      <c r="E63" s="122"/>
      <c r="F63" s="348">
        <f t="shared" si="8"/>
        <v>243</v>
      </c>
      <c r="G63" s="98">
        <f t="shared" si="9"/>
        <v>26.337448559670783</v>
      </c>
      <c r="H63" s="98">
        <f t="shared" si="9"/>
        <v>27.160493827160494</v>
      </c>
      <c r="I63" s="98">
        <f t="shared" si="9"/>
        <v>13.991769547325102</v>
      </c>
      <c r="J63" s="98">
        <f t="shared" si="9"/>
        <v>4.9382716049382713</v>
      </c>
      <c r="K63" s="98">
        <f t="shared" si="9"/>
        <v>16.460905349794238</v>
      </c>
      <c r="L63" s="98">
        <f t="shared" si="9"/>
        <v>10.2880658436214</v>
      </c>
      <c r="M63" s="98">
        <f t="shared" si="9"/>
        <v>0.82304526748971196</v>
      </c>
      <c r="N63" s="106" t="s">
        <v>146</v>
      </c>
      <c r="O63" s="98">
        <f t="shared" si="5"/>
        <v>100</v>
      </c>
      <c r="P63" s="96"/>
      <c r="Q63" s="82"/>
      <c r="R63" s="82"/>
      <c r="S63" s="82"/>
      <c r="T63" s="82"/>
    </row>
    <row r="64" spans="2:22" ht="23.1" customHeight="1" x14ac:dyDescent="0.15">
      <c r="B64" s="84"/>
      <c r="C64" s="349" t="s">
        <v>690</v>
      </c>
      <c r="D64" s="122"/>
      <c r="E64" s="122"/>
      <c r="F64" s="348">
        <f t="shared" si="8"/>
        <v>237</v>
      </c>
      <c r="G64" s="98">
        <f t="shared" si="9"/>
        <v>16.877637130801688</v>
      </c>
      <c r="H64" s="98">
        <f t="shared" si="9"/>
        <v>59.493670886075947</v>
      </c>
      <c r="I64" s="98">
        <f t="shared" si="9"/>
        <v>18.143459915611814</v>
      </c>
      <c r="J64" s="98">
        <f t="shared" si="9"/>
        <v>3.79746835443038</v>
      </c>
      <c r="K64" s="98">
        <f t="shared" si="9"/>
        <v>1.2658227848101267</v>
      </c>
      <c r="L64" s="98">
        <f t="shared" si="9"/>
        <v>0</v>
      </c>
      <c r="M64" s="98">
        <f t="shared" si="9"/>
        <v>0.42194092827004215</v>
      </c>
      <c r="N64" s="106" t="s">
        <v>146</v>
      </c>
      <c r="O64" s="98">
        <f t="shared" si="5"/>
        <v>100</v>
      </c>
      <c r="P64" s="96"/>
      <c r="Q64" s="82"/>
      <c r="R64" s="82"/>
      <c r="S64" s="82"/>
      <c r="T64" s="82"/>
    </row>
    <row r="65" spans="1:20" ht="23.1" customHeight="1" x14ac:dyDescent="0.15">
      <c r="B65" s="92"/>
      <c r="C65" s="347" t="s">
        <v>927</v>
      </c>
      <c r="D65" s="129"/>
      <c r="E65" s="129"/>
      <c r="F65" s="346">
        <f t="shared" si="8"/>
        <v>243</v>
      </c>
      <c r="G65" s="100">
        <f t="shared" si="9"/>
        <v>26.748971193415638</v>
      </c>
      <c r="H65" s="100">
        <f t="shared" si="9"/>
        <v>30.452674897119341</v>
      </c>
      <c r="I65" s="100">
        <f t="shared" si="9"/>
        <v>11.934156378600823</v>
      </c>
      <c r="J65" s="100">
        <f t="shared" si="9"/>
        <v>4.1152263374485596</v>
      </c>
      <c r="K65" s="100">
        <f t="shared" si="9"/>
        <v>20.5761316872428</v>
      </c>
      <c r="L65" s="100">
        <f t="shared" si="9"/>
        <v>5.761316872427984</v>
      </c>
      <c r="M65" s="100">
        <f t="shared" si="9"/>
        <v>0.41152263374485598</v>
      </c>
      <c r="N65" s="107" t="s">
        <v>146</v>
      </c>
      <c r="O65" s="100">
        <f t="shared" si="5"/>
        <v>100</v>
      </c>
      <c r="P65" s="96"/>
      <c r="Q65" s="82"/>
      <c r="R65" s="82"/>
      <c r="S65" s="82"/>
      <c r="T65" s="82"/>
    </row>
    <row r="67" spans="1:20" ht="15" customHeight="1" x14ac:dyDescent="0.15">
      <c r="A67" s="37" t="s">
        <v>680</v>
      </c>
      <c r="F67" s="38"/>
      <c r="G67" s="38"/>
    </row>
    <row r="68" spans="1:20" ht="31.5" x14ac:dyDescent="0.15">
      <c r="B68" s="43" t="s">
        <v>636</v>
      </c>
      <c r="C68" s="44"/>
      <c r="D68" s="44"/>
      <c r="E68" s="44"/>
      <c r="F68" s="44"/>
      <c r="G68" s="292" t="s">
        <v>641</v>
      </c>
      <c r="H68" s="291" t="s">
        <v>633</v>
      </c>
      <c r="I68" s="291" t="s">
        <v>632</v>
      </c>
      <c r="J68" s="291" t="s">
        <v>631</v>
      </c>
      <c r="K68" s="291" t="s">
        <v>687</v>
      </c>
      <c r="L68" s="291" t="s">
        <v>628</v>
      </c>
      <c r="M68" s="291" t="s">
        <v>686</v>
      </c>
      <c r="N68" s="290" t="s">
        <v>57</v>
      </c>
      <c r="P68" s="290" t="s">
        <v>640</v>
      </c>
      <c r="Q68" s="290" t="s">
        <v>639</v>
      </c>
      <c r="R68" s="290" t="s">
        <v>638</v>
      </c>
      <c r="S68" s="290" t="s">
        <v>637</v>
      </c>
      <c r="T68" s="80"/>
    </row>
    <row r="69" spans="1:20" ht="23.1" customHeight="1" x14ac:dyDescent="0.15">
      <c r="B69" s="35" t="s">
        <v>0</v>
      </c>
      <c r="C69" s="112" t="s">
        <v>270</v>
      </c>
      <c r="D69" s="318"/>
      <c r="E69" s="356"/>
      <c r="F69" s="42"/>
      <c r="G69" s="61">
        <v>8</v>
      </c>
      <c r="H69" s="61">
        <v>218</v>
      </c>
      <c r="I69" s="61">
        <v>10</v>
      </c>
      <c r="J69" s="61">
        <v>25</v>
      </c>
      <c r="K69" s="61">
        <v>2</v>
      </c>
      <c r="L69" s="61">
        <v>0</v>
      </c>
      <c r="M69" s="61">
        <v>0</v>
      </c>
      <c r="N69" s="61">
        <f t="shared" ref="N69:N96" si="10">SUM(G69:M69)</f>
        <v>263</v>
      </c>
      <c r="P69" s="289">
        <v>1482002.5589353612</v>
      </c>
      <c r="Q69" s="289">
        <v>11279542</v>
      </c>
      <c r="R69" s="289">
        <v>0</v>
      </c>
      <c r="S69" s="289">
        <v>485714</v>
      </c>
      <c r="T69" s="82"/>
    </row>
    <row r="70" spans="1:20" ht="23.1" customHeight="1" x14ac:dyDescent="0.15">
      <c r="B70" s="84"/>
      <c r="C70" s="349" t="s">
        <v>271</v>
      </c>
      <c r="D70" s="314"/>
      <c r="E70" s="137"/>
      <c r="F70" s="85"/>
      <c r="G70" s="86">
        <v>121</v>
      </c>
      <c r="H70" s="86">
        <v>115</v>
      </c>
      <c r="I70" s="86">
        <v>2</v>
      </c>
      <c r="J70" s="86">
        <v>0</v>
      </c>
      <c r="K70" s="86">
        <v>0</v>
      </c>
      <c r="L70" s="86">
        <v>0</v>
      </c>
      <c r="M70" s="86">
        <v>0</v>
      </c>
      <c r="N70" s="86">
        <f t="shared" si="10"/>
        <v>238</v>
      </c>
      <c r="P70" s="287">
        <v>434370.35714285716</v>
      </c>
      <c r="Q70" s="287">
        <v>3695667</v>
      </c>
      <c r="R70" s="287">
        <v>0</v>
      </c>
      <c r="S70" s="287">
        <v>0</v>
      </c>
      <c r="T70" s="82"/>
    </row>
    <row r="71" spans="1:20" ht="23.1" customHeight="1" x14ac:dyDescent="0.15">
      <c r="B71" s="84"/>
      <c r="C71" s="349" t="s">
        <v>274</v>
      </c>
      <c r="D71" s="122"/>
      <c r="E71" s="122"/>
      <c r="F71" s="85"/>
      <c r="G71" s="86">
        <v>0</v>
      </c>
      <c r="H71" s="86">
        <v>224</v>
      </c>
      <c r="I71" s="86">
        <v>35</v>
      </c>
      <c r="J71" s="86">
        <v>15</v>
      </c>
      <c r="K71" s="86">
        <v>0</v>
      </c>
      <c r="L71" s="86">
        <v>0</v>
      </c>
      <c r="M71" s="86">
        <v>0</v>
      </c>
      <c r="N71" s="86">
        <f t="shared" si="10"/>
        <v>274</v>
      </c>
      <c r="P71" s="287">
        <v>1540075.0875912409</v>
      </c>
      <c r="Q71" s="287">
        <v>8108627</v>
      </c>
      <c r="R71" s="287">
        <v>95000</v>
      </c>
      <c r="S71" s="287">
        <v>686453</v>
      </c>
      <c r="T71" s="82"/>
    </row>
    <row r="72" spans="1:20" ht="23.1" customHeight="1" x14ac:dyDescent="0.15">
      <c r="B72" s="84"/>
      <c r="C72" s="349" t="s">
        <v>275</v>
      </c>
      <c r="D72" s="122"/>
      <c r="E72" s="122"/>
      <c r="F72" s="85"/>
      <c r="G72" s="86">
        <v>0</v>
      </c>
      <c r="H72" s="86">
        <v>122</v>
      </c>
      <c r="I72" s="86">
        <v>91</v>
      </c>
      <c r="J72" s="86">
        <v>55</v>
      </c>
      <c r="K72" s="86">
        <v>6</v>
      </c>
      <c r="L72" s="86">
        <v>0</v>
      </c>
      <c r="M72" s="86">
        <v>0</v>
      </c>
      <c r="N72" s="86">
        <f t="shared" si="10"/>
        <v>274</v>
      </c>
      <c r="P72" s="287">
        <v>3560412.5182481753</v>
      </c>
      <c r="Q72" s="287">
        <v>11492457</v>
      </c>
      <c r="R72" s="287">
        <v>118402</v>
      </c>
      <c r="S72" s="287">
        <v>3179056</v>
      </c>
      <c r="T72" s="82"/>
    </row>
    <row r="73" spans="1:20" ht="23.1" customHeight="1" x14ac:dyDescent="0.15">
      <c r="B73" s="84"/>
      <c r="C73" s="349" t="s">
        <v>303</v>
      </c>
      <c r="D73" s="122"/>
      <c r="E73" s="122"/>
      <c r="F73" s="85"/>
      <c r="G73" s="86">
        <v>0</v>
      </c>
      <c r="H73" s="86">
        <v>0</v>
      </c>
      <c r="I73" s="86">
        <v>0</v>
      </c>
      <c r="J73" s="86">
        <v>0</v>
      </c>
      <c r="K73" s="86">
        <v>0</v>
      </c>
      <c r="L73" s="86">
        <v>10</v>
      </c>
      <c r="M73" s="86">
        <v>238</v>
      </c>
      <c r="N73" s="86">
        <f t="shared" si="10"/>
        <v>248</v>
      </c>
      <c r="P73" s="287">
        <v>225939197.98387095</v>
      </c>
      <c r="Q73" s="287">
        <v>516708809</v>
      </c>
      <c r="R73" s="287">
        <v>76414000</v>
      </c>
      <c r="S73" s="287">
        <v>216603000</v>
      </c>
      <c r="T73" s="82"/>
    </row>
    <row r="74" spans="1:20" ht="23.1" customHeight="1" x14ac:dyDescent="0.15">
      <c r="B74" s="84"/>
      <c r="C74" s="349" t="s">
        <v>918</v>
      </c>
      <c r="D74" s="122"/>
      <c r="E74" s="122"/>
      <c r="F74" s="85"/>
      <c r="G74" s="86">
        <v>0</v>
      </c>
      <c r="H74" s="86">
        <v>0</v>
      </c>
      <c r="I74" s="86">
        <v>0</v>
      </c>
      <c r="J74" s="86">
        <v>0</v>
      </c>
      <c r="K74" s="86">
        <v>0</v>
      </c>
      <c r="L74" s="86">
        <v>40</v>
      </c>
      <c r="M74" s="86">
        <v>239</v>
      </c>
      <c r="N74" s="86">
        <f t="shared" si="10"/>
        <v>279</v>
      </c>
      <c r="P74" s="287">
        <v>190071938.63082439</v>
      </c>
      <c r="Q74" s="287">
        <v>475217125</v>
      </c>
      <c r="R74" s="287">
        <v>57838820</v>
      </c>
      <c r="S74" s="287">
        <v>169799000</v>
      </c>
      <c r="T74" s="82"/>
    </row>
    <row r="75" spans="1:20" ht="23.1" customHeight="1" x14ac:dyDescent="0.15">
      <c r="B75" s="84"/>
      <c r="C75" s="349" t="s">
        <v>684</v>
      </c>
      <c r="D75" s="122"/>
      <c r="E75" s="122"/>
      <c r="F75" s="85"/>
      <c r="G75" s="86">
        <v>0</v>
      </c>
      <c r="H75" s="86">
        <v>0</v>
      </c>
      <c r="I75" s="86">
        <v>0</v>
      </c>
      <c r="J75" s="86">
        <v>0</v>
      </c>
      <c r="K75" s="86">
        <v>0</v>
      </c>
      <c r="L75" s="86">
        <v>9</v>
      </c>
      <c r="M75" s="86">
        <v>250</v>
      </c>
      <c r="N75" s="86">
        <f t="shared" si="10"/>
        <v>259</v>
      </c>
      <c r="P75" s="287">
        <v>258324626.13899612</v>
      </c>
      <c r="Q75" s="287">
        <v>584155566</v>
      </c>
      <c r="R75" s="287">
        <v>72560490</v>
      </c>
      <c r="S75" s="287">
        <v>246728628</v>
      </c>
      <c r="T75" s="82"/>
    </row>
    <row r="76" spans="1:20" ht="23.1" customHeight="1" x14ac:dyDescent="0.15">
      <c r="B76" s="84"/>
      <c r="C76" s="349" t="s">
        <v>683</v>
      </c>
      <c r="D76" s="355"/>
      <c r="E76" s="122"/>
      <c r="F76" s="85"/>
      <c r="G76" s="86">
        <v>0</v>
      </c>
      <c r="H76" s="86">
        <v>0</v>
      </c>
      <c r="I76" s="86">
        <v>0</v>
      </c>
      <c r="J76" s="86">
        <v>0</v>
      </c>
      <c r="K76" s="86">
        <v>0</v>
      </c>
      <c r="L76" s="86">
        <v>12</v>
      </c>
      <c r="M76" s="86">
        <v>262</v>
      </c>
      <c r="N76" s="86">
        <f t="shared" si="10"/>
        <v>274</v>
      </c>
      <c r="P76" s="287">
        <v>250048589.54744527</v>
      </c>
      <c r="Q76" s="287">
        <v>591539329</v>
      </c>
      <c r="R76" s="287">
        <v>76400630</v>
      </c>
      <c r="S76" s="287">
        <v>238135151</v>
      </c>
      <c r="T76" s="82"/>
    </row>
    <row r="77" spans="1:20" ht="23.1" customHeight="1" x14ac:dyDescent="0.15">
      <c r="B77" s="84"/>
      <c r="C77" s="349" t="s">
        <v>664</v>
      </c>
      <c r="D77" s="355"/>
      <c r="E77" s="122"/>
      <c r="F77" s="85"/>
      <c r="G77" s="86">
        <v>22</v>
      </c>
      <c r="H77" s="86">
        <v>9</v>
      </c>
      <c r="I77" s="86">
        <v>5</v>
      </c>
      <c r="J77" s="86">
        <v>14</v>
      </c>
      <c r="K77" s="86">
        <v>125</v>
      </c>
      <c r="L77" s="86">
        <v>69</v>
      </c>
      <c r="M77" s="86">
        <v>11</v>
      </c>
      <c r="N77" s="86">
        <f t="shared" si="10"/>
        <v>255</v>
      </c>
      <c r="P77" s="287">
        <v>38130163.654901959</v>
      </c>
      <c r="Q77" s="287">
        <v>143965000</v>
      </c>
      <c r="R77" s="287">
        <v>-23241081</v>
      </c>
      <c r="S77" s="287">
        <v>36189607</v>
      </c>
      <c r="T77" s="82"/>
    </row>
    <row r="78" spans="1:20" ht="23.1" customHeight="1" x14ac:dyDescent="0.15">
      <c r="B78" s="84"/>
      <c r="C78" s="349" t="s">
        <v>663</v>
      </c>
      <c r="D78" s="122"/>
      <c r="E78" s="122"/>
      <c r="F78" s="85"/>
      <c r="G78" s="86">
        <v>41</v>
      </c>
      <c r="H78" s="86">
        <v>7</v>
      </c>
      <c r="I78" s="86">
        <v>3</v>
      </c>
      <c r="J78" s="86">
        <v>13</v>
      </c>
      <c r="K78" s="86">
        <v>91</v>
      </c>
      <c r="L78" s="86">
        <v>53</v>
      </c>
      <c r="M78" s="86">
        <v>65</v>
      </c>
      <c r="N78" s="86">
        <f t="shared" si="10"/>
        <v>273</v>
      </c>
      <c r="P78" s="287">
        <v>56952448.523809522</v>
      </c>
      <c r="Q78" s="287">
        <v>233934032</v>
      </c>
      <c r="R78" s="287">
        <v>-71232000</v>
      </c>
      <c r="S78" s="287">
        <v>40862997</v>
      </c>
      <c r="T78" s="82"/>
    </row>
    <row r="79" spans="1:20" ht="23.1" customHeight="1" x14ac:dyDescent="0.15">
      <c r="B79" s="84"/>
      <c r="C79" s="349" t="s">
        <v>661</v>
      </c>
      <c r="D79" s="122"/>
      <c r="E79" s="122"/>
      <c r="F79" s="85"/>
      <c r="G79" s="86">
        <v>31</v>
      </c>
      <c r="H79" s="86">
        <v>9</v>
      </c>
      <c r="I79" s="86">
        <v>3</v>
      </c>
      <c r="J79" s="86">
        <v>20</v>
      </c>
      <c r="K79" s="86">
        <v>150</v>
      </c>
      <c r="L79" s="86">
        <v>8</v>
      </c>
      <c r="M79" s="86">
        <v>0</v>
      </c>
      <c r="N79" s="86">
        <f t="shared" si="10"/>
        <v>221</v>
      </c>
      <c r="P79" s="287">
        <v>21770045.683257919</v>
      </c>
      <c r="Q79" s="287">
        <v>59216000</v>
      </c>
      <c r="R79" s="287">
        <v>0</v>
      </c>
      <c r="S79" s="287">
        <v>25000000</v>
      </c>
      <c r="T79" s="82"/>
    </row>
    <row r="80" spans="1:20" ht="23.1" customHeight="1" x14ac:dyDescent="0.15">
      <c r="B80" s="84"/>
      <c r="C80" s="349" t="s">
        <v>682</v>
      </c>
      <c r="D80" s="122"/>
      <c r="E80" s="122"/>
      <c r="F80" s="85"/>
      <c r="G80" s="86">
        <v>55</v>
      </c>
      <c r="H80" s="86">
        <v>14</v>
      </c>
      <c r="I80" s="86">
        <v>9</v>
      </c>
      <c r="J80" s="86">
        <v>22</v>
      </c>
      <c r="K80" s="86">
        <v>122</v>
      </c>
      <c r="L80" s="86">
        <v>21</v>
      </c>
      <c r="M80" s="86">
        <v>0</v>
      </c>
      <c r="N80" s="86">
        <f t="shared" si="10"/>
        <v>243</v>
      </c>
      <c r="P80" s="287">
        <v>16254371.711934157</v>
      </c>
      <c r="Q80" s="287">
        <v>79127000</v>
      </c>
      <c r="R80" s="287">
        <v>-31155000</v>
      </c>
      <c r="S80" s="287">
        <v>13525497</v>
      </c>
      <c r="T80" s="82"/>
    </row>
    <row r="81" spans="2:20" ht="23.1" customHeight="1" x14ac:dyDescent="0.15">
      <c r="B81" s="84"/>
      <c r="C81" s="349" t="s">
        <v>659</v>
      </c>
      <c r="D81" s="122"/>
      <c r="E81" s="122"/>
      <c r="F81" s="85"/>
      <c r="G81" s="86">
        <v>52</v>
      </c>
      <c r="H81" s="86">
        <v>7</v>
      </c>
      <c r="I81" s="86">
        <v>5</v>
      </c>
      <c r="J81" s="86">
        <v>14</v>
      </c>
      <c r="K81" s="86">
        <v>69</v>
      </c>
      <c r="L81" s="86">
        <v>30</v>
      </c>
      <c r="M81" s="86">
        <v>42</v>
      </c>
      <c r="N81" s="86">
        <f t="shared" si="10"/>
        <v>219</v>
      </c>
      <c r="P81" s="287">
        <v>40544900.273972601</v>
      </c>
      <c r="Q81" s="287">
        <v>198176000</v>
      </c>
      <c r="R81" s="287">
        <v>-76612205</v>
      </c>
      <c r="S81" s="287">
        <v>20157446</v>
      </c>
      <c r="T81" s="82"/>
    </row>
    <row r="82" spans="2:20" ht="23.1" customHeight="1" x14ac:dyDescent="0.15">
      <c r="B82" s="92"/>
      <c r="C82" s="128" t="s">
        <v>685</v>
      </c>
      <c r="D82" s="129"/>
      <c r="E82" s="129"/>
      <c r="F82" s="55"/>
      <c r="G82" s="93">
        <v>53</v>
      </c>
      <c r="H82" s="93">
        <v>7</v>
      </c>
      <c r="I82" s="93">
        <v>4</v>
      </c>
      <c r="J82" s="93">
        <v>19</v>
      </c>
      <c r="K82" s="93">
        <v>73</v>
      </c>
      <c r="L82" s="93">
        <v>24</v>
      </c>
      <c r="M82" s="93">
        <v>39</v>
      </c>
      <c r="N82" s="93">
        <f t="shared" si="10"/>
        <v>219</v>
      </c>
      <c r="P82" s="286">
        <v>35942152.543378994</v>
      </c>
      <c r="Q82" s="286">
        <v>180323000</v>
      </c>
      <c r="R82" s="286">
        <v>-82804000</v>
      </c>
      <c r="S82" s="286">
        <v>17165317</v>
      </c>
      <c r="T82" s="82"/>
    </row>
    <row r="83" spans="2:20" ht="23.1" customHeight="1" x14ac:dyDescent="0.15">
      <c r="B83" s="35" t="s">
        <v>1</v>
      </c>
      <c r="C83" s="112" t="s">
        <v>270</v>
      </c>
      <c r="D83" s="318"/>
      <c r="E83" s="356"/>
      <c r="F83" s="95">
        <f t="shared" ref="F83:F96" si="11">N69</f>
        <v>263</v>
      </c>
      <c r="G83" s="62">
        <f t="shared" ref="G83:M96" si="12">G69/$F83*100</f>
        <v>3.041825095057034</v>
      </c>
      <c r="H83" s="62">
        <f t="shared" si="12"/>
        <v>82.889733840304174</v>
      </c>
      <c r="I83" s="62">
        <f t="shared" si="12"/>
        <v>3.8022813688212929</v>
      </c>
      <c r="J83" s="62">
        <f t="shared" si="12"/>
        <v>9.5057034220532319</v>
      </c>
      <c r="K83" s="62">
        <f t="shared" si="12"/>
        <v>0.76045627376425851</v>
      </c>
      <c r="L83" s="62">
        <f t="shared" si="12"/>
        <v>0</v>
      </c>
      <c r="M83" s="62">
        <f t="shared" si="12"/>
        <v>0</v>
      </c>
      <c r="N83" s="62">
        <f t="shared" si="10"/>
        <v>100</v>
      </c>
      <c r="P83" s="357"/>
      <c r="Q83" s="82"/>
      <c r="R83" s="82"/>
      <c r="S83" s="82"/>
      <c r="T83" s="82"/>
    </row>
    <row r="84" spans="2:20" ht="23.1" customHeight="1" x14ac:dyDescent="0.15">
      <c r="B84" s="84"/>
      <c r="C84" s="349" t="s">
        <v>271</v>
      </c>
      <c r="D84" s="314"/>
      <c r="E84" s="137"/>
      <c r="F84" s="97">
        <f t="shared" si="11"/>
        <v>238</v>
      </c>
      <c r="G84" s="98">
        <f t="shared" si="12"/>
        <v>50.840336134453779</v>
      </c>
      <c r="H84" s="98">
        <f t="shared" si="12"/>
        <v>48.319327731092436</v>
      </c>
      <c r="I84" s="98">
        <f t="shared" si="12"/>
        <v>0.84033613445378152</v>
      </c>
      <c r="J84" s="98">
        <f t="shared" si="12"/>
        <v>0</v>
      </c>
      <c r="K84" s="98">
        <f t="shared" si="12"/>
        <v>0</v>
      </c>
      <c r="L84" s="98">
        <f t="shared" si="12"/>
        <v>0</v>
      </c>
      <c r="M84" s="98">
        <f t="shared" si="12"/>
        <v>0</v>
      </c>
      <c r="N84" s="98">
        <f t="shared" si="10"/>
        <v>99.999999999999986</v>
      </c>
      <c r="P84" s="82"/>
      <c r="Q84" s="82"/>
      <c r="R84" s="82"/>
      <c r="S84" s="82"/>
      <c r="T84" s="82"/>
    </row>
    <row r="85" spans="2:20" ht="23.1" customHeight="1" x14ac:dyDescent="0.15">
      <c r="B85" s="84"/>
      <c r="C85" s="349" t="s">
        <v>274</v>
      </c>
      <c r="D85" s="122"/>
      <c r="E85" s="122"/>
      <c r="F85" s="97">
        <f t="shared" si="11"/>
        <v>274</v>
      </c>
      <c r="G85" s="98">
        <f t="shared" si="12"/>
        <v>0</v>
      </c>
      <c r="H85" s="98">
        <f t="shared" si="12"/>
        <v>81.751824817518255</v>
      </c>
      <c r="I85" s="98">
        <f t="shared" si="12"/>
        <v>12.773722627737227</v>
      </c>
      <c r="J85" s="98">
        <f t="shared" si="12"/>
        <v>5.4744525547445262</v>
      </c>
      <c r="K85" s="98">
        <f t="shared" si="12"/>
        <v>0</v>
      </c>
      <c r="L85" s="98">
        <f t="shared" si="12"/>
        <v>0</v>
      </c>
      <c r="M85" s="98">
        <f t="shared" si="12"/>
        <v>0</v>
      </c>
      <c r="N85" s="98">
        <f t="shared" si="10"/>
        <v>100.00000000000001</v>
      </c>
      <c r="P85" s="82"/>
      <c r="Q85" s="82"/>
      <c r="R85" s="82"/>
      <c r="S85" s="82"/>
      <c r="T85" s="82"/>
    </row>
    <row r="86" spans="2:20" ht="23.1" customHeight="1" x14ac:dyDescent="0.15">
      <c r="B86" s="84"/>
      <c r="C86" s="349" t="s">
        <v>275</v>
      </c>
      <c r="D86" s="122"/>
      <c r="E86" s="122"/>
      <c r="F86" s="97">
        <f t="shared" si="11"/>
        <v>274</v>
      </c>
      <c r="G86" s="98">
        <f t="shared" si="12"/>
        <v>0</v>
      </c>
      <c r="H86" s="98">
        <f t="shared" si="12"/>
        <v>44.525547445255476</v>
      </c>
      <c r="I86" s="98">
        <f t="shared" si="12"/>
        <v>33.211678832116789</v>
      </c>
      <c r="J86" s="98">
        <f t="shared" si="12"/>
        <v>20.072992700729927</v>
      </c>
      <c r="K86" s="98">
        <f t="shared" si="12"/>
        <v>2.1897810218978102</v>
      </c>
      <c r="L86" s="98">
        <f t="shared" si="12"/>
        <v>0</v>
      </c>
      <c r="M86" s="98">
        <f t="shared" si="12"/>
        <v>0</v>
      </c>
      <c r="N86" s="98">
        <f t="shared" si="10"/>
        <v>100</v>
      </c>
      <c r="P86" s="82"/>
      <c r="Q86" s="82"/>
      <c r="R86" s="82"/>
      <c r="S86" s="82"/>
      <c r="T86" s="82"/>
    </row>
    <row r="87" spans="2:20" ht="23.1" customHeight="1" x14ac:dyDescent="0.15">
      <c r="B87" s="84"/>
      <c r="C87" s="349" t="s">
        <v>303</v>
      </c>
      <c r="D87" s="122"/>
      <c r="E87" s="122"/>
      <c r="F87" s="97">
        <f t="shared" si="11"/>
        <v>248</v>
      </c>
      <c r="G87" s="98">
        <f t="shared" si="12"/>
        <v>0</v>
      </c>
      <c r="H87" s="98">
        <f t="shared" si="12"/>
        <v>0</v>
      </c>
      <c r="I87" s="98">
        <f t="shared" si="12"/>
        <v>0</v>
      </c>
      <c r="J87" s="98">
        <f t="shared" si="12"/>
        <v>0</v>
      </c>
      <c r="K87" s="98">
        <f t="shared" si="12"/>
        <v>0</v>
      </c>
      <c r="L87" s="98">
        <f t="shared" si="12"/>
        <v>4.032258064516129</v>
      </c>
      <c r="M87" s="98">
        <f t="shared" si="12"/>
        <v>95.967741935483872</v>
      </c>
      <c r="N87" s="98">
        <f t="shared" si="10"/>
        <v>100</v>
      </c>
      <c r="P87" s="82"/>
      <c r="Q87" s="82"/>
      <c r="R87" s="82"/>
      <c r="S87" s="82"/>
      <c r="T87" s="82"/>
    </row>
    <row r="88" spans="2:20" ht="23.1" customHeight="1" x14ac:dyDescent="0.15">
      <c r="B88" s="84"/>
      <c r="C88" s="349" t="s">
        <v>304</v>
      </c>
      <c r="D88" s="122"/>
      <c r="E88" s="122"/>
      <c r="F88" s="97">
        <f t="shared" si="11"/>
        <v>279</v>
      </c>
      <c r="G88" s="98">
        <f t="shared" si="12"/>
        <v>0</v>
      </c>
      <c r="H88" s="98">
        <f t="shared" si="12"/>
        <v>0</v>
      </c>
      <c r="I88" s="98">
        <f t="shared" si="12"/>
        <v>0</v>
      </c>
      <c r="J88" s="98">
        <f t="shared" si="12"/>
        <v>0</v>
      </c>
      <c r="K88" s="98">
        <f t="shared" si="12"/>
        <v>0</v>
      </c>
      <c r="L88" s="98">
        <f t="shared" si="12"/>
        <v>14.336917562724013</v>
      </c>
      <c r="M88" s="98">
        <f t="shared" si="12"/>
        <v>85.663082437275989</v>
      </c>
      <c r="N88" s="98">
        <f t="shared" si="10"/>
        <v>100</v>
      </c>
      <c r="P88" s="82"/>
      <c r="Q88" s="82"/>
      <c r="R88" s="82"/>
      <c r="S88" s="82"/>
      <c r="T88" s="82"/>
    </row>
    <row r="89" spans="2:20" ht="23.1" customHeight="1" x14ac:dyDescent="0.15">
      <c r="B89" s="84"/>
      <c r="C89" s="349" t="s">
        <v>684</v>
      </c>
      <c r="D89" s="122"/>
      <c r="E89" s="122"/>
      <c r="F89" s="97">
        <f t="shared" si="11"/>
        <v>259</v>
      </c>
      <c r="G89" s="98">
        <f t="shared" si="12"/>
        <v>0</v>
      </c>
      <c r="H89" s="98">
        <f t="shared" si="12"/>
        <v>0</v>
      </c>
      <c r="I89" s="98">
        <f t="shared" si="12"/>
        <v>0</v>
      </c>
      <c r="J89" s="98">
        <f t="shared" si="12"/>
        <v>0</v>
      </c>
      <c r="K89" s="98">
        <f t="shared" si="12"/>
        <v>0</v>
      </c>
      <c r="L89" s="98">
        <f t="shared" si="12"/>
        <v>3.4749034749034751</v>
      </c>
      <c r="M89" s="98">
        <f t="shared" si="12"/>
        <v>96.525096525096515</v>
      </c>
      <c r="N89" s="98">
        <f t="shared" si="10"/>
        <v>99.999999999999986</v>
      </c>
      <c r="P89" s="82"/>
      <c r="Q89" s="82"/>
      <c r="R89" s="82"/>
      <c r="S89" s="82"/>
      <c r="T89" s="82"/>
    </row>
    <row r="90" spans="2:20" ht="23.1" customHeight="1" x14ac:dyDescent="0.15">
      <c r="B90" s="84"/>
      <c r="C90" s="349" t="s">
        <v>683</v>
      </c>
      <c r="D90" s="355"/>
      <c r="E90" s="122"/>
      <c r="F90" s="97">
        <f t="shared" si="11"/>
        <v>274</v>
      </c>
      <c r="G90" s="98">
        <f t="shared" si="12"/>
        <v>0</v>
      </c>
      <c r="H90" s="98">
        <f t="shared" si="12"/>
        <v>0</v>
      </c>
      <c r="I90" s="98">
        <f t="shared" si="12"/>
        <v>0</v>
      </c>
      <c r="J90" s="98">
        <f t="shared" si="12"/>
        <v>0</v>
      </c>
      <c r="K90" s="98">
        <f t="shared" si="12"/>
        <v>0</v>
      </c>
      <c r="L90" s="98">
        <f t="shared" si="12"/>
        <v>4.3795620437956204</v>
      </c>
      <c r="M90" s="98">
        <f t="shared" si="12"/>
        <v>95.620437956204384</v>
      </c>
      <c r="N90" s="98">
        <f t="shared" si="10"/>
        <v>100</v>
      </c>
      <c r="P90" s="82"/>
      <c r="Q90" s="82"/>
      <c r="R90" s="82"/>
      <c r="S90" s="82"/>
      <c r="T90" s="82"/>
    </row>
    <row r="91" spans="2:20" ht="23.1" customHeight="1" x14ac:dyDescent="0.15">
      <c r="B91" s="84"/>
      <c r="C91" s="349" t="s">
        <v>664</v>
      </c>
      <c r="D91" s="355"/>
      <c r="E91" s="122"/>
      <c r="F91" s="109">
        <f t="shared" si="11"/>
        <v>255</v>
      </c>
      <c r="G91" s="65">
        <f t="shared" si="12"/>
        <v>8.6274509803921564</v>
      </c>
      <c r="H91" s="65">
        <f t="shared" si="12"/>
        <v>3.5294117647058822</v>
      </c>
      <c r="I91" s="65">
        <f t="shared" si="12"/>
        <v>1.9607843137254901</v>
      </c>
      <c r="J91" s="65">
        <f t="shared" si="12"/>
        <v>5.4901960784313726</v>
      </c>
      <c r="K91" s="65">
        <f t="shared" si="12"/>
        <v>49.019607843137251</v>
      </c>
      <c r="L91" s="65">
        <f t="shared" si="12"/>
        <v>27.058823529411764</v>
      </c>
      <c r="M91" s="65">
        <f t="shared" si="12"/>
        <v>4.3137254901960782</v>
      </c>
      <c r="N91" s="65">
        <f t="shared" si="10"/>
        <v>100</v>
      </c>
      <c r="P91" s="82"/>
      <c r="Q91" s="82"/>
      <c r="R91" s="82"/>
      <c r="S91" s="82"/>
      <c r="T91" s="82"/>
    </row>
    <row r="92" spans="2:20" ht="23.1" customHeight="1" x14ac:dyDescent="0.15">
      <c r="B92" s="84"/>
      <c r="C92" s="349" t="s">
        <v>663</v>
      </c>
      <c r="D92" s="122"/>
      <c r="E92" s="122"/>
      <c r="F92" s="97">
        <f t="shared" si="11"/>
        <v>273</v>
      </c>
      <c r="G92" s="98">
        <f t="shared" si="12"/>
        <v>15.018315018315018</v>
      </c>
      <c r="H92" s="98">
        <f t="shared" si="12"/>
        <v>2.5641025641025639</v>
      </c>
      <c r="I92" s="98">
        <f t="shared" si="12"/>
        <v>1.098901098901099</v>
      </c>
      <c r="J92" s="98">
        <f t="shared" si="12"/>
        <v>4.7619047619047619</v>
      </c>
      <c r="K92" s="98">
        <f t="shared" si="12"/>
        <v>33.333333333333329</v>
      </c>
      <c r="L92" s="98">
        <f t="shared" si="12"/>
        <v>19.413919413919416</v>
      </c>
      <c r="M92" s="98">
        <f t="shared" si="12"/>
        <v>23.809523809523807</v>
      </c>
      <c r="N92" s="98">
        <f t="shared" si="10"/>
        <v>100</v>
      </c>
      <c r="P92" s="82"/>
      <c r="Q92" s="82"/>
      <c r="R92" s="82"/>
      <c r="S92" s="82"/>
      <c r="T92" s="82"/>
    </row>
    <row r="93" spans="2:20" ht="23.1" customHeight="1" x14ac:dyDescent="0.15">
      <c r="B93" s="84"/>
      <c r="C93" s="349" t="s">
        <v>661</v>
      </c>
      <c r="D93" s="122"/>
      <c r="E93" s="122"/>
      <c r="F93" s="97">
        <f t="shared" si="11"/>
        <v>221</v>
      </c>
      <c r="G93" s="98">
        <f t="shared" si="12"/>
        <v>14.027149321266968</v>
      </c>
      <c r="H93" s="98">
        <f t="shared" si="12"/>
        <v>4.0723981900452486</v>
      </c>
      <c r="I93" s="98">
        <f t="shared" si="12"/>
        <v>1.3574660633484164</v>
      </c>
      <c r="J93" s="98">
        <f t="shared" si="12"/>
        <v>9.0497737556561084</v>
      </c>
      <c r="K93" s="98">
        <f t="shared" si="12"/>
        <v>67.873303167420815</v>
      </c>
      <c r="L93" s="98">
        <f t="shared" si="12"/>
        <v>3.6199095022624439</v>
      </c>
      <c r="M93" s="98">
        <f t="shared" si="12"/>
        <v>0</v>
      </c>
      <c r="N93" s="98">
        <f t="shared" si="10"/>
        <v>100</v>
      </c>
      <c r="P93" s="82"/>
      <c r="Q93" s="82"/>
      <c r="R93" s="82"/>
      <c r="S93" s="82"/>
      <c r="T93" s="82"/>
    </row>
    <row r="94" spans="2:20" ht="23.1" customHeight="1" x14ac:dyDescent="0.15">
      <c r="B94" s="84"/>
      <c r="C94" s="349" t="s">
        <v>682</v>
      </c>
      <c r="D94" s="122"/>
      <c r="E94" s="122"/>
      <c r="F94" s="97">
        <f t="shared" si="11"/>
        <v>243</v>
      </c>
      <c r="G94" s="98">
        <f t="shared" si="12"/>
        <v>22.633744855967077</v>
      </c>
      <c r="H94" s="98">
        <f t="shared" si="12"/>
        <v>5.761316872427984</v>
      </c>
      <c r="I94" s="98">
        <f t="shared" si="12"/>
        <v>3.7037037037037033</v>
      </c>
      <c r="J94" s="98">
        <f t="shared" si="12"/>
        <v>9.0534979423868318</v>
      </c>
      <c r="K94" s="98">
        <f t="shared" si="12"/>
        <v>50.205761316872433</v>
      </c>
      <c r="L94" s="98">
        <f t="shared" si="12"/>
        <v>8.6419753086419746</v>
      </c>
      <c r="M94" s="98">
        <f t="shared" si="12"/>
        <v>0</v>
      </c>
      <c r="N94" s="98">
        <f t="shared" si="10"/>
        <v>100</v>
      </c>
      <c r="P94" s="82"/>
      <c r="Q94" s="82"/>
      <c r="R94" s="82"/>
      <c r="S94" s="82"/>
      <c r="T94" s="82"/>
    </row>
    <row r="95" spans="2:20" ht="23.1" customHeight="1" x14ac:dyDescent="0.15">
      <c r="B95" s="84"/>
      <c r="C95" s="349" t="s">
        <v>659</v>
      </c>
      <c r="D95" s="122"/>
      <c r="E95" s="122"/>
      <c r="F95" s="97">
        <f t="shared" si="11"/>
        <v>219</v>
      </c>
      <c r="G95" s="98">
        <f t="shared" si="12"/>
        <v>23.74429223744292</v>
      </c>
      <c r="H95" s="98">
        <f t="shared" si="12"/>
        <v>3.1963470319634704</v>
      </c>
      <c r="I95" s="98">
        <f t="shared" si="12"/>
        <v>2.2831050228310499</v>
      </c>
      <c r="J95" s="98">
        <f t="shared" si="12"/>
        <v>6.3926940639269407</v>
      </c>
      <c r="K95" s="98">
        <f t="shared" si="12"/>
        <v>31.506849315068493</v>
      </c>
      <c r="L95" s="98">
        <f t="shared" si="12"/>
        <v>13.698630136986301</v>
      </c>
      <c r="M95" s="98">
        <f t="shared" si="12"/>
        <v>19.17808219178082</v>
      </c>
      <c r="N95" s="98">
        <f t="shared" si="10"/>
        <v>99.999999999999986</v>
      </c>
      <c r="P95" s="82"/>
      <c r="Q95" s="82"/>
      <c r="R95" s="82"/>
      <c r="S95" s="82"/>
      <c r="T95" s="82"/>
    </row>
    <row r="96" spans="2:20" ht="23.1" customHeight="1" x14ac:dyDescent="0.15">
      <c r="B96" s="92"/>
      <c r="C96" s="128" t="s">
        <v>689</v>
      </c>
      <c r="D96" s="129"/>
      <c r="E96" s="129"/>
      <c r="F96" s="99">
        <f t="shared" si="11"/>
        <v>219</v>
      </c>
      <c r="G96" s="100">
        <f t="shared" si="12"/>
        <v>24.200913242009133</v>
      </c>
      <c r="H96" s="100">
        <f t="shared" si="12"/>
        <v>3.1963470319634704</v>
      </c>
      <c r="I96" s="100">
        <f t="shared" si="12"/>
        <v>1.8264840182648401</v>
      </c>
      <c r="J96" s="100">
        <f t="shared" si="12"/>
        <v>8.6757990867579906</v>
      </c>
      <c r="K96" s="100">
        <f t="shared" si="12"/>
        <v>33.333333333333329</v>
      </c>
      <c r="L96" s="100">
        <f t="shared" si="12"/>
        <v>10.95890410958904</v>
      </c>
      <c r="M96" s="100">
        <f t="shared" si="12"/>
        <v>17.80821917808219</v>
      </c>
      <c r="N96" s="100">
        <f t="shared" si="10"/>
        <v>100</v>
      </c>
      <c r="P96" s="82"/>
      <c r="Q96" s="82"/>
      <c r="R96" s="82"/>
      <c r="S96" s="82"/>
      <c r="T96" s="82"/>
    </row>
    <row r="97" spans="1:22" ht="15" customHeight="1" x14ac:dyDescent="0.15">
      <c r="U97" s="82"/>
    </row>
    <row r="98" spans="1:22" ht="15" customHeight="1" x14ac:dyDescent="0.15">
      <c r="A98" s="37" t="s">
        <v>680</v>
      </c>
      <c r="F98" s="38"/>
      <c r="G98" s="38"/>
    </row>
    <row r="99" spans="1:22" ht="31.5" x14ac:dyDescent="0.15">
      <c r="B99" s="43" t="s">
        <v>636</v>
      </c>
      <c r="C99" s="44"/>
      <c r="D99" s="44"/>
      <c r="E99" s="44"/>
      <c r="F99" s="44"/>
      <c r="G99" s="292" t="s">
        <v>679</v>
      </c>
      <c r="H99" s="291" t="s">
        <v>678</v>
      </c>
      <c r="I99" s="291" t="s">
        <v>677</v>
      </c>
      <c r="J99" s="291" t="s">
        <v>676</v>
      </c>
      <c r="K99" s="291" t="s">
        <v>675</v>
      </c>
      <c r="L99" s="291" t="s">
        <v>674</v>
      </c>
      <c r="M99" s="291" t="s">
        <v>673</v>
      </c>
      <c r="N99" s="290" t="s">
        <v>57</v>
      </c>
      <c r="P99" s="290" t="s">
        <v>537</v>
      </c>
      <c r="Q99" s="290" t="s">
        <v>672</v>
      </c>
      <c r="R99" s="290" t="s">
        <v>671</v>
      </c>
      <c r="S99" s="290" t="s">
        <v>536</v>
      </c>
      <c r="T99" s="80"/>
      <c r="V99" s="82"/>
    </row>
    <row r="100" spans="1:22" ht="23.1" customHeight="1" x14ac:dyDescent="0.15">
      <c r="B100" s="192" t="s">
        <v>0</v>
      </c>
      <c r="C100" s="112" t="s">
        <v>662</v>
      </c>
      <c r="D100" s="318"/>
      <c r="E100" s="352"/>
      <c r="F100" s="206"/>
      <c r="G100" s="205">
        <v>16</v>
      </c>
      <c r="H100" s="205">
        <v>59</v>
      </c>
      <c r="I100" s="205">
        <v>103</v>
      </c>
      <c r="J100" s="205">
        <v>63</v>
      </c>
      <c r="K100" s="205">
        <v>1</v>
      </c>
      <c r="L100" s="205">
        <v>0</v>
      </c>
      <c r="M100" s="205">
        <v>0</v>
      </c>
      <c r="N100" s="205">
        <f t="shared" ref="N100:N111" si="13">SUM(G100:M100)</f>
        <v>242</v>
      </c>
      <c r="P100" s="104">
        <v>13.743706611570252</v>
      </c>
      <c r="Q100" s="104">
        <v>30</v>
      </c>
      <c r="R100" s="104">
        <v>-4.4000000000000004</v>
      </c>
      <c r="S100" s="104">
        <v>14.4</v>
      </c>
      <c r="T100" s="82"/>
      <c r="V100" s="82"/>
    </row>
    <row r="101" spans="1:22" ht="23.1" customHeight="1" x14ac:dyDescent="0.15">
      <c r="B101" s="192"/>
      <c r="C101" s="349" t="s">
        <v>669</v>
      </c>
      <c r="D101" s="314"/>
      <c r="E101" s="350"/>
      <c r="F101" s="354"/>
      <c r="G101" s="86">
        <v>41</v>
      </c>
      <c r="H101" s="86">
        <v>44</v>
      </c>
      <c r="I101" s="86">
        <v>67</v>
      </c>
      <c r="J101" s="86">
        <v>45</v>
      </c>
      <c r="K101" s="86">
        <v>41</v>
      </c>
      <c r="L101" s="86">
        <v>35</v>
      </c>
      <c r="M101" s="86">
        <v>0</v>
      </c>
      <c r="N101" s="86">
        <f t="shared" si="13"/>
        <v>273</v>
      </c>
      <c r="P101" s="98">
        <v>19.933684907193907</v>
      </c>
      <c r="Q101" s="98">
        <v>63.059771949926834</v>
      </c>
      <c r="R101" s="98">
        <v>-45.610162217981866</v>
      </c>
      <c r="S101" s="98">
        <v>17.303620505625602</v>
      </c>
      <c r="T101" s="82"/>
      <c r="V101" s="82"/>
    </row>
    <row r="102" spans="1:22" ht="23.1" customHeight="1" x14ac:dyDescent="0.15">
      <c r="B102" s="84"/>
      <c r="C102" s="349" t="s">
        <v>668</v>
      </c>
      <c r="D102" s="122"/>
      <c r="E102" s="122"/>
      <c r="F102" s="85"/>
      <c r="G102" s="86">
        <v>40</v>
      </c>
      <c r="H102" s="86">
        <v>119</v>
      </c>
      <c r="I102" s="86">
        <v>64</v>
      </c>
      <c r="J102" s="86">
        <v>4</v>
      </c>
      <c r="K102" s="86">
        <v>0</v>
      </c>
      <c r="L102" s="86">
        <v>0</v>
      </c>
      <c r="M102" s="86">
        <v>0</v>
      </c>
      <c r="N102" s="86">
        <f t="shared" si="13"/>
        <v>227</v>
      </c>
      <c r="P102" s="98">
        <v>6.2364757709251109</v>
      </c>
      <c r="Q102" s="98">
        <v>20.72</v>
      </c>
      <c r="R102" s="98">
        <v>-9.6</v>
      </c>
      <c r="S102" s="98">
        <v>6.5</v>
      </c>
      <c r="T102" s="82"/>
      <c r="V102" s="82"/>
    </row>
    <row r="103" spans="1:22" ht="23.1" customHeight="1" x14ac:dyDescent="0.15">
      <c r="B103" s="84"/>
      <c r="C103" s="349" t="s">
        <v>667</v>
      </c>
      <c r="D103" s="122"/>
      <c r="E103" s="122"/>
      <c r="F103" s="85"/>
      <c r="G103" s="86">
        <v>52</v>
      </c>
      <c r="H103" s="86">
        <v>66</v>
      </c>
      <c r="I103" s="86">
        <v>34</v>
      </c>
      <c r="J103" s="86">
        <v>12</v>
      </c>
      <c r="K103" s="86">
        <v>40</v>
      </c>
      <c r="L103" s="86">
        <v>15</v>
      </c>
      <c r="M103" s="86">
        <v>0</v>
      </c>
      <c r="N103" s="86">
        <f t="shared" si="13"/>
        <v>219</v>
      </c>
      <c r="P103" s="98">
        <v>13.34991891780937</v>
      </c>
      <c r="Q103" s="98">
        <v>54.004525102864939</v>
      </c>
      <c r="R103" s="98">
        <v>-41.491205244188038</v>
      </c>
      <c r="S103" s="98">
        <v>9.3514328808446461</v>
      </c>
      <c r="T103" s="82"/>
      <c r="V103" s="82"/>
    </row>
    <row r="104" spans="1:22" ht="23.1" customHeight="1" x14ac:dyDescent="0.15">
      <c r="B104" s="84"/>
      <c r="C104" s="349" t="s">
        <v>644</v>
      </c>
      <c r="D104" s="122"/>
      <c r="E104" s="122"/>
      <c r="F104" s="85"/>
      <c r="G104" s="86">
        <v>28</v>
      </c>
      <c r="H104" s="86">
        <v>141</v>
      </c>
      <c r="I104" s="86">
        <v>43</v>
      </c>
      <c r="J104" s="86">
        <v>1</v>
      </c>
      <c r="K104" s="86">
        <v>0</v>
      </c>
      <c r="L104" s="86">
        <v>0</v>
      </c>
      <c r="M104" s="86">
        <v>0</v>
      </c>
      <c r="N104" s="86">
        <f t="shared" si="13"/>
        <v>213</v>
      </c>
      <c r="P104" s="98">
        <v>5.4714084507042271</v>
      </c>
      <c r="Q104" s="98">
        <v>20.2</v>
      </c>
      <c r="R104" s="98">
        <v>-7.5</v>
      </c>
      <c r="S104" s="98">
        <v>5.2</v>
      </c>
      <c r="T104" s="82"/>
    </row>
    <row r="105" spans="1:22" ht="23.1" customHeight="1" x14ac:dyDescent="0.15">
      <c r="B105" s="92"/>
      <c r="C105" s="347" t="s">
        <v>643</v>
      </c>
      <c r="D105" s="129"/>
      <c r="E105" s="129"/>
      <c r="F105" s="55"/>
      <c r="G105" s="93">
        <v>53</v>
      </c>
      <c r="H105" s="93">
        <v>74</v>
      </c>
      <c r="I105" s="93">
        <v>29</v>
      </c>
      <c r="J105" s="93">
        <v>10</v>
      </c>
      <c r="K105" s="93">
        <v>50</v>
      </c>
      <c r="L105" s="93">
        <v>3</v>
      </c>
      <c r="M105" s="93">
        <v>0</v>
      </c>
      <c r="N105" s="93">
        <f t="shared" si="13"/>
        <v>219</v>
      </c>
      <c r="P105" s="100">
        <v>11.696198828396922</v>
      </c>
      <c r="Q105" s="100">
        <v>50.362436248879703</v>
      </c>
      <c r="R105" s="100">
        <v>-45.503910764981789</v>
      </c>
      <c r="S105" s="100">
        <v>8.0549845945133054</v>
      </c>
      <c r="T105" s="82"/>
      <c r="V105" s="82"/>
    </row>
    <row r="106" spans="1:22" ht="23.1" customHeight="1" x14ac:dyDescent="0.15">
      <c r="B106" s="35" t="s">
        <v>1</v>
      </c>
      <c r="C106" s="112" t="s">
        <v>662</v>
      </c>
      <c r="D106" s="318"/>
      <c r="E106" s="352"/>
      <c r="F106" s="351">
        <f t="shared" ref="F106:F111" si="14">N100</f>
        <v>242</v>
      </c>
      <c r="G106" s="62">
        <f t="shared" ref="G106:M111" si="15">G100/$F106*100</f>
        <v>6.6115702479338845</v>
      </c>
      <c r="H106" s="62">
        <f t="shared" si="15"/>
        <v>24.380165289256198</v>
      </c>
      <c r="I106" s="62">
        <f t="shared" si="15"/>
        <v>42.561983471074385</v>
      </c>
      <c r="J106" s="62">
        <f t="shared" si="15"/>
        <v>26.033057851239672</v>
      </c>
      <c r="K106" s="62">
        <f t="shared" si="15"/>
        <v>0.41322314049586778</v>
      </c>
      <c r="L106" s="62">
        <f t="shared" si="15"/>
        <v>0</v>
      </c>
      <c r="M106" s="62">
        <f t="shared" si="15"/>
        <v>0</v>
      </c>
      <c r="N106" s="62">
        <f t="shared" si="13"/>
        <v>100.00000000000001</v>
      </c>
      <c r="P106" s="82"/>
      <c r="Q106" s="82"/>
      <c r="R106" s="82"/>
      <c r="S106" s="82"/>
    </row>
    <row r="107" spans="1:22" ht="23.1" customHeight="1" x14ac:dyDescent="0.15">
      <c r="B107" s="84"/>
      <c r="C107" s="349" t="s">
        <v>669</v>
      </c>
      <c r="D107" s="314"/>
      <c r="E107" s="350"/>
      <c r="F107" s="348">
        <f t="shared" si="14"/>
        <v>273</v>
      </c>
      <c r="G107" s="98">
        <f t="shared" si="15"/>
        <v>15.018315018315018</v>
      </c>
      <c r="H107" s="98">
        <f t="shared" si="15"/>
        <v>16.117216117216117</v>
      </c>
      <c r="I107" s="98">
        <f t="shared" si="15"/>
        <v>24.54212454212454</v>
      </c>
      <c r="J107" s="98">
        <f t="shared" si="15"/>
        <v>16.483516483516482</v>
      </c>
      <c r="K107" s="98">
        <f t="shared" si="15"/>
        <v>15.018315018315018</v>
      </c>
      <c r="L107" s="98">
        <f t="shared" si="15"/>
        <v>12.820512820512819</v>
      </c>
      <c r="M107" s="98">
        <f t="shared" si="15"/>
        <v>0</v>
      </c>
      <c r="N107" s="98">
        <f t="shared" si="13"/>
        <v>100</v>
      </c>
      <c r="P107" s="82"/>
      <c r="Q107" s="82"/>
      <c r="R107" s="82"/>
      <c r="S107" s="82"/>
    </row>
    <row r="108" spans="1:22" ht="23.1" customHeight="1" x14ac:dyDescent="0.15">
      <c r="B108" s="84"/>
      <c r="C108" s="349" t="s">
        <v>668</v>
      </c>
      <c r="D108" s="122"/>
      <c r="E108" s="122"/>
      <c r="F108" s="348">
        <f t="shared" si="14"/>
        <v>227</v>
      </c>
      <c r="G108" s="98">
        <f t="shared" si="15"/>
        <v>17.621145374449341</v>
      </c>
      <c r="H108" s="98">
        <f t="shared" si="15"/>
        <v>52.42290748898678</v>
      </c>
      <c r="I108" s="98">
        <f t="shared" si="15"/>
        <v>28.193832599118945</v>
      </c>
      <c r="J108" s="98">
        <f t="shared" si="15"/>
        <v>1.7621145374449341</v>
      </c>
      <c r="K108" s="98">
        <f t="shared" si="15"/>
        <v>0</v>
      </c>
      <c r="L108" s="98">
        <f t="shared" si="15"/>
        <v>0</v>
      </c>
      <c r="M108" s="98">
        <f t="shared" si="15"/>
        <v>0</v>
      </c>
      <c r="N108" s="98">
        <f t="shared" si="13"/>
        <v>100</v>
      </c>
      <c r="P108" s="82"/>
      <c r="Q108" s="82"/>
      <c r="R108" s="82"/>
      <c r="S108" s="82"/>
    </row>
    <row r="109" spans="1:22" ht="23.1" customHeight="1" x14ac:dyDescent="0.15">
      <c r="B109" s="84"/>
      <c r="C109" s="349" t="s">
        <v>670</v>
      </c>
      <c r="D109" s="122"/>
      <c r="E109" s="122"/>
      <c r="F109" s="348">
        <f t="shared" si="14"/>
        <v>219</v>
      </c>
      <c r="G109" s="98">
        <f t="shared" si="15"/>
        <v>23.74429223744292</v>
      </c>
      <c r="H109" s="98">
        <f t="shared" si="15"/>
        <v>30.136986301369863</v>
      </c>
      <c r="I109" s="98">
        <f t="shared" si="15"/>
        <v>15.52511415525114</v>
      </c>
      <c r="J109" s="98">
        <f t="shared" si="15"/>
        <v>5.4794520547945202</v>
      </c>
      <c r="K109" s="98">
        <f t="shared" si="15"/>
        <v>18.264840182648399</v>
      </c>
      <c r="L109" s="98">
        <f t="shared" si="15"/>
        <v>6.8493150684931505</v>
      </c>
      <c r="M109" s="98">
        <f t="shared" si="15"/>
        <v>0</v>
      </c>
      <c r="N109" s="98">
        <f t="shared" si="13"/>
        <v>100</v>
      </c>
      <c r="P109" s="82"/>
      <c r="Q109" s="82"/>
      <c r="R109" s="82"/>
      <c r="S109" s="82"/>
    </row>
    <row r="110" spans="1:22" ht="23.1" customHeight="1" x14ac:dyDescent="0.15">
      <c r="B110" s="84"/>
      <c r="C110" s="349" t="s">
        <v>644</v>
      </c>
      <c r="D110" s="122"/>
      <c r="E110" s="122"/>
      <c r="F110" s="348">
        <f t="shared" si="14"/>
        <v>213</v>
      </c>
      <c r="G110" s="98">
        <f t="shared" si="15"/>
        <v>13.145539906103288</v>
      </c>
      <c r="H110" s="98">
        <f t="shared" si="15"/>
        <v>66.197183098591552</v>
      </c>
      <c r="I110" s="98">
        <f t="shared" si="15"/>
        <v>20.187793427230048</v>
      </c>
      <c r="J110" s="98">
        <f t="shared" si="15"/>
        <v>0.46948356807511737</v>
      </c>
      <c r="K110" s="98">
        <f t="shared" si="15"/>
        <v>0</v>
      </c>
      <c r="L110" s="98">
        <f t="shared" si="15"/>
        <v>0</v>
      </c>
      <c r="M110" s="98">
        <f t="shared" si="15"/>
        <v>0</v>
      </c>
      <c r="N110" s="98">
        <f t="shared" si="13"/>
        <v>100.00000000000001</v>
      </c>
      <c r="P110" s="82"/>
      <c r="Q110" s="82"/>
      <c r="R110" s="82"/>
      <c r="S110" s="82"/>
    </row>
    <row r="111" spans="1:22" ht="23.1" customHeight="1" x14ac:dyDescent="0.15">
      <c r="B111" s="92"/>
      <c r="C111" s="347" t="s">
        <v>688</v>
      </c>
      <c r="D111" s="129"/>
      <c r="E111" s="129"/>
      <c r="F111" s="346">
        <f t="shared" si="14"/>
        <v>219</v>
      </c>
      <c r="G111" s="100">
        <f t="shared" si="15"/>
        <v>24.200913242009133</v>
      </c>
      <c r="H111" s="100">
        <f t="shared" si="15"/>
        <v>33.789954337899545</v>
      </c>
      <c r="I111" s="100">
        <f t="shared" si="15"/>
        <v>13.24200913242009</v>
      </c>
      <c r="J111" s="100">
        <f t="shared" si="15"/>
        <v>4.5662100456620998</v>
      </c>
      <c r="K111" s="100">
        <f t="shared" si="15"/>
        <v>22.831050228310502</v>
      </c>
      <c r="L111" s="100">
        <f t="shared" si="15"/>
        <v>1.3698630136986301</v>
      </c>
      <c r="M111" s="100">
        <f t="shared" si="15"/>
        <v>0</v>
      </c>
      <c r="N111" s="100">
        <f t="shared" si="13"/>
        <v>100.00000000000001</v>
      </c>
      <c r="P111" s="82"/>
      <c r="Q111" s="82"/>
      <c r="R111" s="82"/>
      <c r="S111" s="82"/>
    </row>
    <row r="113" spans="1:20" ht="15" customHeight="1" x14ac:dyDescent="0.15">
      <c r="A113" s="37" t="s">
        <v>680</v>
      </c>
      <c r="F113" s="38"/>
      <c r="G113" s="38"/>
    </row>
    <row r="114" spans="1:20" ht="31.5" x14ac:dyDescent="0.15">
      <c r="B114" s="43" t="s">
        <v>61</v>
      </c>
      <c r="C114" s="44"/>
      <c r="D114" s="44"/>
      <c r="E114" s="44"/>
      <c r="F114" s="44"/>
      <c r="G114" s="292" t="s">
        <v>641</v>
      </c>
      <c r="H114" s="291" t="s">
        <v>633</v>
      </c>
      <c r="I114" s="291" t="s">
        <v>632</v>
      </c>
      <c r="J114" s="291" t="s">
        <v>631</v>
      </c>
      <c r="K114" s="291" t="s">
        <v>687</v>
      </c>
      <c r="L114" s="291" t="s">
        <v>628</v>
      </c>
      <c r="M114" s="291" t="s">
        <v>686</v>
      </c>
      <c r="N114" s="290" t="s">
        <v>73</v>
      </c>
      <c r="O114" s="290" t="s">
        <v>57</v>
      </c>
      <c r="P114" s="290" t="s">
        <v>640</v>
      </c>
      <c r="Q114" s="290" t="s">
        <v>639</v>
      </c>
      <c r="R114" s="290" t="s">
        <v>638</v>
      </c>
      <c r="S114" s="290" t="s">
        <v>637</v>
      </c>
      <c r="T114" s="80"/>
    </row>
    <row r="115" spans="1:20" ht="23.1" customHeight="1" x14ac:dyDescent="0.15">
      <c r="B115" s="35" t="s">
        <v>0</v>
      </c>
      <c r="C115" s="112" t="s">
        <v>270</v>
      </c>
      <c r="D115" s="318"/>
      <c r="E115" s="356"/>
      <c r="F115" s="42"/>
      <c r="G115" s="61">
        <v>7</v>
      </c>
      <c r="H115" s="61">
        <v>6</v>
      </c>
      <c r="I115" s="61">
        <v>0</v>
      </c>
      <c r="J115" s="61">
        <v>2</v>
      </c>
      <c r="K115" s="61">
        <v>1</v>
      </c>
      <c r="L115" s="61">
        <v>0</v>
      </c>
      <c r="M115" s="61">
        <v>0</v>
      </c>
      <c r="N115" s="61">
        <v>0</v>
      </c>
      <c r="O115" s="61">
        <f t="shared" ref="O115:O156" si="16">SUM(G115:N115)</f>
        <v>16</v>
      </c>
      <c r="P115" s="289">
        <v>2116311.8125</v>
      </c>
      <c r="Q115" s="289">
        <v>15931569</v>
      </c>
      <c r="R115" s="289">
        <v>0</v>
      </c>
      <c r="S115" s="289">
        <v>169449</v>
      </c>
      <c r="T115" s="82"/>
    </row>
    <row r="116" spans="1:20" ht="23.1" customHeight="1" x14ac:dyDescent="0.15">
      <c r="B116" s="84"/>
      <c r="C116" s="349" t="s">
        <v>271</v>
      </c>
      <c r="D116" s="314"/>
      <c r="E116" s="137"/>
      <c r="F116" s="85"/>
      <c r="G116" s="86">
        <v>9</v>
      </c>
      <c r="H116" s="86">
        <v>5</v>
      </c>
      <c r="I116" s="86">
        <v>0</v>
      </c>
      <c r="J116" s="86">
        <v>2</v>
      </c>
      <c r="K116" s="86">
        <v>0</v>
      </c>
      <c r="L116" s="86">
        <v>0</v>
      </c>
      <c r="M116" s="86">
        <v>0</v>
      </c>
      <c r="N116" s="86">
        <v>0</v>
      </c>
      <c r="O116" s="86">
        <f t="shared" si="16"/>
        <v>16</v>
      </c>
      <c r="P116" s="287">
        <v>1187620.5625</v>
      </c>
      <c r="Q116" s="287">
        <v>9201547</v>
      </c>
      <c r="R116" s="287">
        <v>0</v>
      </c>
      <c r="S116" s="287">
        <v>0</v>
      </c>
      <c r="T116" s="82"/>
    </row>
    <row r="117" spans="1:20" ht="23.1" customHeight="1" x14ac:dyDescent="0.15">
      <c r="B117" s="84"/>
      <c r="C117" s="349" t="s">
        <v>274</v>
      </c>
      <c r="D117" s="122"/>
      <c r="E117" s="122"/>
      <c r="F117" s="85"/>
      <c r="G117" s="86">
        <v>0</v>
      </c>
      <c r="H117" s="86">
        <v>14</v>
      </c>
      <c r="I117" s="86">
        <v>1</v>
      </c>
      <c r="J117" s="86">
        <v>1</v>
      </c>
      <c r="K117" s="86">
        <v>0</v>
      </c>
      <c r="L117" s="86">
        <v>0</v>
      </c>
      <c r="M117" s="86">
        <v>0</v>
      </c>
      <c r="N117" s="86">
        <v>0</v>
      </c>
      <c r="O117" s="86">
        <f t="shared" si="16"/>
        <v>16</v>
      </c>
      <c r="P117" s="287">
        <v>1610988.3125</v>
      </c>
      <c r="Q117" s="287">
        <v>9065865</v>
      </c>
      <c r="R117" s="287">
        <v>19000</v>
      </c>
      <c r="S117" s="287">
        <v>707324</v>
      </c>
      <c r="T117" s="82"/>
    </row>
    <row r="118" spans="1:20" ht="23.1" customHeight="1" x14ac:dyDescent="0.15">
      <c r="B118" s="84"/>
      <c r="C118" s="349" t="s">
        <v>275</v>
      </c>
      <c r="D118" s="122"/>
      <c r="E118" s="122"/>
      <c r="F118" s="85"/>
      <c r="G118" s="86">
        <v>0</v>
      </c>
      <c r="H118" s="86">
        <v>7</v>
      </c>
      <c r="I118" s="86">
        <v>1</v>
      </c>
      <c r="J118" s="86">
        <v>4</v>
      </c>
      <c r="K118" s="86">
        <v>4</v>
      </c>
      <c r="L118" s="86">
        <v>0</v>
      </c>
      <c r="M118" s="86">
        <v>0</v>
      </c>
      <c r="N118" s="86">
        <v>0</v>
      </c>
      <c r="O118" s="86">
        <f t="shared" si="16"/>
        <v>16</v>
      </c>
      <c r="P118" s="287">
        <v>7709564.3125</v>
      </c>
      <c r="Q118" s="287">
        <v>24272919</v>
      </c>
      <c r="R118" s="287">
        <v>109260</v>
      </c>
      <c r="S118" s="287">
        <v>5451638.5</v>
      </c>
      <c r="T118" s="82"/>
    </row>
    <row r="119" spans="1:20" ht="23.1" customHeight="1" x14ac:dyDescent="0.15">
      <c r="B119" s="84"/>
      <c r="C119" s="349" t="s">
        <v>303</v>
      </c>
      <c r="D119" s="122"/>
      <c r="E119" s="122"/>
      <c r="F119" s="85"/>
      <c r="G119" s="86">
        <v>0</v>
      </c>
      <c r="H119" s="86">
        <v>0</v>
      </c>
      <c r="I119" s="86">
        <v>0</v>
      </c>
      <c r="J119" s="86">
        <v>0</v>
      </c>
      <c r="K119" s="86">
        <v>0</v>
      </c>
      <c r="L119" s="86">
        <v>3</v>
      </c>
      <c r="M119" s="86">
        <v>13</v>
      </c>
      <c r="N119" s="86">
        <v>0</v>
      </c>
      <c r="O119" s="86">
        <f t="shared" si="16"/>
        <v>16</v>
      </c>
      <c r="P119" s="287">
        <v>256026093.875</v>
      </c>
      <c r="Q119" s="287">
        <v>536000000</v>
      </c>
      <c r="R119" s="287">
        <v>72914106</v>
      </c>
      <c r="S119" s="287">
        <v>236414935</v>
      </c>
      <c r="T119" s="82"/>
    </row>
    <row r="120" spans="1:20" ht="23.1" customHeight="1" x14ac:dyDescent="0.15">
      <c r="B120" s="84"/>
      <c r="C120" s="349" t="s">
        <v>304</v>
      </c>
      <c r="D120" s="122"/>
      <c r="E120" s="122"/>
      <c r="F120" s="85"/>
      <c r="G120" s="86">
        <v>0</v>
      </c>
      <c r="H120" s="86">
        <v>0</v>
      </c>
      <c r="I120" s="86">
        <v>0</v>
      </c>
      <c r="J120" s="86">
        <v>0</v>
      </c>
      <c r="K120" s="86">
        <v>0</v>
      </c>
      <c r="L120" s="86">
        <v>3</v>
      </c>
      <c r="M120" s="86">
        <v>13</v>
      </c>
      <c r="N120" s="86">
        <v>0</v>
      </c>
      <c r="O120" s="86">
        <f t="shared" si="16"/>
        <v>16</v>
      </c>
      <c r="P120" s="287">
        <v>256026093.875</v>
      </c>
      <c r="Q120" s="287">
        <v>536000000</v>
      </c>
      <c r="R120" s="287">
        <v>72914106</v>
      </c>
      <c r="S120" s="287">
        <v>236414935</v>
      </c>
      <c r="T120" s="82"/>
    </row>
    <row r="121" spans="1:20" ht="23.1" customHeight="1" x14ac:dyDescent="0.15">
      <c r="B121" s="84"/>
      <c r="C121" s="349" t="s">
        <v>684</v>
      </c>
      <c r="D121" s="122"/>
      <c r="E121" s="122"/>
      <c r="F121" s="85"/>
      <c r="G121" s="86">
        <v>0</v>
      </c>
      <c r="H121" s="86">
        <v>0</v>
      </c>
      <c r="I121" s="86">
        <v>0</v>
      </c>
      <c r="J121" s="86">
        <v>0</v>
      </c>
      <c r="K121" s="86">
        <v>0</v>
      </c>
      <c r="L121" s="86">
        <v>2</v>
      </c>
      <c r="M121" s="86">
        <v>14</v>
      </c>
      <c r="N121" s="86">
        <v>0</v>
      </c>
      <c r="O121" s="86">
        <f t="shared" si="16"/>
        <v>16</v>
      </c>
      <c r="P121" s="287">
        <v>292483305.3125</v>
      </c>
      <c r="Q121" s="287">
        <v>663000000</v>
      </c>
      <c r="R121" s="287">
        <v>80288046</v>
      </c>
      <c r="S121" s="287">
        <v>264415350</v>
      </c>
      <c r="T121" s="82"/>
    </row>
    <row r="122" spans="1:20" ht="23.1" customHeight="1" x14ac:dyDescent="0.15">
      <c r="B122" s="84"/>
      <c r="C122" s="349" t="s">
        <v>683</v>
      </c>
      <c r="D122" s="355"/>
      <c r="E122" s="122"/>
      <c r="F122" s="85"/>
      <c r="G122" s="86">
        <v>0</v>
      </c>
      <c r="H122" s="86">
        <v>0</v>
      </c>
      <c r="I122" s="86">
        <v>0</v>
      </c>
      <c r="J122" s="86">
        <v>0</v>
      </c>
      <c r="K122" s="86">
        <v>0</v>
      </c>
      <c r="L122" s="86">
        <v>2</v>
      </c>
      <c r="M122" s="86">
        <v>14</v>
      </c>
      <c r="N122" s="86">
        <v>0</v>
      </c>
      <c r="O122" s="86">
        <f t="shared" si="16"/>
        <v>16</v>
      </c>
      <c r="P122" s="287">
        <v>292483305.3125</v>
      </c>
      <c r="Q122" s="287">
        <v>663000000</v>
      </c>
      <c r="R122" s="287">
        <v>80288046</v>
      </c>
      <c r="S122" s="287">
        <v>264415350</v>
      </c>
      <c r="T122" s="82"/>
    </row>
    <row r="123" spans="1:20" ht="23.1" customHeight="1" x14ac:dyDescent="0.15">
      <c r="B123" s="84"/>
      <c r="C123" s="349" t="s">
        <v>664</v>
      </c>
      <c r="D123" s="355"/>
      <c r="E123" s="122"/>
      <c r="F123" s="85"/>
      <c r="G123" s="86">
        <v>2</v>
      </c>
      <c r="H123" s="86">
        <v>1</v>
      </c>
      <c r="I123" s="86">
        <v>0</v>
      </c>
      <c r="J123" s="86">
        <v>2</v>
      </c>
      <c r="K123" s="86">
        <v>8</v>
      </c>
      <c r="L123" s="86">
        <v>1</v>
      </c>
      <c r="M123" s="86">
        <v>2</v>
      </c>
      <c r="N123" s="86">
        <v>0</v>
      </c>
      <c r="O123" s="86">
        <f t="shared" si="16"/>
        <v>16</v>
      </c>
      <c r="P123" s="287">
        <v>36457211.4375</v>
      </c>
      <c r="Q123" s="287">
        <v>171303163</v>
      </c>
      <c r="R123" s="287">
        <v>-7830176</v>
      </c>
      <c r="S123" s="287">
        <v>18553599</v>
      </c>
      <c r="T123" s="82"/>
    </row>
    <row r="124" spans="1:20" ht="23.1" customHeight="1" x14ac:dyDescent="0.15">
      <c r="B124" s="84"/>
      <c r="C124" s="349" t="s">
        <v>663</v>
      </c>
      <c r="D124" s="122"/>
      <c r="E124" s="122"/>
      <c r="F124" s="85"/>
      <c r="G124" s="86">
        <v>2</v>
      </c>
      <c r="H124" s="86">
        <v>1</v>
      </c>
      <c r="I124" s="86">
        <v>0</v>
      </c>
      <c r="J124" s="86">
        <v>2</v>
      </c>
      <c r="K124" s="86">
        <v>8</v>
      </c>
      <c r="L124" s="86">
        <v>1</v>
      </c>
      <c r="M124" s="86">
        <v>2</v>
      </c>
      <c r="N124" s="86">
        <v>0</v>
      </c>
      <c r="O124" s="86">
        <f t="shared" si="16"/>
        <v>16</v>
      </c>
      <c r="P124" s="287">
        <v>36457211.4375</v>
      </c>
      <c r="Q124" s="287">
        <v>171303163</v>
      </c>
      <c r="R124" s="287">
        <v>-7830176</v>
      </c>
      <c r="S124" s="287">
        <v>18553599</v>
      </c>
      <c r="T124" s="82"/>
    </row>
    <row r="125" spans="1:20" ht="23.1" customHeight="1" x14ac:dyDescent="0.15">
      <c r="B125" s="84"/>
      <c r="C125" s="349" t="s">
        <v>661</v>
      </c>
      <c r="D125" s="122"/>
      <c r="E125" s="122"/>
      <c r="F125" s="85"/>
      <c r="G125" s="86">
        <v>7</v>
      </c>
      <c r="H125" s="86">
        <v>1</v>
      </c>
      <c r="I125" s="86">
        <v>0</v>
      </c>
      <c r="J125" s="86">
        <v>2</v>
      </c>
      <c r="K125" s="86">
        <v>4</v>
      </c>
      <c r="L125" s="86">
        <v>2</v>
      </c>
      <c r="M125" s="86">
        <v>0</v>
      </c>
      <c r="N125" s="86">
        <v>0</v>
      </c>
      <c r="O125" s="86">
        <f t="shared" si="16"/>
        <v>16</v>
      </c>
      <c r="P125" s="287">
        <v>14427841.9375</v>
      </c>
      <c r="Q125" s="287">
        <v>65000000</v>
      </c>
      <c r="R125" s="287">
        <v>0</v>
      </c>
      <c r="S125" s="287">
        <v>3713318</v>
      </c>
      <c r="T125" s="82"/>
    </row>
    <row r="126" spans="1:20" ht="23.1" customHeight="1" x14ac:dyDescent="0.15">
      <c r="B126" s="84"/>
      <c r="C126" s="349" t="s">
        <v>682</v>
      </c>
      <c r="D126" s="122"/>
      <c r="E126" s="122"/>
      <c r="F126" s="85"/>
      <c r="G126" s="86">
        <v>5</v>
      </c>
      <c r="H126" s="86">
        <v>0</v>
      </c>
      <c r="I126" s="86">
        <v>1</v>
      </c>
      <c r="J126" s="86">
        <v>4</v>
      </c>
      <c r="K126" s="86">
        <v>3</v>
      </c>
      <c r="L126" s="86">
        <v>2</v>
      </c>
      <c r="M126" s="86">
        <v>1</v>
      </c>
      <c r="N126" s="86">
        <v>0</v>
      </c>
      <c r="O126" s="86">
        <f t="shared" si="16"/>
        <v>16</v>
      </c>
      <c r="P126" s="287">
        <v>22029369.5</v>
      </c>
      <c r="Q126" s="287">
        <v>171303163</v>
      </c>
      <c r="R126" s="287">
        <v>-16732511</v>
      </c>
      <c r="S126" s="287">
        <v>7503366</v>
      </c>
      <c r="T126" s="82"/>
    </row>
    <row r="127" spans="1:20" ht="23.1" customHeight="1" x14ac:dyDescent="0.15">
      <c r="B127" s="84"/>
      <c r="C127" s="349" t="s">
        <v>659</v>
      </c>
      <c r="D127" s="122"/>
      <c r="E127" s="122"/>
      <c r="F127" s="85"/>
      <c r="G127" s="86">
        <v>5</v>
      </c>
      <c r="H127" s="86">
        <v>0</v>
      </c>
      <c r="I127" s="86">
        <v>1</v>
      </c>
      <c r="J127" s="86">
        <v>4</v>
      </c>
      <c r="K127" s="86">
        <v>3</v>
      </c>
      <c r="L127" s="86">
        <v>2</v>
      </c>
      <c r="M127" s="86">
        <v>1</v>
      </c>
      <c r="N127" s="86">
        <v>0</v>
      </c>
      <c r="O127" s="86">
        <f t="shared" si="16"/>
        <v>16</v>
      </c>
      <c r="P127" s="287">
        <v>22029369.5</v>
      </c>
      <c r="Q127" s="287">
        <v>171303163</v>
      </c>
      <c r="R127" s="287">
        <v>-16732511</v>
      </c>
      <c r="S127" s="287">
        <v>7503366</v>
      </c>
      <c r="T127" s="82"/>
    </row>
    <row r="128" spans="1:20" ht="23.1" customHeight="1" x14ac:dyDescent="0.15">
      <c r="B128" s="92"/>
      <c r="C128" s="128" t="s">
        <v>681</v>
      </c>
      <c r="D128" s="129"/>
      <c r="E128" s="129"/>
      <c r="F128" s="55"/>
      <c r="G128" s="93">
        <v>4</v>
      </c>
      <c r="H128" s="93">
        <v>0</v>
      </c>
      <c r="I128" s="93">
        <v>1</v>
      </c>
      <c r="J128" s="93">
        <v>4</v>
      </c>
      <c r="K128" s="93">
        <v>5</v>
      </c>
      <c r="L128" s="93">
        <v>1</v>
      </c>
      <c r="M128" s="93">
        <v>1</v>
      </c>
      <c r="N128" s="93">
        <v>0</v>
      </c>
      <c r="O128" s="93">
        <f t="shared" si="16"/>
        <v>16</v>
      </c>
      <c r="P128" s="286">
        <v>24176783.25</v>
      </c>
      <c r="Q128" s="286">
        <v>171862990</v>
      </c>
      <c r="R128" s="286">
        <v>-16923654</v>
      </c>
      <c r="S128" s="286">
        <v>8881223</v>
      </c>
      <c r="T128" s="82"/>
    </row>
    <row r="129" spans="2:20" ht="23.1" customHeight="1" x14ac:dyDescent="0.15">
      <c r="B129" s="35" t="s">
        <v>1</v>
      </c>
      <c r="C129" s="112" t="s">
        <v>270</v>
      </c>
      <c r="D129" s="318"/>
      <c r="E129" s="356"/>
      <c r="F129" s="95">
        <f t="shared" ref="F129:F142" si="17">O115</f>
        <v>16</v>
      </c>
      <c r="G129" s="62">
        <f t="shared" ref="G129:N142" si="18">G115/$F129*100</f>
        <v>43.75</v>
      </c>
      <c r="H129" s="62">
        <f t="shared" si="18"/>
        <v>37.5</v>
      </c>
      <c r="I129" s="62">
        <f t="shared" si="18"/>
        <v>0</v>
      </c>
      <c r="J129" s="62">
        <f t="shared" si="18"/>
        <v>12.5</v>
      </c>
      <c r="K129" s="62">
        <f t="shared" si="18"/>
        <v>6.25</v>
      </c>
      <c r="L129" s="62">
        <f t="shared" si="18"/>
        <v>0</v>
      </c>
      <c r="M129" s="62">
        <f t="shared" si="18"/>
        <v>0</v>
      </c>
      <c r="N129" s="62">
        <f t="shared" si="18"/>
        <v>0</v>
      </c>
      <c r="O129" s="62">
        <f t="shared" si="16"/>
        <v>100</v>
      </c>
      <c r="P129" s="96"/>
      <c r="Q129" s="82"/>
      <c r="R129" s="82"/>
      <c r="S129" s="82"/>
      <c r="T129" s="82"/>
    </row>
    <row r="130" spans="2:20" ht="23.1" customHeight="1" x14ac:dyDescent="0.15">
      <c r="B130" s="84"/>
      <c r="C130" s="349" t="s">
        <v>271</v>
      </c>
      <c r="D130" s="314"/>
      <c r="E130" s="137"/>
      <c r="F130" s="97">
        <f t="shared" si="17"/>
        <v>16</v>
      </c>
      <c r="G130" s="98">
        <f t="shared" si="18"/>
        <v>56.25</v>
      </c>
      <c r="H130" s="98">
        <f t="shared" si="18"/>
        <v>31.25</v>
      </c>
      <c r="I130" s="98">
        <f t="shared" si="18"/>
        <v>0</v>
      </c>
      <c r="J130" s="98">
        <f t="shared" si="18"/>
        <v>12.5</v>
      </c>
      <c r="K130" s="98">
        <f t="shared" si="18"/>
        <v>0</v>
      </c>
      <c r="L130" s="98">
        <f t="shared" si="18"/>
        <v>0</v>
      </c>
      <c r="M130" s="98">
        <f t="shared" si="18"/>
        <v>0</v>
      </c>
      <c r="N130" s="98">
        <f t="shared" si="18"/>
        <v>0</v>
      </c>
      <c r="O130" s="98">
        <f t="shared" si="16"/>
        <v>100</v>
      </c>
      <c r="P130" s="96"/>
      <c r="Q130" s="82"/>
      <c r="R130" s="82"/>
      <c r="S130" s="82"/>
      <c r="T130" s="82"/>
    </row>
    <row r="131" spans="2:20" ht="23.1" customHeight="1" x14ac:dyDescent="0.15">
      <c r="B131" s="84"/>
      <c r="C131" s="349" t="s">
        <v>274</v>
      </c>
      <c r="D131" s="122"/>
      <c r="E131" s="122"/>
      <c r="F131" s="97">
        <f t="shared" si="17"/>
        <v>16</v>
      </c>
      <c r="G131" s="98">
        <f t="shared" si="18"/>
        <v>0</v>
      </c>
      <c r="H131" s="98">
        <f t="shared" si="18"/>
        <v>87.5</v>
      </c>
      <c r="I131" s="98">
        <f t="shared" si="18"/>
        <v>6.25</v>
      </c>
      <c r="J131" s="98">
        <f t="shared" si="18"/>
        <v>6.25</v>
      </c>
      <c r="K131" s="98">
        <f t="shared" si="18"/>
        <v>0</v>
      </c>
      <c r="L131" s="98">
        <f t="shared" si="18"/>
        <v>0</v>
      </c>
      <c r="M131" s="98">
        <f t="shared" si="18"/>
        <v>0</v>
      </c>
      <c r="N131" s="98">
        <f t="shared" si="18"/>
        <v>0</v>
      </c>
      <c r="O131" s="98">
        <f t="shared" si="16"/>
        <v>100</v>
      </c>
      <c r="P131" s="96"/>
      <c r="Q131" s="82"/>
      <c r="R131" s="82"/>
      <c r="S131" s="82"/>
      <c r="T131" s="82"/>
    </row>
    <row r="132" spans="2:20" ht="23.1" customHeight="1" x14ac:dyDescent="0.15">
      <c r="B132" s="84"/>
      <c r="C132" s="349" t="s">
        <v>275</v>
      </c>
      <c r="D132" s="122"/>
      <c r="E132" s="122"/>
      <c r="F132" s="97">
        <f t="shared" si="17"/>
        <v>16</v>
      </c>
      <c r="G132" s="98">
        <f t="shared" si="18"/>
        <v>0</v>
      </c>
      <c r="H132" s="98">
        <f t="shared" si="18"/>
        <v>43.75</v>
      </c>
      <c r="I132" s="98">
        <f t="shared" si="18"/>
        <v>6.25</v>
      </c>
      <c r="J132" s="98">
        <f t="shared" si="18"/>
        <v>25</v>
      </c>
      <c r="K132" s="98">
        <f t="shared" si="18"/>
        <v>25</v>
      </c>
      <c r="L132" s="98">
        <f t="shared" si="18"/>
        <v>0</v>
      </c>
      <c r="M132" s="98">
        <f t="shared" si="18"/>
        <v>0</v>
      </c>
      <c r="N132" s="98">
        <f t="shared" si="18"/>
        <v>0</v>
      </c>
      <c r="O132" s="98">
        <f t="shared" si="16"/>
        <v>100</v>
      </c>
      <c r="P132" s="96"/>
      <c r="Q132" s="82"/>
      <c r="R132" s="82"/>
      <c r="S132" s="82"/>
      <c r="T132" s="82"/>
    </row>
    <row r="133" spans="2:20" ht="23.1" customHeight="1" x14ac:dyDescent="0.15">
      <c r="B133" s="84"/>
      <c r="C133" s="349" t="s">
        <v>303</v>
      </c>
      <c r="D133" s="122"/>
      <c r="E133" s="122"/>
      <c r="F133" s="97">
        <f t="shared" si="17"/>
        <v>16</v>
      </c>
      <c r="G133" s="98">
        <f t="shared" si="18"/>
        <v>0</v>
      </c>
      <c r="H133" s="98">
        <f t="shared" si="18"/>
        <v>0</v>
      </c>
      <c r="I133" s="98">
        <f t="shared" si="18"/>
        <v>0</v>
      </c>
      <c r="J133" s="98">
        <f t="shared" si="18"/>
        <v>0</v>
      </c>
      <c r="K133" s="98">
        <f t="shared" si="18"/>
        <v>0</v>
      </c>
      <c r="L133" s="98">
        <f t="shared" si="18"/>
        <v>18.75</v>
      </c>
      <c r="M133" s="98">
        <f t="shared" si="18"/>
        <v>81.25</v>
      </c>
      <c r="N133" s="98">
        <f t="shared" si="18"/>
        <v>0</v>
      </c>
      <c r="O133" s="98">
        <f t="shared" si="16"/>
        <v>100</v>
      </c>
      <c r="P133" s="96"/>
      <c r="Q133" s="82"/>
      <c r="R133" s="82"/>
      <c r="S133" s="82"/>
      <c r="T133" s="82"/>
    </row>
    <row r="134" spans="2:20" ht="23.1" customHeight="1" x14ac:dyDescent="0.15">
      <c r="B134" s="84"/>
      <c r="C134" s="349" t="s">
        <v>304</v>
      </c>
      <c r="D134" s="122"/>
      <c r="E134" s="122"/>
      <c r="F134" s="97">
        <f t="shared" si="17"/>
        <v>16</v>
      </c>
      <c r="G134" s="98">
        <f t="shared" si="18"/>
        <v>0</v>
      </c>
      <c r="H134" s="98">
        <f t="shared" si="18"/>
        <v>0</v>
      </c>
      <c r="I134" s="98">
        <f t="shared" si="18"/>
        <v>0</v>
      </c>
      <c r="J134" s="98">
        <f t="shared" si="18"/>
        <v>0</v>
      </c>
      <c r="K134" s="98">
        <f t="shared" si="18"/>
        <v>0</v>
      </c>
      <c r="L134" s="98">
        <f t="shared" si="18"/>
        <v>18.75</v>
      </c>
      <c r="M134" s="98">
        <f t="shared" si="18"/>
        <v>81.25</v>
      </c>
      <c r="N134" s="98">
        <f t="shared" si="18"/>
        <v>0</v>
      </c>
      <c r="O134" s="98">
        <f t="shared" si="16"/>
        <v>100</v>
      </c>
      <c r="P134" s="96"/>
      <c r="Q134" s="82"/>
      <c r="R134" s="82"/>
      <c r="S134" s="82"/>
      <c r="T134" s="82"/>
    </row>
    <row r="135" spans="2:20" ht="23.1" customHeight="1" x14ac:dyDescent="0.15">
      <c r="B135" s="84"/>
      <c r="C135" s="349" t="s">
        <v>684</v>
      </c>
      <c r="D135" s="122"/>
      <c r="E135" s="122"/>
      <c r="F135" s="97">
        <f t="shared" si="17"/>
        <v>16</v>
      </c>
      <c r="G135" s="98">
        <f t="shared" si="18"/>
        <v>0</v>
      </c>
      <c r="H135" s="98">
        <f t="shared" si="18"/>
        <v>0</v>
      </c>
      <c r="I135" s="98">
        <f t="shared" si="18"/>
        <v>0</v>
      </c>
      <c r="J135" s="98">
        <f t="shared" si="18"/>
        <v>0</v>
      </c>
      <c r="K135" s="98">
        <f t="shared" si="18"/>
        <v>0</v>
      </c>
      <c r="L135" s="98">
        <f t="shared" si="18"/>
        <v>12.5</v>
      </c>
      <c r="M135" s="98">
        <f t="shared" si="18"/>
        <v>87.5</v>
      </c>
      <c r="N135" s="98">
        <f t="shared" si="18"/>
        <v>0</v>
      </c>
      <c r="O135" s="98">
        <f t="shared" si="16"/>
        <v>100</v>
      </c>
      <c r="P135" s="96"/>
      <c r="Q135" s="82"/>
      <c r="R135" s="82"/>
      <c r="S135" s="82"/>
      <c r="T135" s="82"/>
    </row>
    <row r="136" spans="2:20" ht="23.1" customHeight="1" x14ac:dyDescent="0.15">
      <c r="B136" s="84"/>
      <c r="C136" s="349" t="s">
        <v>683</v>
      </c>
      <c r="D136" s="355"/>
      <c r="E136" s="122"/>
      <c r="F136" s="97">
        <f t="shared" si="17"/>
        <v>16</v>
      </c>
      <c r="G136" s="98">
        <f t="shared" si="18"/>
        <v>0</v>
      </c>
      <c r="H136" s="98">
        <f t="shared" si="18"/>
        <v>0</v>
      </c>
      <c r="I136" s="98">
        <f t="shared" si="18"/>
        <v>0</v>
      </c>
      <c r="J136" s="98">
        <f t="shared" si="18"/>
        <v>0</v>
      </c>
      <c r="K136" s="98">
        <f t="shared" si="18"/>
        <v>0</v>
      </c>
      <c r="L136" s="98">
        <f t="shared" si="18"/>
        <v>12.5</v>
      </c>
      <c r="M136" s="98">
        <f t="shared" si="18"/>
        <v>87.5</v>
      </c>
      <c r="N136" s="98">
        <f t="shared" si="18"/>
        <v>0</v>
      </c>
      <c r="O136" s="98">
        <f t="shared" si="16"/>
        <v>100</v>
      </c>
      <c r="P136" s="96"/>
      <c r="Q136" s="82"/>
      <c r="R136" s="82"/>
      <c r="S136" s="82"/>
      <c r="T136" s="82"/>
    </row>
    <row r="137" spans="2:20" ht="23.1" customHeight="1" x14ac:dyDescent="0.15">
      <c r="B137" s="84"/>
      <c r="C137" s="349" t="s">
        <v>664</v>
      </c>
      <c r="D137" s="355"/>
      <c r="E137" s="122"/>
      <c r="F137" s="109">
        <f t="shared" si="17"/>
        <v>16</v>
      </c>
      <c r="G137" s="65">
        <f t="shared" si="18"/>
        <v>12.5</v>
      </c>
      <c r="H137" s="65">
        <f t="shared" si="18"/>
        <v>6.25</v>
      </c>
      <c r="I137" s="65">
        <f t="shared" si="18"/>
        <v>0</v>
      </c>
      <c r="J137" s="65">
        <f t="shared" si="18"/>
        <v>12.5</v>
      </c>
      <c r="K137" s="65">
        <f t="shared" si="18"/>
        <v>50</v>
      </c>
      <c r="L137" s="65">
        <f t="shared" si="18"/>
        <v>6.25</v>
      </c>
      <c r="M137" s="65">
        <f t="shared" si="18"/>
        <v>12.5</v>
      </c>
      <c r="N137" s="65">
        <f t="shared" si="18"/>
        <v>0</v>
      </c>
      <c r="O137" s="65">
        <f t="shared" si="16"/>
        <v>100</v>
      </c>
      <c r="P137" s="96"/>
      <c r="Q137" s="82"/>
      <c r="R137" s="82"/>
      <c r="S137" s="82"/>
      <c r="T137" s="82"/>
    </row>
    <row r="138" spans="2:20" ht="23.1" customHeight="1" x14ac:dyDescent="0.15">
      <c r="B138" s="84"/>
      <c r="C138" s="349" t="s">
        <v>663</v>
      </c>
      <c r="D138" s="122"/>
      <c r="E138" s="122"/>
      <c r="F138" s="97">
        <f t="shared" si="17"/>
        <v>16</v>
      </c>
      <c r="G138" s="98">
        <f t="shared" si="18"/>
        <v>12.5</v>
      </c>
      <c r="H138" s="98">
        <f t="shared" si="18"/>
        <v>6.25</v>
      </c>
      <c r="I138" s="98">
        <f t="shared" si="18"/>
        <v>0</v>
      </c>
      <c r="J138" s="98">
        <f t="shared" si="18"/>
        <v>12.5</v>
      </c>
      <c r="K138" s="98">
        <f t="shared" si="18"/>
        <v>50</v>
      </c>
      <c r="L138" s="98">
        <f t="shared" si="18"/>
        <v>6.25</v>
      </c>
      <c r="M138" s="98">
        <f t="shared" si="18"/>
        <v>12.5</v>
      </c>
      <c r="N138" s="98">
        <f t="shared" si="18"/>
        <v>0</v>
      </c>
      <c r="O138" s="98">
        <f t="shared" si="16"/>
        <v>100</v>
      </c>
      <c r="P138" s="96"/>
      <c r="Q138" s="82"/>
      <c r="R138" s="82"/>
      <c r="S138" s="82"/>
      <c r="T138" s="82"/>
    </row>
    <row r="139" spans="2:20" ht="23.1" customHeight="1" x14ac:dyDescent="0.15">
      <c r="B139" s="84"/>
      <c r="C139" s="349" t="s">
        <v>661</v>
      </c>
      <c r="D139" s="122"/>
      <c r="E139" s="122"/>
      <c r="F139" s="97">
        <f t="shared" si="17"/>
        <v>16</v>
      </c>
      <c r="G139" s="98">
        <f t="shared" si="18"/>
        <v>43.75</v>
      </c>
      <c r="H139" s="98">
        <f t="shared" si="18"/>
        <v>6.25</v>
      </c>
      <c r="I139" s="98">
        <f t="shared" si="18"/>
        <v>0</v>
      </c>
      <c r="J139" s="98">
        <f t="shared" si="18"/>
        <v>12.5</v>
      </c>
      <c r="K139" s="98">
        <f t="shared" si="18"/>
        <v>25</v>
      </c>
      <c r="L139" s="98">
        <f t="shared" si="18"/>
        <v>12.5</v>
      </c>
      <c r="M139" s="98">
        <f t="shared" si="18"/>
        <v>0</v>
      </c>
      <c r="N139" s="98">
        <f t="shared" si="18"/>
        <v>0</v>
      </c>
      <c r="O139" s="98">
        <f t="shared" si="16"/>
        <v>100</v>
      </c>
      <c r="P139" s="96"/>
      <c r="Q139" s="82"/>
      <c r="R139" s="82"/>
      <c r="S139" s="82"/>
      <c r="T139" s="82"/>
    </row>
    <row r="140" spans="2:20" ht="23.1" customHeight="1" x14ac:dyDescent="0.15">
      <c r="B140" s="84"/>
      <c r="C140" s="349" t="s">
        <v>682</v>
      </c>
      <c r="D140" s="122"/>
      <c r="E140" s="122"/>
      <c r="F140" s="97">
        <f t="shared" si="17"/>
        <v>16</v>
      </c>
      <c r="G140" s="98">
        <f t="shared" si="18"/>
        <v>31.25</v>
      </c>
      <c r="H140" s="98">
        <f t="shared" si="18"/>
        <v>0</v>
      </c>
      <c r="I140" s="98">
        <f t="shared" si="18"/>
        <v>6.25</v>
      </c>
      <c r="J140" s="98">
        <f t="shared" si="18"/>
        <v>25</v>
      </c>
      <c r="K140" s="98">
        <f t="shared" si="18"/>
        <v>18.75</v>
      </c>
      <c r="L140" s="98">
        <f t="shared" si="18"/>
        <v>12.5</v>
      </c>
      <c r="M140" s="98">
        <f t="shared" si="18"/>
        <v>6.25</v>
      </c>
      <c r="N140" s="98">
        <f t="shared" si="18"/>
        <v>0</v>
      </c>
      <c r="O140" s="98">
        <f t="shared" si="16"/>
        <v>100</v>
      </c>
      <c r="P140" s="96"/>
      <c r="Q140" s="82"/>
      <c r="R140" s="82"/>
      <c r="S140" s="82"/>
      <c r="T140" s="82"/>
    </row>
    <row r="141" spans="2:20" ht="23.1" customHeight="1" x14ac:dyDescent="0.15">
      <c r="B141" s="84"/>
      <c r="C141" s="349" t="s">
        <v>659</v>
      </c>
      <c r="D141" s="122"/>
      <c r="E141" s="122"/>
      <c r="F141" s="97">
        <f t="shared" si="17"/>
        <v>16</v>
      </c>
      <c r="G141" s="98">
        <f t="shared" si="18"/>
        <v>31.25</v>
      </c>
      <c r="H141" s="98">
        <f t="shared" si="18"/>
        <v>0</v>
      </c>
      <c r="I141" s="98">
        <f t="shared" si="18"/>
        <v>6.25</v>
      </c>
      <c r="J141" s="98">
        <f t="shared" si="18"/>
        <v>25</v>
      </c>
      <c r="K141" s="98">
        <f t="shared" si="18"/>
        <v>18.75</v>
      </c>
      <c r="L141" s="98">
        <f t="shared" si="18"/>
        <v>12.5</v>
      </c>
      <c r="M141" s="98">
        <f t="shared" si="18"/>
        <v>6.25</v>
      </c>
      <c r="N141" s="98">
        <f t="shared" si="18"/>
        <v>0</v>
      </c>
      <c r="O141" s="98">
        <f t="shared" si="16"/>
        <v>100</v>
      </c>
      <c r="P141" s="96"/>
      <c r="Q141" s="82"/>
      <c r="R141" s="82"/>
      <c r="S141" s="82"/>
      <c r="T141" s="82"/>
    </row>
    <row r="142" spans="2:20" ht="23.1" customHeight="1" x14ac:dyDescent="0.15">
      <c r="B142" s="92"/>
      <c r="C142" s="128" t="s">
        <v>685</v>
      </c>
      <c r="D142" s="129"/>
      <c r="E142" s="129"/>
      <c r="F142" s="99">
        <f t="shared" si="17"/>
        <v>16</v>
      </c>
      <c r="G142" s="100">
        <f t="shared" si="18"/>
        <v>25</v>
      </c>
      <c r="H142" s="100">
        <f t="shared" si="18"/>
        <v>0</v>
      </c>
      <c r="I142" s="100">
        <f t="shared" si="18"/>
        <v>6.25</v>
      </c>
      <c r="J142" s="100">
        <f t="shared" si="18"/>
        <v>25</v>
      </c>
      <c r="K142" s="100">
        <f t="shared" si="18"/>
        <v>31.25</v>
      </c>
      <c r="L142" s="100">
        <f t="shared" si="18"/>
        <v>6.25</v>
      </c>
      <c r="M142" s="100">
        <f t="shared" si="18"/>
        <v>6.25</v>
      </c>
      <c r="N142" s="100">
        <f t="shared" si="18"/>
        <v>0</v>
      </c>
      <c r="O142" s="100">
        <f t="shared" si="16"/>
        <v>100</v>
      </c>
      <c r="P142" s="96"/>
      <c r="Q142" s="82"/>
      <c r="R142" s="82"/>
      <c r="S142" s="82"/>
      <c r="T142" s="82"/>
    </row>
    <row r="143" spans="2:20" ht="23.1" customHeight="1" x14ac:dyDescent="0.15">
      <c r="B143" s="35" t="s">
        <v>1</v>
      </c>
      <c r="C143" s="112" t="s">
        <v>270</v>
      </c>
      <c r="D143" s="318"/>
      <c r="E143" s="356"/>
      <c r="F143" s="95">
        <f t="shared" ref="F143:F156" si="19">F129-N115</f>
        <v>16</v>
      </c>
      <c r="G143" s="62">
        <f t="shared" ref="G143:M156" si="20">G115/$F143*100</f>
        <v>43.75</v>
      </c>
      <c r="H143" s="62">
        <f t="shared" si="20"/>
        <v>37.5</v>
      </c>
      <c r="I143" s="62">
        <f t="shared" si="20"/>
        <v>0</v>
      </c>
      <c r="J143" s="62">
        <f t="shared" si="20"/>
        <v>12.5</v>
      </c>
      <c r="K143" s="62">
        <f t="shared" si="20"/>
        <v>6.25</v>
      </c>
      <c r="L143" s="62">
        <f t="shared" si="20"/>
        <v>0</v>
      </c>
      <c r="M143" s="62">
        <f t="shared" si="20"/>
        <v>0</v>
      </c>
      <c r="N143" s="101" t="s">
        <v>203</v>
      </c>
      <c r="O143" s="62">
        <f t="shared" si="16"/>
        <v>100</v>
      </c>
      <c r="P143" s="96"/>
      <c r="Q143" s="82"/>
      <c r="R143" s="82"/>
      <c r="S143" s="82"/>
      <c r="T143" s="82"/>
    </row>
    <row r="144" spans="2:20" ht="23.1" customHeight="1" x14ac:dyDescent="0.15">
      <c r="B144" s="102" t="s">
        <v>192</v>
      </c>
      <c r="C144" s="349" t="s">
        <v>271</v>
      </c>
      <c r="D144" s="314"/>
      <c r="E144" s="137"/>
      <c r="F144" s="97">
        <f t="shared" si="19"/>
        <v>16</v>
      </c>
      <c r="G144" s="98">
        <f t="shared" si="20"/>
        <v>56.25</v>
      </c>
      <c r="H144" s="98">
        <f t="shared" si="20"/>
        <v>31.25</v>
      </c>
      <c r="I144" s="98">
        <f t="shared" si="20"/>
        <v>0</v>
      </c>
      <c r="J144" s="98">
        <f t="shared" si="20"/>
        <v>12.5</v>
      </c>
      <c r="K144" s="98">
        <f t="shared" si="20"/>
        <v>0</v>
      </c>
      <c r="L144" s="98">
        <f t="shared" si="20"/>
        <v>0</v>
      </c>
      <c r="M144" s="98">
        <f t="shared" si="20"/>
        <v>0</v>
      </c>
      <c r="N144" s="106" t="s">
        <v>146</v>
      </c>
      <c r="O144" s="98">
        <f t="shared" si="16"/>
        <v>100</v>
      </c>
      <c r="P144" s="96"/>
      <c r="Q144" s="82"/>
      <c r="R144" s="82"/>
      <c r="S144" s="82"/>
      <c r="T144" s="82"/>
    </row>
    <row r="145" spans="1:22" ht="23.1" customHeight="1" x14ac:dyDescent="0.15">
      <c r="B145" s="84"/>
      <c r="C145" s="349" t="s">
        <v>274</v>
      </c>
      <c r="D145" s="122"/>
      <c r="E145" s="122"/>
      <c r="F145" s="97">
        <f t="shared" si="19"/>
        <v>16</v>
      </c>
      <c r="G145" s="98">
        <f t="shared" si="20"/>
        <v>0</v>
      </c>
      <c r="H145" s="98">
        <f t="shared" si="20"/>
        <v>87.5</v>
      </c>
      <c r="I145" s="98">
        <f t="shared" si="20"/>
        <v>6.25</v>
      </c>
      <c r="J145" s="98">
        <f t="shared" si="20"/>
        <v>6.25</v>
      </c>
      <c r="K145" s="98">
        <f t="shared" si="20"/>
        <v>0</v>
      </c>
      <c r="L145" s="98">
        <f t="shared" si="20"/>
        <v>0</v>
      </c>
      <c r="M145" s="98">
        <f t="shared" si="20"/>
        <v>0</v>
      </c>
      <c r="N145" s="106" t="s">
        <v>146</v>
      </c>
      <c r="O145" s="98">
        <f t="shared" si="16"/>
        <v>100</v>
      </c>
      <c r="P145" s="96"/>
      <c r="Q145" s="82"/>
      <c r="R145" s="82"/>
      <c r="S145" s="82"/>
      <c r="T145" s="82"/>
    </row>
    <row r="146" spans="1:22" ht="23.1" customHeight="1" x14ac:dyDescent="0.15">
      <c r="B146" s="84"/>
      <c r="C146" s="349" t="s">
        <v>275</v>
      </c>
      <c r="D146" s="122"/>
      <c r="E146" s="122"/>
      <c r="F146" s="97">
        <f t="shared" si="19"/>
        <v>16</v>
      </c>
      <c r="G146" s="98">
        <f t="shared" si="20"/>
        <v>0</v>
      </c>
      <c r="H146" s="98">
        <f t="shared" si="20"/>
        <v>43.75</v>
      </c>
      <c r="I146" s="98">
        <f t="shared" si="20"/>
        <v>6.25</v>
      </c>
      <c r="J146" s="98">
        <f t="shared" si="20"/>
        <v>25</v>
      </c>
      <c r="K146" s="98">
        <f t="shared" si="20"/>
        <v>25</v>
      </c>
      <c r="L146" s="98">
        <f t="shared" si="20"/>
        <v>0</v>
      </c>
      <c r="M146" s="98">
        <f t="shared" si="20"/>
        <v>0</v>
      </c>
      <c r="N146" s="106" t="s">
        <v>146</v>
      </c>
      <c r="O146" s="98">
        <f t="shared" si="16"/>
        <v>100</v>
      </c>
      <c r="P146" s="96"/>
      <c r="Q146" s="82"/>
      <c r="R146" s="82"/>
      <c r="S146" s="82"/>
      <c r="T146" s="82"/>
    </row>
    <row r="147" spans="1:22" ht="23.1" customHeight="1" x14ac:dyDescent="0.15">
      <c r="B147" s="84"/>
      <c r="C147" s="349" t="s">
        <v>303</v>
      </c>
      <c r="D147" s="122"/>
      <c r="E147" s="122"/>
      <c r="F147" s="97">
        <f t="shared" si="19"/>
        <v>16</v>
      </c>
      <c r="G147" s="98">
        <f t="shared" si="20"/>
        <v>0</v>
      </c>
      <c r="H147" s="98">
        <f t="shared" si="20"/>
        <v>0</v>
      </c>
      <c r="I147" s="98">
        <f t="shared" si="20"/>
        <v>0</v>
      </c>
      <c r="J147" s="98">
        <f t="shared" si="20"/>
        <v>0</v>
      </c>
      <c r="K147" s="98">
        <f t="shared" si="20"/>
        <v>0</v>
      </c>
      <c r="L147" s="98">
        <f t="shared" si="20"/>
        <v>18.75</v>
      </c>
      <c r="M147" s="98">
        <f t="shared" si="20"/>
        <v>81.25</v>
      </c>
      <c r="N147" s="106" t="s">
        <v>146</v>
      </c>
      <c r="O147" s="98">
        <f t="shared" si="16"/>
        <v>100</v>
      </c>
      <c r="P147" s="96"/>
      <c r="Q147" s="82"/>
      <c r="R147" s="82"/>
      <c r="S147" s="82"/>
      <c r="T147" s="82"/>
    </row>
    <row r="148" spans="1:22" ht="23.1" customHeight="1" x14ac:dyDescent="0.15">
      <c r="B148" s="84"/>
      <c r="C148" s="349" t="s">
        <v>304</v>
      </c>
      <c r="D148" s="122"/>
      <c r="E148" s="122"/>
      <c r="F148" s="97">
        <f t="shared" si="19"/>
        <v>16</v>
      </c>
      <c r="G148" s="98">
        <f t="shared" si="20"/>
        <v>0</v>
      </c>
      <c r="H148" s="98">
        <f t="shared" si="20"/>
        <v>0</v>
      </c>
      <c r="I148" s="98">
        <f t="shared" si="20"/>
        <v>0</v>
      </c>
      <c r="J148" s="98">
        <f t="shared" si="20"/>
        <v>0</v>
      </c>
      <c r="K148" s="98">
        <f t="shared" si="20"/>
        <v>0</v>
      </c>
      <c r="L148" s="98">
        <f t="shared" si="20"/>
        <v>18.75</v>
      </c>
      <c r="M148" s="98">
        <f t="shared" si="20"/>
        <v>81.25</v>
      </c>
      <c r="N148" s="106" t="s">
        <v>146</v>
      </c>
      <c r="O148" s="98">
        <f t="shared" si="16"/>
        <v>100</v>
      </c>
      <c r="P148" s="96"/>
      <c r="Q148" s="82"/>
      <c r="R148" s="82"/>
      <c r="S148" s="82"/>
      <c r="T148" s="82"/>
    </row>
    <row r="149" spans="1:22" ht="23.1" customHeight="1" x14ac:dyDescent="0.15">
      <c r="B149" s="84"/>
      <c r="C149" s="349" t="s">
        <v>684</v>
      </c>
      <c r="D149" s="122"/>
      <c r="E149" s="122"/>
      <c r="F149" s="97">
        <f t="shared" si="19"/>
        <v>16</v>
      </c>
      <c r="G149" s="98">
        <f t="shared" si="20"/>
        <v>0</v>
      </c>
      <c r="H149" s="98">
        <f t="shared" si="20"/>
        <v>0</v>
      </c>
      <c r="I149" s="98">
        <f t="shared" si="20"/>
        <v>0</v>
      </c>
      <c r="J149" s="98">
        <f t="shared" si="20"/>
        <v>0</v>
      </c>
      <c r="K149" s="98">
        <f t="shared" si="20"/>
        <v>0</v>
      </c>
      <c r="L149" s="98">
        <f t="shared" si="20"/>
        <v>12.5</v>
      </c>
      <c r="M149" s="98">
        <f t="shared" si="20"/>
        <v>87.5</v>
      </c>
      <c r="N149" s="106" t="s">
        <v>146</v>
      </c>
      <c r="O149" s="98">
        <f t="shared" si="16"/>
        <v>100</v>
      </c>
      <c r="P149" s="96"/>
      <c r="Q149" s="82"/>
      <c r="R149" s="82"/>
      <c r="S149" s="82"/>
      <c r="T149" s="82"/>
    </row>
    <row r="150" spans="1:22" ht="23.1" customHeight="1" x14ac:dyDescent="0.15">
      <c r="B150" s="84"/>
      <c r="C150" s="349" t="s">
        <v>683</v>
      </c>
      <c r="D150" s="355"/>
      <c r="E150" s="122"/>
      <c r="F150" s="97">
        <f t="shared" si="19"/>
        <v>16</v>
      </c>
      <c r="G150" s="98">
        <f t="shared" si="20"/>
        <v>0</v>
      </c>
      <c r="H150" s="98">
        <f t="shared" si="20"/>
        <v>0</v>
      </c>
      <c r="I150" s="98">
        <f t="shared" si="20"/>
        <v>0</v>
      </c>
      <c r="J150" s="98">
        <f t="shared" si="20"/>
        <v>0</v>
      </c>
      <c r="K150" s="98">
        <f t="shared" si="20"/>
        <v>0</v>
      </c>
      <c r="L150" s="98">
        <f t="shared" si="20"/>
        <v>12.5</v>
      </c>
      <c r="M150" s="98">
        <f t="shared" si="20"/>
        <v>87.5</v>
      </c>
      <c r="N150" s="106" t="s">
        <v>146</v>
      </c>
      <c r="O150" s="98">
        <f t="shared" si="16"/>
        <v>100</v>
      </c>
      <c r="P150" s="96"/>
      <c r="Q150" s="82"/>
      <c r="R150" s="82"/>
      <c r="S150" s="82"/>
      <c r="T150" s="82"/>
    </row>
    <row r="151" spans="1:22" ht="23.1" customHeight="1" x14ac:dyDescent="0.15">
      <c r="B151" s="84"/>
      <c r="C151" s="349" t="s">
        <v>664</v>
      </c>
      <c r="D151" s="355"/>
      <c r="E151" s="122"/>
      <c r="F151" s="109">
        <f t="shared" si="19"/>
        <v>16</v>
      </c>
      <c r="G151" s="65">
        <f t="shared" si="20"/>
        <v>12.5</v>
      </c>
      <c r="H151" s="65">
        <f t="shared" si="20"/>
        <v>6.25</v>
      </c>
      <c r="I151" s="65">
        <f t="shared" si="20"/>
        <v>0</v>
      </c>
      <c r="J151" s="65">
        <f t="shared" si="20"/>
        <v>12.5</v>
      </c>
      <c r="K151" s="65">
        <f t="shared" si="20"/>
        <v>50</v>
      </c>
      <c r="L151" s="65">
        <f t="shared" si="20"/>
        <v>6.25</v>
      </c>
      <c r="M151" s="65">
        <f t="shared" si="20"/>
        <v>12.5</v>
      </c>
      <c r="N151" s="67" t="s">
        <v>146</v>
      </c>
      <c r="O151" s="65">
        <f t="shared" si="16"/>
        <v>100</v>
      </c>
      <c r="P151" s="96"/>
      <c r="Q151" s="82"/>
      <c r="R151" s="82"/>
      <c r="S151" s="82"/>
      <c r="T151" s="82"/>
    </row>
    <row r="152" spans="1:22" ht="23.1" customHeight="1" x14ac:dyDescent="0.15">
      <c r="B152" s="84"/>
      <c r="C152" s="349" t="s">
        <v>663</v>
      </c>
      <c r="D152" s="122"/>
      <c r="E152" s="122"/>
      <c r="F152" s="97">
        <f t="shared" si="19"/>
        <v>16</v>
      </c>
      <c r="G152" s="98">
        <f t="shared" si="20"/>
        <v>12.5</v>
      </c>
      <c r="H152" s="98">
        <f t="shared" si="20"/>
        <v>6.25</v>
      </c>
      <c r="I152" s="98">
        <f t="shared" si="20"/>
        <v>0</v>
      </c>
      <c r="J152" s="98">
        <f t="shared" si="20"/>
        <v>12.5</v>
      </c>
      <c r="K152" s="98">
        <f t="shared" si="20"/>
        <v>50</v>
      </c>
      <c r="L152" s="98">
        <f t="shared" si="20"/>
        <v>6.25</v>
      </c>
      <c r="M152" s="98">
        <f t="shared" si="20"/>
        <v>12.5</v>
      </c>
      <c r="N152" s="106" t="s">
        <v>146</v>
      </c>
      <c r="O152" s="98">
        <f t="shared" si="16"/>
        <v>100</v>
      </c>
      <c r="P152" s="96"/>
      <c r="Q152" s="82"/>
      <c r="R152" s="82"/>
      <c r="S152" s="82"/>
      <c r="T152" s="82"/>
    </row>
    <row r="153" spans="1:22" ht="23.1" customHeight="1" x14ac:dyDescent="0.15">
      <c r="B153" s="84"/>
      <c r="C153" s="349" t="s">
        <v>661</v>
      </c>
      <c r="D153" s="122"/>
      <c r="E153" s="122"/>
      <c r="F153" s="97">
        <f t="shared" si="19"/>
        <v>16</v>
      </c>
      <c r="G153" s="98">
        <f t="shared" si="20"/>
        <v>43.75</v>
      </c>
      <c r="H153" s="98">
        <f t="shared" si="20"/>
        <v>6.25</v>
      </c>
      <c r="I153" s="98">
        <f t="shared" si="20"/>
        <v>0</v>
      </c>
      <c r="J153" s="98">
        <f t="shared" si="20"/>
        <v>12.5</v>
      </c>
      <c r="K153" s="98">
        <f t="shared" si="20"/>
        <v>25</v>
      </c>
      <c r="L153" s="98">
        <f t="shared" si="20"/>
        <v>12.5</v>
      </c>
      <c r="M153" s="98">
        <f t="shared" si="20"/>
        <v>0</v>
      </c>
      <c r="N153" s="106" t="s">
        <v>146</v>
      </c>
      <c r="O153" s="98">
        <f t="shared" si="16"/>
        <v>100</v>
      </c>
      <c r="P153" s="96"/>
      <c r="Q153" s="82"/>
      <c r="R153" s="82"/>
      <c r="S153" s="82"/>
      <c r="T153" s="82"/>
    </row>
    <row r="154" spans="1:22" ht="23.1" customHeight="1" x14ac:dyDescent="0.15">
      <c r="B154" s="84"/>
      <c r="C154" s="349" t="s">
        <v>682</v>
      </c>
      <c r="D154" s="122"/>
      <c r="E154" s="122"/>
      <c r="F154" s="97">
        <f t="shared" si="19"/>
        <v>16</v>
      </c>
      <c r="G154" s="98">
        <f t="shared" si="20"/>
        <v>31.25</v>
      </c>
      <c r="H154" s="98">
        <f t="shared" si="20"/>
        <v>0</v>
      </c>
      <c r="I154" s="98">
        <f t="shared" si="20"/>
        <v>6.25</v>
      </c>
      <c r="J154" s="98">
        <f t="shared" si="20"/>
        <v>25</v>
      </c>
      <c r="K154" s="98">
        <f t="shared" si="20"/>
        <v>18.75</v>
      </c>
      <c r="L154" s="98">
        <f t="shared" si="20"/>
        <v>12.5</v>
      </c>
      <c r="M154" s="98">
        <f t="shared" si="20"/>
        <v>6.25</v>
      </c>
      <c r="N154" s="106" t="s">
        <v>146</v>
      </c>
      <c r="O154" s="98">
        <f t="shared" si="16"/>
        <v>100</v>
      </c>
      <c r="P154" s="96"/>
      <c r="Q154" s="82"/>
      <c r="R154" s="82"/>
      <c r="S154" s="82"/>
      <c r="T154" s="82"/>
    </row>
    <row r="155" spans="1:22" ht="23.1" customHeight="1" x14ac:dyDescent="0.15">
      <c r="B155" s="84"/>
      <c r="C155" s="349" t="s">
        <v>659</v>
      </c>
      <c r="D155" s="122"/>
      <c r="E155" s="122"/>
      <c r="F155" s="97">
        <f t="shared" si="19"/>
        <v>16</v>
      </c>
      <c r="G155" s="98">
        <f t="shared" si="20"/>
        <v>31.25</v>
      </c>
      <c r="H155" s="98">
        <f t="shared" si="20"/>
        <v>0</v>
      </c>
      <c r="I155" s="98">
        <f t="shared" si="20"/>
        <v>6.25</v>
      </c>
      <c r="J155" s="98">
        <f t="shared" si="20"/>
        <v>25</v>
      </c>
      <c r="K155" s="98">
        <f t="shared" si="20"/>
        <v>18.75</v>
      </c>
      <c r="L155" s="98">
        <f t="shared" si="20"/>
        <v>12.5</v>
      </c>
      <c r="M155" s="98">
        <f t="shared" si="20"/>
        <v>6.25</v>
      </c>
      <c r="N155" s="106" t="s">
        <v>146</v>
      </c>
      <c r="O155" s="98">
        <f t="shared" si="16"/>
        <v>100</v>
      </c>
      <c r="P155" s="96"/>
      <c r="Q155" s="82"/>
      <c r="R155" s="82"/>
      <c r="S155" s="82"/>
      <c r="T155" s="82"/>
    </row>
    <row r="156" spans="1:22" ht="23.1" customHeight="1" x14ac:dyDescent="0.15">
      <c r="B156" s="92"/>
      <c r="C156" s="128" t="s">
        <v>681</v>
      </c>
      <c r="D156" s="129"/>
      <c r="E156" s="129"/>
      <c r="F156" s="99">
        <f t="shared" si="19"/>
        <v>16</v>
      </c>
      <c r="G156" s="100">
        <f t="shared" si="20"/>
        <v>25</v>
      </c>
      <c r="H156" s="100">
        <f t="shared" si="20"/>
        <v>0</v>
      </c>
      <c r="I156" s="100">
        <f t="shared" si="20"/>
        <v>6.25</v>
      </c>
      <c r="J156" s="100">
        <f t="shared" si="20"/>
        <v>25</v>
      </c>
      <c r="K156" s="100">
        <f t="shared" si="20"/>
        <v>31.25</v>
      </c>
      <c r="L156" s="100">
        <f t="shared" si="20"/>
        <v>6.25</v>
      </c>
      <c r="M156" s="100">
        <f t="shared" si="20"/>
        <v>6.25</v>
      </c>
      <c r="N156" s="107" t="s">
        <v>146</v>
      </c>
      <c r="O156" s="100">
        <f t="shared" si="16"/>
        <v>100</v>
      </c>
      <c r="P156" s="96"/>
      <c r="Q156" s="82"/>
      <c r="R156" s="82"/>
      <c r="S156" s="82"/>
      <c r="T156" s="82"/>
    </row>
    <row r="157" spans="1:22" ht="15" customHeight="1" x14ac:dyDescent="0.15">
      <c r="U157" s="82"/>
    </row>
    <row r="158" spans="1:22" ht="15" customHeight="1" x14ac:dyDescent="0.15">
      <c r="A158" s="37" t="s">
        <v>680</v>
      </c>
      <c r="F158" s="38"/>
      <c r="G158" s="38"/>
    </row>
    <row r="159" spans="1:22" ht="31.5" x14ac:dyDescent="0.15">
      <c r="B159" s="43" t="s">
        <v>61</v>
      </c>
      <c r="C159" s="44"/>
      <c r="D159" s="44"/>
      <c r="E159" s="44"/>
      <c r="F159" s="44"/>
      <c r="G159" s="292" t="s">
        <v>679</v>
      </c>
      <c r="H159" s="291" t="s">
        <v>678</v>
      </c>
      <c r="I159" s="291" t="s">
        <v>677</v>
      </c>
      <c r="J159" s="291" t="s">
        <v>676</v>
      </c>
      <c r="K159" s="291" t="s">
        <v>675</v>
      </c>
      <c r="L159" s="291" t="s">
        <v>674</v>
      </c>
      <c r="M159" s="291" t="s">
        <v>673</v>
      </c>
      <c r="N159" s="290" t="s">
        <v>73</v>
      </c>
      <c r="O159" s="290" t="s">
        <v>57</v>
      </c>
      <c r="P159" s="290" t="s">
        <v>537</v>
      </c>
      <c r="Q159" s="290" t="s">
        <v>672</v>
      </c>
      <c r="R159" s="290" t="s">
        <v>671</v>
      </c>
      <c r="S159" s="290" t="s">
        <v>536</v>
      </c>
      <c r="T159" s="80"/>
      <c r="V159" s="82"/>
    </row>
    <row r="160" spans="1:22" ht="23.1" customHeight="1" x14ac:dyDescent="0.15">
      <c r="B160" s="192" t="s">
        <v>0</v>
      </c>
      <c r="C160" s="112" t="s">
        <v>662</v>
      </c>
      <c r="D160" s="318"/>
      <c r="E160" s="352"/>
      <c r="F160" s="206"/>
      <c r="G160" s="205">
        <v>3</v>
      </c>
      <c r="H160" s="205">
        <v>7</v>
      </c>
      <c r="I160" s="205">
        <v>3</v>
      </c>
      <c r="J160" s="205">
        <v>1</v>
      </c>
      <c r="K160" s="205">
        <v>1</v>
      </c>
      <c r="L160" s="205">
        <v>0</v>
      </c>
      <c r="M160" s="205">
        <v>0</v>
      </c>
      <c r="N160" s="205">
        <v>1</v>
      </c>
      <c r="O160" s="205">
        <f t="shared" ref="O160:O177" si="21">SUM(G160:N160)</f>
        <v>16</v>
      </c>
      <c r="P160" s="104">
        <v>9.6526666666666685</v>
      </c>
      <c r="Q160" s="104">
        <v>41.4</v>
      </c>
      <c r="R160" s="104">
        <v>-6.92</v>
      </c>
      <c r="S160" s="104">
        <v>7.33</v>
      </c>
      <c r="T160" s="82"/>
      <c r="V160" s="82"/>
    </row>
    <row r="161" spans="2:22" ht="23.1" customHeight="1" x14ac:dyDescent="0.15">
      <c r="B161" s="192"/>
      <c r="C161" s="349" t="s">
        <v>669</v>
      </c>
      <c r="D161" s="314"/>
      <c r="E161" s="350"/>
      <c r="F161" s="354"/>
      <c r="G161" s="86">
        <v>2</v>
      </c>
      <c r="H161" s="86">
        <v>8</v>
      </c>
      <c r="I161" s="86">
        <v>4</v>
      </c>
      <c r="J161" s="86">
        <v>1</v>
      </c>
      <c r="K161" s="86">
        <v>1</v>
      </c>
      <c r="L161" s="86">
        <v>0</v>
      </c>
      <c r="M161" s="86">
        <v>0</v>
      </c>
      <c r="N161" s="86">
        <v>0</v>
      </c>
      <c r="O161" s="86">
        <f t="shared" si="21"/>
        <v>16</v>
      </c>
      <c r="P161" s="98">
        <v>10.348754332574416</v>
      </c>
      <c r="Q161" s="98">
        <v>41.468657904982777</v>
      </c>
      <c r="R161" s="98">
        <v>-6.9238281337216003</v>
      </c>
      <c r="S161" s="98">
        <v>8.4615842826276406</v>
      </c>
      <c r="T161" s="82"/>
      <c r="V161" s="82"/>
    </row>
    <row r="162" spans="2:22" ht="23.1" customHeight="1" x14ac:dyDescent="0.15">
      <c r="B162" s="84"/>
      <c r="C162" s="349" t="s">
        <v>668</v>
      </c>
      <c r="D162" s="122"/>
      <c r="E162" s="122"/>
      <c r="F162" s="85"/>
      <c r="G162" s="86">
        <v>3</v>
      </c>
      <c r="H162" s="86">
        <v>8</v>
      </c>
      <c r="I162" s="86">
        <v>2</v>
      </c>
      <c r="J162" s="86">
        <v>0</v>
      </c>
      <c r="K162" s="86">
        <v>0</v>
      </c>
      <c r="L162" s="86">
        <v>0</v>
      </c>
      <c r="M162" s="86">
        <v>0</v>
      </c>
      <c r="N162" s="86">
        <v>3</v>
      </c>
      <c r="O162" s="86">
        <f t="shared" si="21"/>
        <v>16</v>
      </c>
      <c r="P162" s="98">
        <v>4.3438461538461537</v>
      </c>
      <c r="Q162" s="98">
        <v>16</v>
      </c>
      <c r="R162" s="98">
        <v>-6.92</v>
      </c>
      <c r="S162" s="98">
        <v>3.6</v>
      </c>
      <c r="T162" s="82"/>
      <c r="V162" s="82"/>
    </row>
    <row r="163" spans="2:22" ht="23.1" customHeight="1" x14ac:dyDescent="0.15">
      <c r="B163" s="84"/>
      <c r="C163" s="349" t="s">
        <v>667</v>
      </c>
      <c r="D163" s="122"/>
      <c r="E163" s="122"/>
      <c r="F163" s="85"/>
      <c r="G163" s="86">
        <v>5</v>
      </c>
      <c r="H163" s="86">
        <v>8</v>
      </c>
      <c r="I163" s="86">
        <v>2</v>
      </c>
      <c r="J163" s="86">
        <v>0</v>
      </c>
      <c r="K163" s="86">
        <v>1</v>
      </c>
      <c r="L163" s="86">
        <v>0</v>
      </c>
      <c r="M163" s="86">
        <v>0</v>
      </c>
      <c r="N163" s="86">
        <v>0</v>
      </c>
      <c r="O163" s="86">
        <f t="shared" si="21"/>
        <v>16</v>
      </c>
      <c r="P163" s="98">
        <v>5.5580967701959016</v>
      </c>
      <c r="Q163" s="98">
        <v>41.468657904982777</v>
      </c>
      <c r="R163" s="98">
        <v>-8.6798612585489998</v>
      </c>
      <c r="S163" s="98">
        <v>3.9898930176145013</v>
      </c>
      <c r="T163" s="82"/>
      <c r="V163" s="82"/>
    </row>
    <row r="164" spans="2:22" ht="23.1" customHeight="1" x14ac:dyDescent="0.15">
      <c r="B164" s="84"/>
      <c r="C164" s="349" t="s">
        <v>644</v>
      </c>
      <c r="D164" s="122"/>
      <c r="E164" s="122"/>
      <c r="F164" s="85"/>
      <c r="G164" s="86">
        <v>3</v>
      </c>
      <c r="H164" s="86">
        <v>7</v>
      </c>
      <c r="I164" s="86">
        <v>4</v>
      </c>
      <c r="J164" s="86">
        <v>0</v>
      </c>
      <c r="K164" s="86">
        <v>1</v>
      </c>
      <c r="L164" s="86">
        <v>0</v>
      </c>
      <c r="M164" s="86">
        <v>0</v>
      </c>
      <c r="N164" s="86">
        <v>1</v>
      </c>
      <c r="O164" s="86">
        <f t="shared" si="21"/>
        <v>16</v>
      </c>
      <c r="P164" s="98">
        <v>6.8553333333333333</v>
      </c>
      <c r="Q164" s="98">
        <v>41.6</v>
      </c>
      <c r="R164" s="98">
        <v>-13.36</v>
      </c>
      <c r="S164" s="98">
        <v>5.5</v>
      </c>
      <c r="T164" s="82"/>
    </row>
    <row r="165" spans="2:22" ht="23.1" customHeight="1" x14ac:dyDescent="0.15">
      <c r="B165" s="92"/>
      <c r="C165" s="347" t="s">
        <v>643</v>
      </c>
      <c r="D165" s="129"/>
      <c r="E165" s="129"/>
      <c r="F165" s="55"/>
      <c r="G165" s="93">
        <v>4</v>
      </c>
      <c r="H165" s="93">
        <v>7</v>
      </c>
      <c r="I165" s="93">
        <v>4</v>
      </c>
      <c r="J165" s="93">
        <v>0</v>
      </c>
      <c r="K165" s="93">
        <v>1</v>
      </c>
      <c r="L165" s="93">
        <v>0</v>
      </c>
      <c r="M165" s="93">
        <v>0</v>
      </c>
      <c r="N165" s="93">
        <v>0</v>
      </c>
      <c r="O165" s="93">
        <f t="shared" si="21"/>
        <v>16</v>
      </c>
      <c r="P165" s="100">
        <v>6.3990743279519471</v>
      </c>
      <c r="Q165" s="100">
        <v>41.60417947937993</v>
      </c>
      <c r="R165" s="100">
        <v>-13.36685628775264</v>
      </c>
      <c r="S165" s="100">
        <v>4.9164656109392038</v>
      </c>
      <c r="T165" s="82"/>
      <c r="V165" s="82"/>
    </row>
    <row r="166" spans="2:22" ht="23.1" customHeight="1" x14ac:dyDescent="0.15">
      <c r="B166" s="192" t="s">
        <v>1</v>
      </c>
      <c r="C166" s="112" t="s">
        <v>662</v>
      </c>
      <c r="D166" s="318"/>
      <c r="E166" s="352"/>
      <c r="F166" s="353">
        <f t="shared" ref="F166:F171" si="22">O160</f>
        <v>16</v>
      </c>
      <c r="G166" s="65">
        <f t="shared" ref="G166:N171" si="23">G160/$F166*100</f>
        <v>18.75</v>
      </c>
      <c r="H166" s="65">
        <f t="shared" si="23"/>
        <v>43.75</v>
      </c>
      <c r="I166" s="65">
        <f t="shared" si="23"/>
        <v>18.75</v>
      </c>
      <c r="J166" s="65">
        <f t="shared" si="23"/>
        <v>6.25</v>
      </c>
      <c r="K166" s="65">
        <f t="shared" si="23"/>
        <v>6.25</v>
      </c>
      <c r="L166" s="65">
        <f t="shared" si="23"/>
        <v>0</v>
      </c>
      <c r="M166" s="65">
        <f t="shared" si="23"/>
        <v>0</v>
      </c>
      <c r="N166" s="65">
        <f t="shared" si="23"/>
        <v>6.25</v>
      </c>
      <c r="O166" s="65">
        <f t="shared" si="21"/>
        <v>100</v>
      </c>
      <c r="P166" s="96"/>
      <c r="Q166" s="82"/>
      <c r="R166" s="82"/>
      <c r="S166" s="82"/>
      <c r="T166" s="82"/>
    </row>
    <row r="167" spans="2:22" ht="23.1" customHeight="1" x14ac:dyDescent="0.15">
      <c r="B167" s="84"/>
      <c r="C167" s="349" t="s">
        <v>669</v>
      </c>
      <c r="D167" s="314"/>
      <c r="E167" s="350"/>
      <c r="F167" s="348">
        <f t="shared" si="22"/>
        <v>16</v>
      </c>
      <c r="G167" s="98">
        <f t="shared" si="23"/>
        <v>12.5</v>
      </c>
      <c r="H167" s="98">
        <f t="shared" si="23"/>
        <v>50</v>
      </c>
      <c r="I167" s="98">
        <f t="shared" si="23"/>
        <v>25</v>
      </c>
      <c r="J167" s="98">
        <f t="shared" si="23"/>
        <v>6.25</v>
      </c>
      <c r="K167" s="98">
        <f t="shared" si="23"/>
        <v>6.25</v>
      </c>
      <c r="L167" s="98">
        <f t="shared" si="23"/>
        <v>0</v>
      </c>
      <c r="M167" s="98">
        <f t="shared" si="23"/>
        <v>0</v>
      </c>
      <c r="N167" s="98">
        <f t="shared" si="23"/>
        <v>0</v>
      </c>
      <c r="O167" s="98">
        <f t="shared" si="21"/>
        <v>100</v>
      </c>
      <c r="P167" s="96"/>
      <c r="Q167" s="82"/>
      <c r="R167" s="82"/>
      <c r="S167" s="82"/>
      <c r="T167" s="82"/>
    </row>
    <row r="168" spans="2:22" ht="23.1" customHeight="1" x14ac:dyDescent="0.15">
      <c r="B168" s="84"/>
      <c r="C168" s="349" t="s">
        <v>668</v>
      </c>
      <c r="D168" s="122"/>
      <c r="E168" s="122"/>
      <c r="F168" s="348">
        <f t="shared" si="22"/>
        <v>16</v>
      </c>
      <c r="G168" s="98">
        <f t="shared" si="23"/>
        <v>18.75</v>
      </c>
      <c r="H168" s="98">
        <f t="shared" si="23"/>
        <v>50</v>
      </c>
      <c r="I168" s="98">
        <f t="shared" si="23"/>
        <v>12.5</v>
      </c>
      <c r="J168" s="98">
        <f t="shared" si="23"/>
        <v>0</v>
      </c>
      <c r="K168" s="98">
        <f t="shared" si="23"/>
        <v>0</v>
      </c>
      <c r="L168" s="98">
        <f t="shared" si="23"/>
        <v>0</v>
      </c>
      <c r="M168" s="98">
        <f t="shared" si="23"/>
        <v>0</v>
      </c>
      <c r="N168" s="98">
        <f t="shared" si="23"/>
        <v>18.75</v>
      </c>
      <c r="O168" s="98">
        <f t="shared" si="21"/>
        <v>100</v>
      </c>
      <c r="P168" s="96"/>
      <c r="Q168" s="82"/>
      <c r="R168" s="82"/>
      <c r="S168" s="82"/>
      <c r="T168" s="82"/>
    </row>
    <row r="169" spans="2:22" ht="23.1" customHeight="1" x14ac:dyDescent="0.15">
      <c r="B169" s="84"/>
      <c r="C169" s="349" t="s">
        <v>670</v>
      </c>
      <c r="D169" s="122"/>
      <c r="E169" s="122"/>
      <c r="F169" s="348">
        <f t="shared" si="22"/>
        <v>16</v>
      </c>
      <c r="G169" s="98">
        <f t="shared" si="23"/>
        <v>31.25</v>
      </c>
      <c r="H169" s="98">
        <f t="shared" si="23"/>
        <v>50</v>
      </c>
      <c r="I169" s="98">
        <f t="shared" si="23"/>
        <v>12.5</v>
      </c>
      <c r="J169" s="98">
        <f t="shared" si="23"/>
        <v>0</v>
      </c>
      <c r="K169" s="98">
        <f t="shared" si="23"/>
        <v>6.25</v>
      </c>
      <c r="L169" s="98">
        <f t="shared" si="23"/>
        <v>0</v>
      </c>
      <c r="M169" s="98">
        <f t="shared" si="23"/>
        <v>0</v>
      </c>
      <c r="N169" s="98">
        <f t="shared" si="23"/>
        <v>0</v>
      </c>
      <c r="O169" s="98">
        <f t="shared" si="21"/>
        <v>100</v>
      </c>
      <c r="P169" s="96"/>
      <c r="Q169" s="82"/>
      <c r="R169" s="82"/>
      <c r="S169" s="82"/>
      <c r="T169" s="82"/>
    </row>
    <row r="170" spans="2:22" ht="23.1" customHeight="1" x14ac:dyDescent="0.15">
      <c r="B170" s="84"/>
      <c r="C170" s="349" t="s">
        <v>644</v>
      </c>
      <c r="D170" s="122"/>
      <c r="E170" s="122"/>
      <c r="F170" s="348">
        <f t="shared" si="22"/>
        <v>16</v>
      </c>
      <c r="G170" s="98">
        <f t="shared" si="23"/>
        <v>18.75</v>
      </c>
      <c r="H170" s="98">
        <f t="shared" si="23"/>
        <v>43.75</v>
      </c>
      <c r="I170" s="98">
        <f t="shared" si="23"/>
        <v>25</v>
      </c>
      <c r="J170" s="98">
        <f t="shared" si="23"/>
        <v>0</v>
      </c>
      <c r="K170" s="98">
        <f t="shared" si="23"/>
        <v>6.25</v>
      </c>
      <c r="L170" s="98">
        <f t="shared" si="23"/>
        <v>0</v>
      </c>
      <c r="M170" s="98">
        <f t="shared" si="23"/>
        <v>0</v>
      </c>
      <c r="N170" s="98">
        <f t="shared" si="23"/>
        <v>6.25</v>
      </c>
      <c r="O170" s="98">
        <f t="shared" si="21"/>
        <v>100</v>
      </c>
      <c r="P170" s="96"/>
      <c r="Q170" s="82"/>
      <c r="R170" s="82"/>
      <c r="S170" s="82"/>
      <c r="T170" s="82"/>
    </row>
    <row r="171" spans="2:22" ht="23.1" customHeight="1" x14ac:dyDescent="0.15">
      <c r="B171" s="92"/>
      <c r="C171" s="347" t="s">
        <v>643</v>
      </c>
      <c r="D171" s="129"/>
      <c r="E171" s="129"/>
      <c r="F171" s="346">
        <f t="shared" si="22"/>
        <v>16</v>
      </c>
      <c r="G171" s="100">
        <f t="shared" si="23"/>
        <v>25</v>
      </c>
      <c r="H171" s="100">
        <f t="shared" si="23"/>
        <v>43.75</v>
      </c>
      <c r="I171" s="100">
        <f t="shared" si="23"/>
        <v>25</v>
      </c>
      <c r="J171" s="100">
        <f t="shared" si="23"/>
        <v>0</v>
      </c>
      <c r="K171" s="100">
        <f t="shared" si="23"/>
        <v>6.25</v>
      </c>
      <c r="L171" s="100">
        <f t="shared" si="23"/>
        <v>0</v>
      </c>
      <c r="M171" s="100">
        <f t="shared" si="23"/>
        <v>0</v>
      </c>
      <c r="N171" s="100">
        <f t="shared" si="23"/>
        <v>0</v>
      </c>
      <c r="O171" s="100">
        <f t="shared" si="21"/>
        <v>100</v>
      </c>
      <c r="P171" s="96"/>
      <c r="Q171" s="82"/>
      <c r="R171" s="82"/>
      <c r="S171" s="82"/>
      <c r="T171" s="82"/>
    </row>
    <row r="172" spans="2:22" ht="23.1" customHeight="1" x14ac:dyDescent="0.15">
      <c r="B172" s="35" t="s">
        <v>1</v>
      </c>
      <c r="C172" s="112" t="s">
        <v>662</v>
      </c>
      <c r="D172" s="318"/>
      <c r="E172" s="352"/>
      <c r="F172" s="351">
        <f t="shared" ref="F172:F177" si="24">F166-N160</f>
        <v>15</v>
      </c>
      <c r="G172" s="62">
        <f t="shared" ref="G172:M177" si="25">G160/$F172*100</f>
        <v>20</v>
      </c>
      <c r="H172" s="62">
        <f t="shared" si="25"/>
        <v>46.666666666666664</v>
      </c>
      <c r="I172" s="62">
        <f t="shared" si="25"/>
        <v>20</v>
      </c>
      <c r="J172" s="62">
        <f t="shared" si="25"/>
        <v>6.666666666666667</v>
      </c>
      <c r="K172" s="62">
        <f t="shared" si="25"/>
        <v>6.666666666666667</v>
      </c>
      <c r="L172" s="62">
        <f t="shared" si="25"/>
        <v>0</v>
      </c>
      <c r="M172" s="62">
        <f t="shared" si="25"/>
        <v>0</v>
      </c>
      <c r="N172" s="101" t="s">
        <v>203</v>
      </c>
      <c r="O172" s="62">
        <f t="shared" si="21"/>
        <v>100</v>
      </c>
      <c r="P172" s="96"/>
      <c r="Q172" s="82"/>
      <c r="R172" s="82"/>
      <c r="S172" s="82"/>
      <c r="T172" s="82"/>
    </row>
    <row r="173" spans="2:22" ht="23.1" customHeight="1" x14ac:dyDescent="0.15">
      <c r="B173" s="102" t="s">
        <v>192</v>
      </c>
      <c r="C173" s="349" t="s">
        <v>669</v>
      </c>
      <c r="D173" s="314"/>
      <c r="E173" s="350"/>
      <c r="F173" s="348">
        <f t="shared" si="24"/>
        <v>16</v>
      </c>
      <c r="G173" s="98">
        <f t="shared" si="25"/>
        <v>12.5</v>
      </c>
      <c r="H173" s="98">
        <f t="shared" si="25"/>
        <v>50</v>
      </c>
      <c r="I173" s="98">
        <f t="shared" si="25"/>
        <v>25</v>
      </c>
      <c r="J173" s="98">
        <f t="shared" si="25"/>
        <v>6.25</v>
      </c>
      <c r="K173" s="98">
        <f t="shared" si="25"/>
        <v>6.25</v>
      </c>
      <c r="L173" s="98">
        <f t="shared" si="25"/>
        <v>0</v>
      </c>
      <c r="M173" s="98">
        <f t="shared" si="25"/>
        <v>0</v>
      </c>
      <c r="N173" s="106" t="s">
        <v>146</v>
      </c>
      <c r="O173" s="98">
        <f t="shared" si="21"/>
        <v>100</v>
      </c>
      <c r="P173" s="96"/>
      <c r="Q173" s="82"/>
      <c r="R173" s="82"/>
      <c r="S173" s="82"/>
      <c r="T173" s="82"/>
    </row>
    <row r="174" spans="2:22" ht="23.1" customHeight="1" x14ac:dyDescent="0.15">
      <c r="B174" s="84"/>
      <c r="C174" s="349" t="s">
        <v>668</v>
      </c>
      <c r="D174" s="122"/>
      <c r="E174" s="122"/>
      <c r="F174" s="348">
        <f t="shared" si="24"/>
        <v>13</v>
      </c>
      <c r="G174" s="98">
        <f t="shared" si="25"/>
        <v>23.076923076923077</v>
      </c>
      <c r="H174" s="98">
        <f t="shared" si="25"/>
        <v>61.53846153846154</v>
      </c>
      <c r="I174" s="98">
        <f t="shared" si="25"/>
        <v>15.384615384615385</v>
      </c>
      <c r="J174" s="98">
        <f t="shared" si="25"/>
        <v>0</v>
      </c>
      <c r="K174" s="98">
        <f t="shared" si="25"/>
        <v>0</v>
      </c>
      <c r="L174" s="98">
        <f t="shared" si="25"/>
        <v>0</v>
      </c>
      <c r="M174" s="98">
        <f t="shared" si="25"/>
        <v>0</v>
      </c>
      <c r="N174" s="106" t="s">
        <v>146</v>
      </c>
      <c r="O174" s="98">
        <f t="shared" si="21"/>
        <v>100</v>
      </c>
      <c r="P174" s="96"/>
      <c r="Q174" s="82"/>
      <c r="R174" s="82"/>
      <c r="S174" s="82"/>
      <c r="T174" s="82"/>
    </row>
    <row r="175" spans="2:22" ht="23.1" customHeight="1" x14ac:dyDescent="0.15">
      <c r="B175" s="84"/>
      <c r="C175" s="349" t="s">
        <v>667</v>
      </c>
      <c r="D175" s="122"/>
      <c r="E175" s="122"/>
      <c r="F175" s="348">
        <f t="shared" si="24"/>
        <v>16</v>
      </c>
      <c r="G175" s="98">
        <f t="shared" si="25"/>
        <v>31.25</v>
      </c>
      <c r="H175" s="98">
        <f t="shared" si="25"/>
        <v>50</v>
      </c>
      <c r="I175" s="98">
        <f t="shared" si="25"/>
        <v>12.5</v>
      </c>
      <c r="J175" s="98">
        <f t="shared" si="25"/>
        <v>0</v>
      </c>
      <c r="K175" s="98">
        <f t="shared" si="25"/>
        <v>6.25</v>
      </c>
      <c r="L175" s="98">
        <f t="shared" si="25"/>
        <v>0</v>
      </c>
      <c r="M175" s="98">
        <f t="shared" si="25"/>
        <v>0</v>
      </c>
      <c r="N175" s="106" t="s">
        <v>146</v>
      </c>
      <c r="O175" s="98">
        <f t="shared" si="21"/>
        <v>100</v>
      </c>
      <c r="P175" s="96"/>
      <c r="Q175" s="82"/>
      <c r="R175" s="82"/>
      <c r="S175" s="82"/>
      <c r="T175" s="82"/>
    </row>
    <row r="176" spans="2:22" ht="23.1" customHeight="1" x14ac:dyDescent="0.15">
      <c r="B176" s="84"/>
      <c r="C176" s="349" t="s">
        <v>644</v>
      </c>
      <c r="D176" s="122"/>
      <c r="E176" s="122"/>
      <c r="F176" s="348">
        <f t="shared" si="24"/>
        <v>15</v>
      </c>
      <c r="G176" s="98">
        <f t="shared" si="25"/>
        <v>20</v>
      </c>
      <c r="H176" s="98">
        <f t="shared" si="25"/>
        <v>46.666666666666664</v>
      </c>
      <c r="I176" s="98">
        <f t="shared" si="25"/>
        <v>26.666666666666668</v>
      </c>
      <c r="J176" s="98">
        <f t="shared" si="25"/>
        <v>0</v>
      </c>
      <c r="K176" s="98">
        <f t="shared" si="25"/>
        <v>6.666666666666667</v>
      </c>
      <c r="L176" s="98">
        <f t="shared" si="25"/>
        <v>0</v>
      </c>
      <c r="M176" s="98">
        <f t="shared" si="25"/>
        <v>0</v>
      </c>
      <c r="N176" s="106" t="s">
        <v>146</v>
      </c>
      <c r="O176" s="98">
        <f t="shared" si="21"/>
        <v>100</v>
      </c>
      <c r="P176" s="96"/>
      <c r="Q176" s="82"/>
      <c r="R176" s="82"/>
      <c r="S176" s="82"/>
      <c r="T176" s="82"/>
    </row>
    <row r="177" spans="2:20" ht="23.1" customHeight="1" x14ac:dyDescent="0.15">
      <c r="B177" s="92"/>
      <c r="C177" s="347" t="s">
        <v>643</v>
      </c>
      <c r="D177" s="129"/>
      <c r="E177" s="129"/>
      <c r="F177" s="346">
        <f t="shared" si="24"/>
        <v>16</v>
      </c>
      <c r="G177" s="100">
        <f t="shared" si="25"/>
        <v>25</v>
      </c>
      <c r="H177" s="100">
        <f t="shared" si="25"/>
        <v>43.75</v>
      </c>
      <c r="I177" s="100">
        <f t="shared" si="25"/>
        <v>25</v>
      </c>
      <c r="J177" s="100">
        <f t="shared" si="25"/>
        <v>0</v>
      </c>
      <c r="K177" s="100">
        <f t="shared" si="25"/>
        <v>6.25</v>
      </c>
      <c r="L177" s="100">
        <f t="shared" si="25"/>
        <v>0</v>
      </c>
      <c r="M177" s="100">
        <f t="shared" si="25"/>
        <v>0</v>
      </c>
      <c r="N177" s="107" t="s">
        <v>146</v>
      </c>
      <c r="O177" s="100">
        <f t="shared" si="21"/>
        <v>100</v>
      </c>
      <c r="P177" s="96"/>
      <c r="Q177" s="82"/>
      <c r="R177" s="82"/>
      <c r="S177" s="82"/>
      <c r="T177" s="82"/>
    </row>
  </sheetData>
  <phoneticPr fontId="4"/>
  <pageMargins left="0.70866141732283472" right="0.70866141732283472" top="0.74803149606299213" bottom="0.74803149606299213" header="0.31496062992125984" footer="0.31496062992125984"/>
  <pageSetup paperSize="9" scale="77" orientation="landscape" useFirstPageNumber="1" r:id="rId1"/>
  <rowBreaks count="5" manualBreakCount="5">
    <brk id="45" max="16383" man="1"/>
    <brk id="66" max="16383" man="1"/>
    <brk id="96" max="16383" man="1"/>
    <brk id="112" max="16383" man="1"/>
    <brk id="157" max="16383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0"/>
  <sheetViews>
    <sheetView showGridLines="0" zoomScaleNormal="100" zoomScaleSheetLayoutView="95" workbookViewId="0"/>
  </sheetViews>
  <sheetFormatPr defaultRowHeight="11.25" x14ac:dyDescent="0.15"/>
  <cols>
    <col min="1" max="1" width="0.875" style="359" customWidth="1"/>
    <col min="2" max="2" width="16.375" style="359" bestFit="1" customWidth="1"/>
    <col min="3" max="3" width="9" style="359"/>
    <col min="4" max="4" width="23.875" style="359" customWidth="1"/>
    <col min="5" max="5" width="4.5" style="359" customWidth="1"/>
    <col min="6" max="12" width="9" style="359"/>
    <col min="13" max="13" width="8.25" style="359" bestFit="1" customWidth="1"/>
    <col min="14" max="15" width="9" style="359"/>
    <col min="16" max="16" width="8.25" style="359" bestFit="1" customWidth="1"/>
    <col min="17" max="18" width="9" style="359"/>
    <col min="19" max="19" width="8.25" style="359" bestFit="1" customWidth="1"/>
    <col min="20" max="16384" width="9" style="359"/>
  </cols>
  <sheetData>
    <row r="1" spans="1:20" ht="15" customHeight="1" thickBot="1" x14ac:dyDescent="0.2">
      <c r="A1" s="359" t="s">
        <v>891</v>
      </c>
    </row>
    <row r="2" spans="1:20" ht="15" customHeight="1" thickBot="1" x14ac:dyDescent="0.2">
      <c r="B2" s="857"/>
      <c r="C2" s="858"/>
      <c r="D2" s="858"/>
      <c r="E2" s="859"/>
      <c r="F2" s="903" t="s">
        <v>310</v>
      </c>
      <c r="G2" s="904"/>
      <c r="H2" s="905" t="s">
        <v>311</v>
      </c>
      <c r="I2" s="906"/>
      <c r="J2" s="905" t="s">
        <v>312</v>
      </c>
      <c r="K2" s="906"/>
      <c r="L2" s="907" t="s">
        <v>703</v>
      </c>
      <c r="M2" s="908"/>
      <c r="N2" s="909"/>
      <c r="O2" s="907"/>
      <c r="P2" s="908"/>
      <c r="Q2" s="910"/>
      <c r="R2" s="911"/>
      <c r="S2" s="908"/>
      <c r="T2" s="912"/>
    </row>
    <row r="3" spans="1:20" ht="15" customHeight="1" x14ac:dyDescent="0.15">
      <c r="B3" s="860"/>
      <c r="C3" s="861"/>
      <c r="D3" s="861"/>
      <c r="E3" s="862"/>
      <c r="F3" s="913"/>
      <c r="G3" s="914"/>
      <c r="H3" s="915"/>
      <c r="I3" s="914"/>
      <c r="J3" s="915"/>
      <c r="K3" s="916"/>
      <c r="L3" s="917" t="s">
        <v>313</v>
      </c>
      <c r="M3" s="918"/>
      <c r="N3" s="919"/>
      <c r="O3" s="917" t="s">
        <v>224</v>
      </c>
      <c r="P3" s="918"/>
      <c r="Q3" s="918"/>
      <c r="R3" s="917" t="s">
        <v>225</v>
      </c>
      <c r="S3" s="918"/>
      <c r="T3" s="924"/>
    </row>
    <row r="4" spans="1:20" ht="15" customHeight="1" x14ac:dyDescent="0.15">
      <c r="B4" s="863"/>
      <c r="C4" s="864"/>
      <c r="D4" s="864"/>
      <c r="E4" s="865" t="s">
        <v>314</v>
      </c>
      <c r="F4" s="920" t="s">
        <v>230</v>
      </c>
      <c r="G4" s="921" t="s">
        <v>315</v>
      </c>
      <c r="H4" s="922" t="s">
        <v>230</v>
      </c>
      <c r="I4" s="923" t="s">
        <v>315</v>
      </c>
      <c r="J4" s="922" t="s">
        <v>230</v>
      </c>
      <c r="K4" s="921" t="s">
        <v>315</v>
      </c>
      <c r="L4" s="922" t="s">
        <v>227</v>
      </c>
      <c r="M4" s="920" t="s">
        <v>230</v>
      </c>
      <c r="N4" s="923" t="s">
        <v>315</v>
      </c>
      <c r="O4" s="922" t="s">
        <v>227</v>
      </c>
      <c r="P4" s="920" t="s">
        <v>230</v>
      </c>
      <c r="Q4" s="921" t="s">
        <v>315</v>
      </c>
      <c r="R4" s="922" t="s">
        <v>227</v>
      </c>
      <c r="S4" s="920" t="s">
        <v>230</v>
      </c>
      <c r="T4" s="925" t="s">
        <v>315</v>
      </c>
    </row>
    <row r="5" spans="1:20" ht="15.95" customHeight="1" x14ac:dyDescent="0.15">
      <c r="B5" s="860" t="s">
        <v>316</v>
      </c>
      <c r="C5" s="866" t="s">
        <v>317</v>
      </c>
      <c r="D5" s="867"/>
      <c r="E5" s="868" t="s">
        <v>318</v>
      </c>
      <c r="F5" s="178">
        <v>8680</v>
      </c>
      <c r="G5" s="528">
        <f t="shared" ref="G5:G11" si="0">IFERROR(F5/F$18,"-")</f>
        <v>0.52615627083712191</v>
      </c>
      <c r="H5" s="179">
        <v>9807</v>
      </c>
      <c r="I5" s="528">
        <f t="shared" ref="I5:I11" si="1">IFERROR(H5/H$18,"-")</f>
        <v>0.57167006703584966</v>
      </c>
      <c r="J5" s="179">
        <v>10142</v>
      </c>
      <c r="K5" s="528">
        <f t="shared" ref="K5:K11" si="2">IFERROR(J5/J$18,"-")</f>
        <v>0.46179765048720517</v>
      </c>
      <c r="L5" s="395">
        <v>302</v>
      </c>
      <c r="M5" s="394">
        <v>135570.83921854306</v>
      </c>
      <c r="N5" s="528">
        <f t="shared" ref="N5:N11" si="3">IFERROR(M5/M$18,"-")</f>
        <v>0.45818110579180371</v>
      </c>
      <c r="O5" s="631">
        <v>272</v>
      </c>
      <c r="P5" s="632">
        <v>113413.91927573529</v>
      </c>
      <c r="Q5" s="633">
        <f t="shared" ref="Q5:Q11" si="4">IFERROR(P5/P$18,"-")</f>
        <v>0.44383521840853291</v>
      </c>
      <c r="R5" s="395">
        <v>16</v>
      </c>
      <c r="S5" s="394">
        <v>110852.73974999999</v>
      </c>
      <c r="T5" s="926">
        <f t="shared" ref="T5:T11" si="5">IFERROR(S5/S$18,"-")</f>
        <v>0.37020720399627643</v>
      </c>
    </row>
    <row r="6" spans="1:20" ht="15.95" customHeight="1" x14ac:dyDescent="0.15">
      <c r="B6" s="860"/>
      <c r="C6" s="866" t="s">
        <v>320</v>
      </c>
      <c r="D6" s="867"/>
      <c r="E6" s="868" t="s">
        <v>318</v>
      </c>
      <c r="F6" s="178">
        <v>7818</v>
      </c>
      <c r="G6" s="528">
        <f t="shared" si="0"/>
        <v>0.47390434624477179</v>
      </c>
      <c r="H6" s="179">
        <v>6948</v>
      </c>
      <c r="I6" s="528">
        <f t="shared" si="1"/>
        <v>0.40501311570970561</v>
      </c>
      <c r="J6" s="179">
        <v>11793</v>
      </c>
      <c r="K6" s="528">
        <f t="shared" si="2"/>
        <v>0.53697295328294326</v>
      </c>
      <c r="L6" s="395">
        <v>278</v>
      </c>
      <c r="M6" s="394">
        <v>158403.87746043166</v>
      </c>
      <c r="N6" s="528">
        <f t="shared" si="3"/>
        <v>0.53534863511122199</v>
      </c>
      <c r="O6" s="631">
        <v>250</v>
      </c>
      <c r="P6" s="632">
        <v>141259.19383999999</v>
      </c>
      <c r="Q6" s="633">
        <f t="shared" si="4"/>
        <v>0.55280520724940108</v>
      </c>
      <c r="R6" s="395">
        <v>16</v>
      </c>
      <c r="S6" s="394">
        <v>181240.96868749999</v>
      </c>
      <c r="T6" s="926">
        <f t="shared" si="5"/>
        <v>0.60527788865386223</v>
      </c>
    </row>
    <row r="7" spans="1:20" ht="15.95" customHeight="1" x14ac:dyDescent="0.15">
      <c r="B7" s="860"/>
      <c r="C7" s="866" t="s">
        <v>321</v>
      </c>
      <c r="D7" s="867"/>
      <c r="E7" s="868" t="s">
        <v>318</v>
      </c>
      <c r="F7" s="178" t="s">
        <v>701</v>
      </c>
      <c r="G7" s="528" t="str">
        <f t="shared" si="0"/>
        <v>-</v>
      </c>
      <c r="H7" s="179">
        <v>91</v>
      </c>
      <c r="I7" s="528">
        <f t="shared" si="1"/>
        <v>5.304575925386185E-3</v>
      </c>
      <c r="J7" s="179">
        <v>23</v>
      </c>
      <c r="K7" s="528">
        <f t="shared" si="2"/>
        <v>1.0472634550587378E-3</v>
      </c>
      <c r="L7" s="395" t="s">
        <v>702</v>
      </c>
      <c r="M7" s="394" t="s">
        <v>702</v>
      </c>
      <c r="N7" s="528" t="str">
        <f t="shared" si="3"/>
        <v>-</v>
      </c>
      <c r="O7" s="631" t="s">
        <v>702</v>
      </c>
      <c r="P7" s="632" t="s">
        <v>702</v>
      </c>
      <c r="Q7" s="633" t="str">
        <f t="shared" si="4"/>
        <v>-</v>
      </c>
      <c r="R7" s="395" t="s">
        <v>702</v>
      </c>
      <c r="S7" s="394" t="s">
        <v>702</v>
      </c>
      <c r="T7" s="926" t="str">
        <f t="shared" si="5"/>
        <v>-</v>
      </c>
    </row>
    <row r="8" spans="1:20" ht="15.95" customHeight="1" x14ac:dyDescent="0.15">
      <c r="B8" s="860"/>
      <c r="C8" s="866" t="s">
        <v>322</v>
      </c>
      <c r="D8" s="867"/>
      <c r="E8" s="868" t="s">
        <v>318</v>
      </c>
      <c r="F8" s="178" t="s">
        <v>701</v>
      </c>
      <c r="G8" s="528" t="str">
        <f t="shared" si="0"/>
        <v>-</v>
      </c>
      <c r="H8" s="179">
        <v>26</v>
      </c>
      <c r="I8" s="528">
        <f t="shared" si="1"/>
        <v>1.51559312153891E-3</v>
      </c>
      <c r="J8" s="179">
        <v>1</v>
      </c>
      <c r="K8" s="528">
        <f t="shared" si="2"/>
        <v>4.5533193698205993E-5</v>
      </c>
      <c r="L8" s="395">
        <v>249</v>
      </c>
      <c r="M8" s="394">
        <v>17.790686746987951</v>
      </c>
      <c r="N8" s="528">
        <f t="shared" si="3"/>
        <v>6.0126178856135631E-5</v>
      </c>
      <c r="O8" s="631">
        <v>225</v>
      </c>
      <c r="P8" s="632">
        <v>0</v>
      </c>
      <c r="Q8" s="633">
        <f t="shared" si="4"/>
        <v>0</v>
      </c>
      <c r="R8" s="395">
        <v>16</v>
      </c>
      <c r="S8" s="394">
        <v>0</v>
      </c>
      <c r="T8" s="926">
        <f t="shared" si="5"/>
        <v>0</v>
      </c>
    </row>
    <row r="9" spans="1:20" ht="15.95" customHeight="1" x14ac:dyDescent="0.15">
      <c r="B9" s="860"/>
      <c r="C9" s="866" t="s">
        <v>323</v>
      </c>
      <c r="D9" s="867"/>
      <c r="E9" s="868" t="s">
        <v>318</v>
      </c>
      <c r="F9" s="178" t="s">
        <v>701</v>
      </c>
      <c r="G9" s="528" t="str">
        <f t="shared" si="0"/>
        <v>-</v>
      </c>
      <c r="H9" s="179">
        <v>0</v>
      </c>
      <c r="I9" s="528">
        <f t="shared" si="1"/>
        <v>0</v>
      </c>
      <c r="J9" s="179">
        <v>-1</v>
      </c>
      <c r="K9" s="528">
        <f t="shared" si="2"/>
        <v>-4.5533193698205993E-5</v>
      </c>
      <c r="L9" s="395">
        <v>278</v>
      </c>
      <c r="M9" s="394">
        <v>-401.06156834532374</v>
      </c>
      <c r="N9" s="528">
        <f t="shared" si="3"/>
        <v>-1.3554451232601161E-3</v>
      </c>
      <c r="O9" s="631">
        <v>250</v>
      </c>
      <c r="P9" s="632">
        <v>0</v>
      </c>
      <c r="Q9" s="633">
        <f t="shared" si="4"/>
        <v>0</v>
      </c>
      <c r="R9" s="395">
        <v>16</v>
      </c>
      <c r="S9" s="394">
        <v>-0.86512500000000003</v>
      </c>
      <c r="T9" s="926">
        <f t="shared" si="5"/>
        <v>-2.8891979402545952E-6</v>
      </c>
    </row>
    <row r="10" spans="1:20" ht="15.95" customHeight="1" thickBot="1" x14ac:dyDescent="0.2">
      <c r="B10" s="860"/>
      <c r="C10" s="869" t="s">
        <v>324</v>
      </c>
      <c r="D10" s="870"/>
      <c r="E10" s="871" t="s">
        <v>318</v>
      </c>
      <c r="F10" s="180" t="s">
        <v>701</v>
      </c>
      <c r="G10" s="529" t="str">
        <f t="shared" si="0"/>
        <v>-</v>
      </c>
      <c r="H10" s="181">
        <v>258</v>
      </c>
      <c r="I10" s="529">
        <f t="shared" si="1"/>
        <v>1.5039347129116875E-2</v>
      </c>
      <c r="J10" s="181" t="s">
        <v>701</v>
      </c>
      <c r="K10" s="529" t="str">
        <f t="shared" si="2"/>
        <v>-</v>
      </c>
      <c r="L10" s="390" t="s">
        <v>319</v>
      </c>
      <c r="M10" s="389" t="s">
        <v>319</v>
      </c>
      <c r="N10" s="529" t="str">
        <f t="shared" si="3"/>
        <v>-</v>
      </c>
      <c r="O10" s="634" t="s">
        <v>319</v>
      </c>
      <c r="P10" s="635" t="s">
        <v>319</v>
      </c>
      <c r="Q10" s="636" t="str">
        <f t="shared" si="4"/>
        <v>-</v>
      </c>
      <c r="R10" s="390" t="s">
        <v>319</v>
      </c>
      <c r="S10" s="389" t="s">
        <v>319</v>
      </c>
      <c r="T10" s="927" t="str">
        <f t="shared" si="5"/>
        <v>-</v>
      </c>
    </row>
    <row r="11" spans="1:20" ht="15.95" customHeight="1" thickTop="1" x14ac:dyDescent="0.15">
      <c r="B11" s="872" t="s">
        <v>325</v>
      </c>
      <c r="C11" s="873" t="s">
        <v>326</v>
      </c>
      <c r="D11" s="874"/>
      <c r="E11" s="875" t="s">
        <v>318</v>
      </c>
      <c r="F11" s="182">
        <v>8041</v>
      </c>
      <c r="G11" s="532">
        <f t="shared" si="0"/>
        <v>0.48742195550706191</v>
      </c>
      <c r="H11" s="183">
        <v>8407</v>
      </c>
      <c r="I11" s="532">
        <f t="shared" si="1"/>
        <v>0.4900612066452929</v>
      </c>
      <c r="J11" s="183">
        <v>8754</v>
      </c>
      <c r="K11" s="532">
        <f t="shared" si="2"/>
        <v>0.39859757763409526</v>
      </c>
      <c r="L11" s="400">
        <v>293</v>
      </c>
      <c r="M11" s="399">
        <v>142478.49381911263</v>
      </c>
      <c r="N11" s="532">
        <f t="shared" si="3"/>
        <v>0.48152651577495525</v>
      </c>
      <c r="O11" s="637">
        <v>263</v>
      </c>
      <c r="P11" s="638">
        <v>112585.13707224335</v>
      </c>
      <c r="Q11" s="639">
        <f t="shared" si="4"/>
        <v>0.44059185346136415</v>
      </c>
      <c r="R11" s="400">
        <v>16</v>
      </c>
      <c r="S11" s="399">
        <v>132027.78687499999</v>
      </c>
      <c r="T11" s="928">
        <f t="shared" si="5"/>
        <v>0.44092403975798022</v>
      </c>
    </row>
    <row r="12" spans="1:20" ht="15.95" customHeight="1" x14ac:dyDescent="0.15">
      <c r="B12" s="876"/>
      <c r="C12" s="866" t="s">
        <v>327</v>
      </c>
      <c r="D12" s="867"/>
      <c r="E12" s="868" t="s">
        <v>318</v>
      </c>
      <c r="F12" s="178">
        <v>1230</v>
      </c>
      <c r="G12" s="533">
        <f t="shared" ref="G12:I14" si="6">IFERROR(F12/F$18,"-")</f>
        <v>7.4559010729223496E-2</v>
      </c>
      <c r="H12" s="179">
        <v>956</v>
      </c>
      <c r="I12" s="533">
        <f t="shared" si="6"/>
        <v>5.5727193238122995E-2</v>
      </c>
      <c r="J12" s="179">
        <v>785</v>
      </c>
      <c r="K12" s="533">
        <f t="shared" ref="K12" si="7">IFERROR(J12/J$18,"-")</f>
        <v>3.5743557053091707E-2</v>
      </c>
      <c r="L12" s="395">
        <v>288</v>
      </c>
      <c r="M12" s="394">
        <v>9874.3138055555555</v>
      </c>
      <c r="N12" s="533">
        <f t="shared" ref="N12" si="8">IFERROR(M12/M$18,"-")</f>
        <v>3.3371660487190563E-2</v>
      </c>
      <c r="O12" s="631">
        <v>260</v>
      </c>
      <c r="P12" s="632">
        <v>6709.2104576923075</v>
      </c>
      <c r="Q12" s="640">
        <f t="shared" ref="Q12" si="9">IFERROR(P12/P$18,"-")</f>
        <v>2.6255894407449246E-2</v>
      </c>
      <c r="R12" s="395">
        <v>16</v>
      </c>
      <c r="S12" s="394">
        <v>16216.240437500001</v>
      </c>
      <c r="T12" s="929">
        <f t="shared" ref="T12" si="10">IFERROR(S12/S$18,"-")</f>
        <v>5.4156253108739519E-2</v>
      </c>
    </row>
    <row r="13" spans="1:20" ht="15.95" customHeight="1" x14ac:dyDescent="0.15">
      <c r="B13" s="876"/>
      <c r="C13" s="877" t="s">
        <v>328</v>
      </c>
      <c r="D13" s="867"/>
      <c r="E13" s="868" t="s">
        <v>318</v>
      </c>
      <c r="F13" s="178">
        <v>5936</v>
      </c>
      <c r="G13" s="533">
        <f t="shared" si="6"/>
        <v>0.35982299812087049</v>
      </c>
      <c r="H13" s="179">
        <v>6538</v>
      </c>
      <c r="I13" s="533">
        <f t="shared" si="6"/>
        <v>0.38111337802389972</v>
      </c>
      <c r="J13" s="179">
        <v>8986</v>
      </c>
      <c r="K13" s="533">
        <f t="shared" ref="K13" si="11">IFERROR(J13/J$18,"-")</f>
        <v>0.40916127857207907</v>
      </c>
      <c r="L13" s="395">
        <v>235</v>
      </c>
      <c r="M13" s="394">
        <v>103175.66572340427</v>
      </c>
      <c r="N13" s="533">
        <f t="shared" ref="N13" si="12">IFERROR(M13/M$18,"-")</f>
        <v>0.34869696820087959</v>
      </c>
      <c r="O13" s="631">
        <v>211</v>
      </c>
      <c r="P13" s="632">
        <v>96479.512649289099</v>
      </c>
      <c r="Q13" s="640">
        <f t="shared" ref="Q13" si="13">IFERROR(P13/P$18,"-")</f>
        <v>0.37756393432219149</v>
      </c>
      <c r="R13" s="395">
        <v>16</v>
      </c>
      <c r="S13" s="394">
        <v>122209.90850000001</v>
      </c>
      <c r="T13" s="929">
        <f t="shared" ref="T13" si="14">IFERROR(S13/S$18,"-")</f>
        <v>0.40813595251195206</v>
      </c>
    </row>
    <row r="14" spans="1:20" ht="15.95" customHeight="1" thickBot="1" x14ac:dyDescent="0.2">
      <c r="B14" s="878"/>
      <c r="C14" s="879"/>
      <c r="D14" s="870" t="s">
        <v>329</v>
      </c>
      <c r="E14" s="871" t="s">
        <v>318</v>
      </c>
      <c r="F14" s="180">
        <v>1571</v>
      </c>
      <c r="G14" s="534">
        <f t="shared" si="6"/>
        <v>9.5229435654967567E-2</v>
      </c>
      <c r="H14" s="181">
        <v>1238</v>
      </c>
      <c r="I14" s="534">
        <f t="shared" si="6"/>
        <v>7.2165549402506551E-2</v>
      </c>
      <c r="J14" s="181">
        <v>2044</v>
      </c>
      <c r="K14" s="534">
        <f t="shared" ref="K14" si="15">IFERROR(J14/J$18,"-")</f>
        <v>9.3069847919133045E-2</v>
      </c>
      <c r="L14" s="390">
        <v>290</v>
      </c>
      <c r="M14" s="389">
        <v>27728.129393103445</v>
      </c>
      <c r="N14" s="534">
        <f t="shared" ref="N14" si="16">IFERROR(M14/M$18,"-")</f>
        <v>9.3711192319097622E-2</v>
      </c>
      <c r="O14" s="634">
        <v>260</v>
      </c>
      <c r="P14" s="635">
        <v>23113.093673076924</v>
      </c>
      <c r="Q14" s="641">
        <f t="shared" ref="Q14" si="17">IFERROR(P14/P$18,"-")</f>
        <v>9.045102262577169E-2</v>
      </c>
      <c r="R14" s="390">
        <v>16</v>
      </c>
      <c r="S14" s="389">
        <v>34151.751437500003</v>
      </c>
      <c r="T14" s="930">
        <f t="shared" ref="T14" si="18">IFERROR(S14/S$18,"-")</f>
        <v>0.11405423483232124</v>
      </c>
    </row>
    <row r="15" spans="1:20" ht="15.95" customHeight="1" thickTop="1" thickBot="1" x14ac:dyDescent="0.2">
      <c r="B15" s="872" t="s">
        <v>330</v>
      </c>
      <c r="C15" s="861"/>
      <c r="D15" s="861"/>
      <c r="E15" s="880" t="s">
        <v>318</v>
      </c>
      <c r="F15" s="184" t="s">
        <v>701</v>
      </c>
      <c r="G15" s="531" t="str">
        <f>IFERROR(F15/F$18,"-")</f>
        <v>-</v>
      </c>
      <c r="H15" s="185">
        <v>51</v>
      </c>
      <c r="I15" s="531">
        <f>IFERROR(H15/H$18,"-")</f>
        <v>2.972894199941708E-3</v>
      </c>
      <c r="J15" s="185">
        <v>5</v>
      </c>
      <c r="K15" s="531">
        <f>IFERROR(J15/J$18,"-")</f>
        <v>2.2766596849102996E-4</v>
      </c>
      <c r="L15" s="393">
        <v>168</v>
      </c>
      <c r="M15" s="392">
        <v>2315.5413333333336</v>
      </c>
      <c r="N15" s="531">
        <f>IFERROR(M15/M$18,"-")</f>
        <v>7.825704220234566E-3</v>
      </c>
      <c r="O15" s="642">
        <v>152</v>
      </c>
      <c r="P15" s="643">
        <v>858.47737500000005</v>
      </c>
      <c r="Q15" s="644">
        <f>IFERROR(P15/P$18,"-")</f>
        <v>3.3595743420660371E-3</v>
      </c>
      <c r="R15" s="393">
        <v>16</v>
      </c>
      <c r="S15" s="392">
        <v>7341.4695625000004</v>
      </c>
      <c r="T15" s="931">
        <f>IFERROR(S15/S$18,"-")</f>
        <v>2.4517796547801538E-2</v>
      </c>
    </row>
    <row r="16" spans="1:20" ht="15.95" customHeight="1" thickTop="1" thickBot="1" x14ac:dyDescent="0.2">
      <c r="B16" s="881" t="s">
        <v>331</v>
      </c>
      <c r="C16" s="882"/>
      <c r="D16" s="882"/>
      <c r="E16" s="883" t="s">
        <v>318</v>
      </c>
      <c r="F16" s="186">
        <v>565</v>
      </c>
      <c r="G16" s="527">
        <f>IFERROR(F16/F$18,"-")</f>
        <v>3.4248651269927863E-2</v>
      </c>
      <c r="H16" s="187">
        <v>315</v>
      </c>
      <c r="I16" s="527">
        <f>IFERROR(H16/H$18,"-")</f>
        <v>1.8361993587875255E-2</v>
      </c>
      <c r="J16" s="187">
        <v>217</v>
      </c>
      <c r="K16" s="527">
        <f>IFERROR(J16/J$18,"-")</f>
        <v>9.8807030325107001E-3</v>
      </c>
      <c r="L16" s="398">
        <v>143</v>
      </c>
      <c r="M16" s="397">
        <v>3204.878090909091</v>
      </c>
      <c r="N16" s="527">
        <f>IFERROR(M16/M$18,"-")</f>
        <v>1.0831345413843289E-2</v>
      </c>
      <c r="O16" s="645">
        <v>129</v>
      </c>
      <c r="P16" s="646">
        <v>1661.352395348837</v>
      </c>
      <c r="Q16" s="647">
        <f>IFERROR(P16/P$18,"-")</f>
        <v>6.5015538476408934E-3</v>
      </c>
      <c r="R16" s="398">
        <v>16</v>
      </c>
      <c r="S16" s="397">
        <v>4884.5548124999996</v>
      </c>
      <c r="T16" s="932">
        <f>IFERROR(S16/S$18,"-")</f>
        <v>1.6312608817610944E-2</v>
      </c>
    </row>
    <row r="17" spans="2:20" ht="15.95" customHeight="1" thickTop="1" thickBot="1" x14ac:dyDescent="0.2">
      <c r="B17" s="878" t="s">
        <v>332</v>
      </c>
      <c r="C17" s="861"/>
      <c r="D17" s="861"/>
      <c r="E17" s="880" t="s">
        <v>318</v>
      </c>
      <c r="F17" s="184" t="s">
        <v>701</v>
      </c>
      <c r="G17" s="531" t="str">
        <f>IFERROR(F17/F$18,"-")</f>
        <v>-</v>
      </c>
      <c r="H17" s="185">
        <v>371</v>
      </c>
      <c r="I17" s="531">
        <f>IFERROR(H17/H$18,"-")</f>
        <v>2.1626348003497522E-2</v>
      </c>
      <c r="J17" s="185">
        <v>545</v>
      </c>
      <c r="K17" s="531">
        <f>IFERROR(J17/J$18,"-")</f>
        <v>2.4815590565522266E-2</v>
      </c>
      <c r="L17" s="393">
        <v>116</v>
      </c>
      <c r="M17" s="392">
        <v>11650.653862068966</v>
      </c>
      <c r="N17" s="531">
        <f>IFERROR(M17/M$18,"-")</f>
        <v>3.9375056616085133E-2</v>
      </c>
      <c r="O17" s="642">
        <v>104</v>
      </c>
      <c r="P17" s="643">
        <v>173.07469230769232</v>
      </c>
      <c r="Q17" s="644">
        <f>IFERROR(P17/P$18,"-")</f>
        <v>6.7731231185667211E-4</v>
      </c>
      <c r="R17" s="393">
        <v>15</v>
      </c>
      <c r="S17" s="392">
        <v>389.18553333333335</v>
      </c>
      <c r="T17" s="931">
        <f>IFERROR(S17/S$18,"-")</f>
        <v>1.2997359240382058E-3</v>
      </c>
    </row>
    <row r="18" spans="2:20" ht="15.95" customHeight="1" thickTop="1" x14ac:dyDescent="0.15">
      <c r="B18" s="884" t="s">
        <v>333</v>
      </c>
      <c r="C18" s="874"/>
      <c r="D18" s="874"/>
      <c r="E18" s="875" t="s">
        <v>318</v>
      </c>
      <c r="F18" s="182">
        <v>16497</v>
      </c>
      <c r="G18" s="530">
        <f>IFERROR(F18/F$18,"-")</f>
        <v>1</v>
      </c>
      <c r="H18" s="183">
        <f t="array" ref="H18">SUM(IF(H5:H10="-",0,H5:H10))-IF(H8="-",0,H8)+IF(H15="-",0,H15)</f>
        <v>17155</v>
      </c>
      <c r="I18" s="530">
        <f>IFERROR(H18/H$18,"-")</f>
        <v>1</v>
      </c>
      <c r="J18" s="183">
        <f t="array" ref="J18">SUM(IF(J5:J10="-",0,J5:J10))-IF(J8="-",0,J8)+IF(J15="-",0,J15)</f>
        <v>21962</v>
      </c>
      <c r="K18" s="530">
        <f>IFERROR(J18/J$18,"-")</f>
        <v>1</v>
      </c>
      <c r="L18" s="188" t="s">
        <v>319</v>
      </c>
      <c r="M18" s="396">
        <f t="array" ref="M18">SUM(IF(M5:M10="-",0,M5:M10))-IF(M8="-",0,M8)+IF(M15="-",0,M15)</f>
        <v>295889.19644396269</v>
      </c>
      <c r="N18" s="530">
        <f>IFERROR(M18/M$18,"-")</f>
        <v>1</v>
      </c>
      <c r="O18" s="648" t="s">
        <v>319</v>
      </c>
      <c r="P18" s="649">
        <f t="array" ref="P18">SUM(IF(P5:P10="-",0,P5:P10))-IF(P8="-",0,P8)+IF(P15="-",0,P15)</f>
        <v>255531.59049073528</v>
      </c>
      <c r="Q18" s="650">
        <f>IFERROR(P18/P$18,"-")</f>
        <v>1</v>
      </c>
      <c r="R18" s="188" t="s">
        <v>319</v>
      </c>
      <c r="S18" s="396">
        <f t="array" ref="S18">SUM(IF(S5:S10="-",0,S5:S10))-IF(S8="-",0,S8)+IF(S15="-",0,S15)</f>
        <v>299434.312875</v>
      </c>
      <c r="T18" s="933">
        <f>IFERROR(S18/S$18,"-")</f>
        <v>1</v>
      </c>
    </row>
    <row r="19" spans="2:20" ht="15.95" customHeight="1" x14ac:dyDescent="0.15">
      <c r="B19" s="885" t="s">
        <v>334</v>
      </c>
      <c r="C19" s="867"/>
      <c r="D19" s="867"/>
      <c r="E19" s="868" t="s">
        <v>318</v>
      </c>
      <c r="F19" s="178">
        <v>15773</v>
      </c>
      <c r="G19" s="528">
        <f>IFERROR(F19/F$18,"-")</f>
        <v>0.95611323270897741</v>
      </c>
      <c r="H19" s="179">
        <v>16560</v>
      </c>
      <c r="I19" s="528">
        <f>IFERROR(H19/H$18,"-")</f>
        <v>0.96531623433401337</v>
      </c>
      <c r="J19" s="179">
        <v>19287</v>
      </c>
      <c r="K19" s="528">
        <f>IFERROR(J19/J$18,"-")</f>
        <v>0.87819870685729895</v>
      </c>
      <c r="L19" s="395" t="s">
        <v>319</v>
      </c>
      <c r="M19" s="394">
        <f t="array" ref="M19">SUM(IF(M11:M13="-",0,M11:M13)+IF(M16="-",0,M16)+IF(M17="-",0,M17)-IF(M8="-",0,M8))</f>
        <v>300041.69714676565</v>
      </c>
      <c r="N19" s="528">
        <f>IFERROR(M19/M$18,"-")</f>
        <v>1.0140339720162421</v>
      </c>
      <c r="O19" s="631" t="s">
        <v>319</v>
      </c>
      <c r="P19" s="632">
        <f t="array" ref="P19">SUM(IF(P11:P13="-",0,P11:P13)+IF(P16="-",0,P16)+IF(P17="-",0,P17)-IF(P8="-",0,P8))</f>
        <v>221277.14144219435</v>
      </c>
      <c r="Q19" s="633">
        <f>IFERROR(P19/P$18,"-")</f>
        <v>0.86594828066949758</v>
      </c>
      <c r="R19" s="395" t="s">
        <v>319</v>
      </c>
      <c r="S19" s="394">
        <f t="array" ref="S19">SUM(IF(S11:S13="-",0,S11:S13)+IF(S16="-",0,S16)+IF(S17="-",0,S17)-IF(S8="-",0,S8))</f>
        <v>286275.15685000003</v>
      </c>
      <c r="T19" s="926">
        <f>IFERROR(S19/S$18,"-")</f>
        <v>0.95605327960361941</v>
      </c>
    </row>
    <row r="20" spans="2:20" ht="15.95" customHeight="1" thickBot="1" x14ac:dyDescent="0.2">
      <c r="B20" s="886" t="s">
        <v>335</v>
      </c>
      <c r="C20" s="870"/>
      <c r="D20" s="870"/>
      <c r="E20" s="871" t="s">
        <v>318</v>
      </c>
      <c r="F20" s="180">
        <v>725</v>
      </c>
      <c r="G20" s="529">
        <f>F20/F$18</f>
        <v>4.3947384372916287E-2</v>
      </c>
      <c r="H20" s="181">
        <v>594</v>
      </c>
      <c r="I20" s="529">
        <f>H20/H$18</f>
        <v>3.4625473622850483E-2</v>
      </c>
      <c r="J20" s="181">
        <f>J18-J19</f>
        <v>2675</v>
      </c>
      <c r="K20" s="529">
        <f>J20/J$18</f>
        <v>0.12180129314270102</v>
      </c>
      <c r="L20" s="390" t="s">
        <v>319</v>
      </c>
      <c r="M20" s="389">
        <f>M18-M19</f>
        <v>-4152.500702802965</v>
      </c>
      <c r="N20" s="529">
        <f>M20/M$18</f>
        <v>-1.4033972016242204E-2</v>
      </c>
      <c r="O20" s="634" t="s">
        <v>319</v>
      </c>
      <c r="P20" s="635">
        <f>P18-P19</f>
        <v>34254.449048540933</v>
      </c>
      <c r="Q20" s="636">
        <f>P20/P$18</f>
        <v>0.13405171933050244</v>
      </c>
      <c r="R20" s="390" t="s">
        <v>319</v>
      </c>
      <c r="S20" s="389">
        <f>S18-S19</f>
        <v>13159.156024999975</v>
      </c>
      <c r="T20" s="927">
        <f>S20/S$18</f>
        <v>4.3946720396380604E-2</v>
      </c>
    </row>
    <row r="21" spans="2:20" ht="15.95" customHeight="1" thickTop="1" x14ac:dyDescent="0.15">
      <c r="B21" s="860"/>
      <c r="C21" s="861"/>
      <c r="D21" s="861" t="s">
        <v>336</v>
      </c>
      <c r="E21" s="880" t="s">
        <v>318</v>
      </c>
      <c r="F21" s="184" t="s">
        <v>701</v>
      </c>
      <c r="G21" s="531" t="str">
        <f>IFERROR(F21/F$18,"-")</f>
        <v>-</v>
      </c>
      <c r="H21" s="393" t="s">
        <v>701</v>
      </c>
      <c r="I21" s="531" t="str">
        <f>IFERROR(H21/H$18,"-")</f>
        <v>-</v>
      </c>
      <c r="J21" s="393">
        <v>286</v>
      </c>
      <c r="K21" s="531">
        <f>IFERROR(J21/J$18,"-")</f>
        <v>1.3022493397686914E-2</v>
      </c>
      <c r="L21" s="393">
        <v>190</v>
      </c>
      <c r="M21" s="392">
        <v>7723.0836947368425</v>
      </c>
      <c r="N21" s="531">
        <f>IFERROR(M21/M$18,"-")</f>
        <v>2.6101269622392204E-2</v>
      </c>
      <c r="O21" s="642">
        <v>170</v>
      </c>
      <c r="P21" s="643">
        <v>4869.6214941176477</v>
      </c>
      <c r="Q21" s="644">
        <f>IFERROR(P21/P$18,"-")</f>
        <v>1.9056827708722003E-2</v>
      </c>
      <c r="R21" s="393">
        <v>15</v>
      </c>
      <c r="S21" s="392">
        <v>2239.3106666666663</v>
      </c>
      <c r="T21" s="931">
        <f>IFERROR(S21/S$18,"-")</f>
        <v>7.4784704704215881E-3</v>
      </c>
    </row>
    <row r="22" spans="2:20" ht="15.95" customHeight="1" thickBot="1" x14ac:dyDescent="0.2">
      <c r="B22" s="886" t="s">
        <v>337</v>
      </c>
      <c r="C22" s="870"/>
      <c r="D22" s="870"/>
      <c r="E22" s="871" t="s">
        <v>318</v>
      </c>
      <c r="F22" s="180" t="s">
        <v>701</v>
      </c>
      <c r="G22" s="529" t="str">
        <f>IFERROR(F22/F$18,"-")</f>
        <v>-</v>
      </c>
      <c r="H22" s="390" t="s">
        <v>701</v>
      </c>
      <c r="I22" s="529" t="str">
        <f>IFERROR(H22/H$18,"-")</f>
        <v>-</v>
      </c>
      <c r="J22" s="391">
        <v>2390</v>
      </c>
      <c r="K22" s="529">
        <f>IFERROR(J22/J$18,"-")</f>
        <v>0.10882433293871233</v>
      </c>
      <c r="L22" s="390" t="s">
        <v>929</v>
      </c>
      <c r="M22" s="389">
        <f>M20-M21</f>
        <v>-11875.584397539807</v>
      </c>
      <c r="N22" s="529">
        <f>IFERROR(M22/M$18,"-")</f>
        <v>-4.0135241638634411E-2</v>
      </c>
      <c r="O22" s="634" t="s">
        <v>929</v>
      </c>
      <c r="P22" s="389">
        <f>P20-P21</f>
        <v>29384.827554423286</v>
      </c>
      <c r="Q22" s="636">
        <f>IFERROR(P22/P$18,"-")</f>
        <v>0.11499489162178045</v>
      </c>
      <c r="R22" s="390" t="s">
        <v>929</v>
      </c>
      <c r="S22" s="389">
        <f>S20-S21</f>
        <v>10919.845358333308</v>
      </c>
      <c r="T22" s="927">
        <f>IFERROR(S22/S$18,"-")</f>
        <v>3.6468249925959019E-2</v>
      </c>
    </row>
    <row r="23" spans="2:20" ht="15.95" customHeight="1" thickTop="1" thickBot="1" x14ac:dyDescent="0.2">
      <c r="B23" s="887" t="s">
        <v>338</v>
      </c>
      <c r="C23" s="888"/>
      <c r="D23" s="888"/>
      <c r="E23" s="889" t="s">
        <v>339</v>
      </c>
      <c r="F23" s="851">
        <v>57</v>
      </c>
      <c r="G23" s="852"/>
      <c r="H23" s="853">
        <v>243</v>
      </c>
      <c r="I23" s="852"/>
      <c r="J23" s="853">
        <v>528</v>
      </c>
      <c r="K23" s="852"/>
      <c r="L23" s="854">
        <v>318</v>
      </c>
      <c r="M23" s="854"/>
      <c r="N23" s="854"/>
      <c r="O23" s="855">
        <f>INT(L23*0.9)</f>
        <v>286</v>
      </c>
      <c r="P23" s="856"/>
      <c r="Q23" s="856"/>
      <c r="R23" s="853">
        <v>16</v>
      </c>
      <c r="S23" s="854"/>
      <c r="T23" s="934"/>
    </row>
    <row r="24" spans="2:20" ht="15.95" customHeight="1" x14ac:dyDescent="0.15">
      <c r="B24" s="890" t="s">
        <v>340</v>
      </c>
      <c r="C24" s="891"/>
      <c r="D24" s="891"/>
      <c r="E24" s="892" t="s">
        <v>341</v>
      </c>
      <c r="F24" s="996">
        <v>53.8</v>
      </c>
      <c r="G24" s="997"/>
      <c r="H24" s="994">
        <v>47.1</v>
      </c>
      <c r="I24" s="995"/>
      <c r="J24" s="994">
        <v>56.8</v>
      </c>
      <c r="K24" s="995"/>
      <c r="L24" s="388">
        <v>299</v>
      </c>
      <c r="M24" s="386">
        <v>57.107023411371237</v>
      </c>
      <c r="N24" s="387"/>
      <c r="O24" s="651">
        <v>269</v>
      </c>
      <c r="P24" s="652">
        <v>47.627137546468404</v>
      </c>
      <c r="Q24" s="653"/>
      <c r="R24" s="388">
        <v>16</v>
      </c>
      <c r="S24" s="386">
        <v>55.143749999999997</v>
      </c>
      <c r="T24" s="935"/>
    </row>
    <row r="25" spans="2:20" ht="15.95" customHeight="1" x14ac:dyDescent="0.15">
      <c r="B25" s="885" t="s">
        <v>342</v>
      </c>
      <c r="C25" s="867"/>
      <c r="D25" s="867"/>
      <c r="E25" s="868" t="s">
        <v>341</v>
      </c>
      <c r="F25" s="998">
        <v>1574.5</v>
      </c>
      <c r="G25" s="987"/>
      <c r="H25" s="986">
        <v>1524.2</v>
      </c>
      <c r="I25" s="987"/>
      <c r="J25" s="986">
        <v>1643.7</v>
      </c>
      <c r="K25" s="987"/>
      <c r="L25" s="379">
        <v>295</v>
      </c>
      <c r="M25" s="377">
        <v>1392.7559322033899</v>
      </c>
      <c r="N25" s="378"/>
      <c r="O25" s="654">
        <v>265</v>
      </c>
      <c r="P25" s="655">
        <v>1275.2</v>
      </c>
      <c r="Q25" s="656"/>
      <c r="R25" s="379">
        <v>16</v>
      </c>
      <c r="S25" s="377">
        <v>2022.4375</v>
      </c>
      <c r="T25" s="936"/>
    </row>
    <row r="26" spans="2:20" ht="15.95" customHeight="1" thickBot="1" x14ac:dyDescent="0.2">
      <c r="B26" s="886" t="s">
        <v>343</v>
      </c>
      <c r="C26" s="870"/>
      <c r="D26" s="870"/>
      <c r="E26" s="871" t="s">
        <v>341</v>
      </c>
      <c r="F26" s="989">
        <v>29.3</v>
      </c>
      <c r="G26" s="992"/>
      <c r="H26" s="991">
        <v>31</v>
      </c>
      <c r="I26" s="992"/>
      <c r="J26" s="991">
        <v>30.3</v>
      </c>
      <c r="K26" s="992"/>
      <c r="L26" s="385">
        <v>275</v>
      </c>
      <c r="M26" s="383">
        <v>23.884363636363634</v>
      </c>
      <c r="N26" s="384"/>
      <c r="O26" s="657">
        <v>247</v>
      </c>
      <c r="P26" s="658">
        <v>22.554655870445345</v>
      </c>
      <c r="Q26" s="659"/>
      <c r="R26" s="385">
        <v>16</v>
      </c>
      <c r="S26" s="383">
        <v>24.206250000000001</v>
      </c>
      <c r="T26" s="937"/>
    </row>
    <row r="27" spans="2:20" ht="15.95" customHeight="1" thickTop="1" x14ac:dyDescent="0.15">
      <c r="B27" s="884" t="s">
        <v>344</v>
      </c>
      <c r="C27" s="874"/>
      <c r="D27" s="874"/>
      <c r="E27" s="875" t="s">
        <v>341</v>
      </c>
      <c r="F27" s="996" t="s">
        <v>929</v>
      </c>
      <c r="G27" s="999"/>
      <c r="H27" s="1000" t="s">
        <v>929</v>
      </c>
      <c r="I27" s="1001"/>
      <c r="J27" s="999" t="s">
        <v>929</v>
      </c>
      <c r="K27" s="997"/>
      <c r="L27" s="382">
        <v>356</v>
      </c>
      <c r="M27" s="380">
        <v>61.648876404494381</v>
      </c>
      <c r="N27" s="381"/>
      <c r="O27" s="660">
        <v>320</v>
      </c>
      <c r="P27" s="661">
        <v>54.903125000000003</v>
      </c>
      <c r="Q27" s="662"/>
      <c r="R27" s="382">
        <v>16</v>
      </c>
      <c r="S27" s="380">
        <v>67.125</v>
      </c>
      <c r="T27" s="938"/>
    </row>
    <row r="28" spans="2:20" ht="15.95" customHeight="1" x14ac:dyDescent="0.15">
      <c r="B28" s="885" t="s">
        <v>345</v>
      </c>
      <c r="C28" s="867"/>
      <c r="D28" s="867"/>
      <c r="E28" s="868" t="s">
        <v>341</v>
      </c>
      <c r="F28" s="998" t="s">
        <v>929</v>
      </c>
      <c r="G28" s="1002"/>
      <c r="H28" s="986" t="s">
        <v>929</v>
      </c>
      <c r="I28" s="987"/>
      <c r="J28" s="988" t="s">
        <v>929</v>
      </c>
      <c r="K28" s="987"/>
      <c r="L28" s="379">
        <v>354</v>
      </c>
      <c r="M28" s="377">
        <v>53.342655367231636</v>
      </c>
      <c r="N28" s="378"/>
      <c r="O28" s="654">
        <v>318</v>
      </c>
      <c r="P28" s="655">
        <v>47.738993710691823</v>
      </c>
      <c r="Q28" s="656"/>
      <c r="R28" s="379">
        <v>16</v>
      </c>
      <c r="S28" s="377">
        <v>56.331249999999997</v>
      </c>
      <c r="T28" s="936"/>
    </row>
    <row r="29" spans="2:20" ht="15.95" customHeight="1" thickBot="1" x14ac:dyDescent="0.2">
      <c r="B29" s="893" t="s">
        <v>346</v>
      </c>
      <c r="C29" s="894"/>
      <c r="D29" s="894"/>
      <c r="E29" s="895" t="s">
        <v>700</v>
      </c>
      <c r="F29" s="989" t="s">
        <v>929</v>
      </c>
      <c r="G29" s="990"/>
      <c r="H29" s="991" t="s">
        <v>929</v>
      </c>
      <c r="I29" s="992"/>
      <c r="J29" s="993" t="s">
        <v>929</v>
      </c>
      <c r="K29" s="992"/>
      <c r="L29" s="376">
        <v>353</v>
      </c>
      <c r="M29" s="374">
        <v>90.073167646344103</v>
      </c>
      <c r="N29" s="375"/>
      <c r="O29" s="663">
        <v>317</v>
      </c>
      <c r="P29" s="664">
        <v>91.456102345271375</v>
      </c>
      <c r="Q29" s="665"/>
      <c r="R29" s="376">
        <v>16</v>
      </c>
      <c r="S29" s="374">
        <v>90.109870555995542</v>
      </c>
      <c r="T29" s="939"/>
    </row>
    <row r="30" spans="2:20" ht="15.95" customHeight="1" x14ac:dyDescent="0.15">
      <c r="B30" s="857" t="s">
        <v>699</v>
      </c>
      <c r="C30" s="858"/>
      <c r="D30" s="896"/>
      <c r="E30" s="862"/>
      <c r="F30" s="373"/>
      <c r="G30" s="372"/>
      <c r="H30" s="370"/>
      <c r="I30" s="372"/>
      <c r="J30" s="370"/>
      <c r="K30" s="372"/>
      <c r="L30" s="370"/>
      <c r="M30" s="369"/>
      <c r="N30" s="371"/>
      <c r="O30" s="666"/>
      <c r="P30" s="667"/>
      <c r="Q30" s="668"/>
      <c r="R30" s="370"/>
      <c r="S30" s="369"/>
      <c r="T30" s="940"/>
    </row>
    <row r="31" spans="2:20" ht="15.95" customHeight="1" x14ac:dyDescent="0.15">
      <c r="B31" s="860"/>
      <c r="C31" s="877" t="s">
        <v>586</v>
      </c>
      <c r="D31" s="897" t="s">
        <v>697</v>
      </c>
      <c r="E31" s="868" t="s">
        <v>234</v>
      </c>
      <c r="F31" s="477">
        <v>4357428</v>
      </c>
      <c r="G31" s="478"/>
      <c r="H31" s="479">
        <v>4428516</v>
      </c>
      <c r="I31" s="478"/>
      <c r="J31" s="479">
        <v>4977900</v>
      </c>
      <c r="K31" s="478"/>
      <c r="L31" s="367">
        <v>226</v>
      </c>
      <c r="M31" s="366">
        <v>4020375.4326104727</v>
      </c>
      <c r="N31" s="368"/>
      <c r="O31" s="669">
        <v>204</v>
      </c>
      <c r="P31" s="670">
        <v>4028199.4194606217</v>
      </c>
      <c r="Q31" s="671"/>
      <c r="R31" s="367">
        <v>14</v>
      </c>
      <c r="S31" s="366">
        <v>3321458.0857142853</v>
      </c>
      <c r="T31" s="941"/>
    </row>
    <row r="32" spans="2:20" ht="15.95" customHeight="1" x14ac:dyDescent="0.15">
      <c r="B32" s="860"/>
      <c r="C32" s="898"/>
      <c r="D32" s="897" t="s">
        <v>696</v>
      </c>
      <c r="E32" s="865" t="s">
        <v>234</v>
      </c>
      <c r="F32" s="477">
        <v>4043856</v>
      </c>
      <c r="G32" s="478"/>
      <c r="H32" s="479">
        <v>3924900</v>
      </c>
      <c r="I32" s="478"/>
      <c r="J32" s="479">
        <v>4223268</v>
      </c>
      <c r="K32" s="478"/>
      <c r="L32" s="367">
        <v>128</v>
      </c>
      <c r="M32" s="366">
        <v>3481043.6993489587</v>
      </c>
      <c r="N32" s="368"/>
      <c r="O32" s="669">
        <v>116</v>
      </c>
      <c r="P32" s="670">
        <v>3509892.316522989</v>
      </c>
      <c r="Q32" s="671"/>
      <c r="R32" s="367">
        <v>8</v>
      </c>
      <c r="S32" s="366">
        <v>3797925.8208333333</v>
      </c>
      <c r="T32" s="941"/>
    </row>
    <row r="33" spans="2:20" ht="15.95" customHeight="1" x14ac:dyDescent="0.15">
      <c r="B33" s="860"/>
      <c r="C33" s="898"/>
      <c r="D33" s="897" t="s">
        <v>695</v>
      </c>
      <c r="E33" s="868" t="s">
        <v>234</v>
      </c>
      <c r="F33" s="477">
        <v>2796432</v>
      </c>
      <c r="G33" s="478"/>
      <c r="H33" s="479">
        <v>3049476</v>
      </c>
      <c r="I33" s="478"/>
      <c r="J33" s="479">
        <v>3528048</v>
      </c>
      <c r="K33" s="478"/>
      <c r="L33" s="367">
        <v>261</v>
      </c>
      <c r="M33" s="366">
        <v>3091384.2222921103</v>
      </c>
      <c r="N33" s="368"/>
      <c r="O33" s="669">
        <v>235</v>
      </c>
      <c r="P33" s="670">
        <v>2918796.1400851626</v>
      </c>
      <c r="Q33" s="671"/>
      <c r="R33" s="367">
        <v>16</v>
      </c>
      <c r="S33" s="366">
        <v>2765406.3321640422</v>
      </c>
      <c r="T33" s="941"/>
    </row>
    <row r="34" spans="2:20" ht="15.95" customHeight="1" x14ac:dyDescent="0.15">
      <c r="B34" s="860"/>
      <c r="C34" s="898"/>
      <c r="D34" s="897" t="s">
        <v>694</v>
      </c>
      <c r="E34" s="868" t="s">
        <v>234</v>
      </c>
      <c r="F34" s="477" t="s">
        <v>319</v>
      </c>
      <c r="G34" s="478"/>
      <c r="H34" s="479" t="s">
        <v>319</v>
      </c>
      <c r="I34" s="478"/>
      <c r="J34" s="479" t="s">
        <v>319</v>
      </c>
      <c r="K34" s="478"/>
      <c r="L34" s="367">
        <v>125</v>
      </c>
      <c r="M34" s="366">
        <v>3279644.4885952384</v>
      </c>
      <c r="N34" s="368"/>
      <c r="O34" s="669">
        <v>113</v>
      </c>
      <c r="P34" s="670">
        <v>3277431.4703171095</v>
      </c>
      <c r="Q34" s="671"/>
      <c r="R34" s="367">
        <v>16</v>
      </c>
      <c r="S34" s="366">
        <v>3004348.2083333335</v>
      </c>
      <c r="T34" s="941"/>
    </row>
    <row r="35" spans="2:20" ht="15.95" customHeight="1" x14ac:dyDescent="0.15">
      <c r="B35" s="860"/>
      <c r="C35" s="898"/>
      <c r="D35" s="897" t="s">
        <v>693</v>
      </c>
      <c r="E35" s="868" t="s">
        <v>234</v>
      </c>
      <c r="F35" s="477" t="s">
        <v>319</v>
      </c>
      <c r="G35" s="478"/>
      <c r="H35" s="479" t="s">
        <v>319</v>
      </c>
      <c r="I35" s="478"/>
      <c r="J35" s="479" t="s">
        <v>319</v>
      </c>
      <c r="K35" s="478"/>
      <c r="L35" s="367">
        <v>83</v>
      </c>
      <c r="M35" s="366">
        <v>2762247.5435880828</v>
      </c>
      <c r="N35" s="368"/>
      <c r="O35" s="669">
        <v>75</v>
      </c>
      <c r="P35" s="670">
        <v>2640641.4815708115</v>
      </c>
      <c r="Q35" s="671"/>
      <c r="R35" s="367">
        <v>9</v>
      </c>
      <c r="S35" s="366">
        <v>2797744.7314814813</v>
      </c>
      <c r="T35" s="941"/>
    </row>
    <row r="36" spans="2:20" ht="15.95" customHeight="1" x14ac:dyDescent="0.15">
      <c r="B36" s="860"/>
      <c r="C36" s="877" t="s">
        <v>698</v>
      </c>
      <c r="D36" s="897" t="s">
        <v>697</v>
      </c>
      <c r="E36" s="868" t="s">
        <v>234</v>
      </c>
      <c r="F36" s="477">
        <v>3346548</v>
      </c>
      <c r="G36" s="478"/>
      <c r="H36" s="479">
        <v>3650172</v>
      </c>
      <c r="I36" s="478"/>
      <c r="J36" s="479">
        <v>4434756</v>
      </c>
      <c r="K36" s="478"/>
      <c r="L36" s="367">
        <v>123</v>
      </c>
      <c r="M36" s="366">
        <v>3604455.7904060003</v>
      </c>
      <c r="N36" s="368"/>
      <c r="O36" s="669">
        <v>111</v>
      </c>
      <c r="P36" s="670">
        <v>3617273.3192861229</v>
      </c>
      <c r="Q36" s="671"/>
      <c r="R36" s="367">
        <v>11</v>
      </c>
      <c r="S36" s="366">
        <v>3378902.4540459542</v>
      </c>
      <c r="T36" s="941"/>
    </row>
    <row r="37" spans="2:20" ht="15.95" customHeight="1" x14ac:dyDescent="0.15">
      <c r="B37" s="860"/>
      <c r="C37" s="898"/>
      <c r="D37" s="897" t="s">
        <v>696</v>
      </c>
      <c r="E37" s="868" t="s">
        <v>234</v>
      </c>
      <c r="F37" s="477">
        <v>3541644</v>
      </c>
      <c r="G37" s="478"/>
      <c r="H37" s="479">
        <v>3582300</v>
      </c>
      <c r="I37" s="478"/>
      <c r="J37" s="479">
        <v>4118148</v>
      </c>
      <c r="K37" s="478"/>
      <c r="L37" s="367">
        <v>70</v>
      </c>
      <c r="M37" s="366">
        <v>3667248.170892145</v>
      </c>
      <c r="N37" s="368"/>
      <c r="O37" s="669">
        <v>62</v>
      </c>
      <c r="P37" s="670">
        <v>3644081.2173806722</v>
      </c>
      <c r="Q37" s="671"/>
      <c r="R37" s="367">
        <v>5</v>
      </c>
      <c r="S37" s="366">
        <v>3156215.3982142857</v>
      </c>
      <c r="T37" s="941"/>
    </row>
    <row r="38" spans="2:20" ht="15.95" customHeight="1" x14ac:dyDescent="0.15">
      <c r="B38" s="860"/>
      <c r="C38" s="898"/>
      <c r="D38" s="897" t="s">
        <v>695</v>
      </c>
      <c r="E38" s="868" t="s">
        <v>234</v>
      </c>
      <c r="F38" s="477">
        <v>2625948</v>
      </c>
      <c r="G38" s="478"/>
      <c r="H38" s="480">
        <v>2384772</v>
      </c>
      <c r="I38" s="478"/>
      <c r="J38" s="479">
        <v>2790600</v>
      </c>
      <c r="K38" s="478"/>
      <c r="L38" s="367">
        <v>232</v>
      </c>
      <c r="M38" s="366">
        <v>2460572.2998348982</v>
      </c>
      <c r="N38" s="368"/>
      <c r="O38" s="669">
        <v>208</v>
      </c>
      <c r="P38" s="670">
        <v>2344114.5740278512</v>
      </c>
      <c r="Q38" s="671"/>
      <c r="R38" s="367">
        <v>16</v>
      </c>
      <c r="S38" s="366">
        <v>2317225.9485932956</v>
      </c>
      <c r="T38" s="941"/>
    </row>
    <row r="39" spans="2:20" ht="15.95" customHeight="1" x14ac:dyDescent="0.15">
      <c r="B39" s="860"/>
      <c r="C39" s="898"/>
      <c r="D39" s="899" t="s">
        <v>694</v>
      </c>
      <c r="E39" s="900" t="s">
        <v>234</v>
      </c>
      <c r="F39" s="481" t="s">
        <v>319</v>
      </c>
      <c r="G39" s="482"/>
      <c r="H39" s="480" t="s">
        <v>319</v>
      </c>
      <c r="I39" s="482"/>
      <c r="J39" s="480" t="s">
        <v>319</v>
      </c>
      <c r="K39" s="482"/>
      <c r="L39" s="364">
        <v>12</v>
      </c>
      <c r="M39" s="363">
        <v>3482783.2980769225</v>
      </c>
      <c r="N39" s="365"/>
      <c r="O39" s="672">
        <v>10</v>
      </c>
      <c r="P39" s="673">
        <v>3110506.45</v>
      </c>
      <c r="Q39" s="674"/>
      <c r="R39" s="364">
        <v>2</v>
      </c>
      <c r="S39" s="363">
        <v>2408497.75</v>
      </c>
      <c r="T39" s="942"/>
    </row>
    <row r="40" spans="2:20" ht="15.95" customHeight="1" thickBot="1" x14ac:dyDescent="0.2">
      <c r="B40" s="887"/>
      <c r="C40" s="901"/>
      <c r="D40" s="902" t="s">
        <v>693</v>
      </c>
      <c r="E40" s="895" t="s">
        <v>234</v>
      </c>
      <c r="F40" s="483" t="s">
        <v>319</v>
      </c>
      <c r="G40" s="484"/>
      <c r="H40" s="485" t="s">
        <v>319</v>
      </c>
      <c r="I40" s="484"/>
      <c r="J40" s="485" t="s">
        <v>319</v>
      </c>
      <c r="K40" s="484"/>
      <c r="L40" s="361">
        <v>129</v>
      </c>
      <c r="M40" s="360">
        <v>2370654.3319190177</v>
      </c>
      <c r="N40" s="362"/>
      <c r="O40" s="675">
        <v>117</v>
      </c>
      <c r="P40" s="676">
        <v>2178172.0259131538</v>
      </c>
      <c r="Q40" s="677"/>
      <c r="R40" s="361">
        <v>9</v>
      </c>
      <c r="S40" s="360">
        <v>2126492.1311105359</v>
      </c>
      <c r="T40" s="943"/>
    </row>
  </sheetData>
  <mergeCells count="18">
    <mergeCell ref="F27:G27"/>
    <mergeCell ref="H27:I27"/>
    <mergeCell ref="J27:K27"/>
    <mergeCell ref="F28:G28"/>
    <mergeCell ref="J24:K24"/>
    <mergeCell ref="J25:K25"/>
    <mergeCell ref="J26:K26"/>
    <mergeCell ref="F24:G24"/>
    <mergeCell ref="F25:G25"/>
    <mergeCell ref="F26:G26"/>
    <mergeCell ref="H26:I26"/>
    <mergeCell ref="H25:I25"/>
    <mergeCell ref="H24:I24"/>
    <mergeCell ref="H28:I28"/>
    <mergeCell ref="J28:K28"/>
    <mergeCell ref="F29:G29"/>
    <mergeCell ref="H29:I29"/>
    <mergeCell ref="J29:K29"/>
  </mergeCells>
  <phoneticPr fontId="4"/>
  <pageMargins left="0.70866141732283472" right="0.70866141732283472" top="0.74803149606299213" bottom="0.74803149606299213" header="0.31496062992125984" footer="0.31496062992125984"/>
  <pageSetup paperSize="9" scale="71" orientation="landscape" useFirstPageNumber="1" r:id="rId1"/>
  <ignoredErrors>
    <ignoredError sqref="G18:T20" formula="1"/>
  </ignoredError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1"/>
  <sheetViews>
    <sheetView showGridLines="0" zoomScaleNormal="100" zoomScaleSheetLayoutView="100" workbookViewId="0"/>
  </sheetViews>
  <sheetFormatPr defaultRowHeight="15" customHeight="1" x14ac:dyDescent="0.15"/>
  <cols>
    <col min="1" max="1" width="0.875" style="37" customWidth="1"/>
    <col min="2" max="2" width="7.375" style="37" customWidth="1"/>
    <col min="3" max="4" width="2.375" style="38" customWidth="1"/>
    <col min="5" max="8" width="7.375" style="38" customWidth="1"/>
    <col min="9" max="26" width="7.375" style="37" customWidth="1"/>
    <col min="27" max="16384" width="9" style="37"/>
  </cols>
  <sheetData>
    <row r="1" spans="1:14" ht="15" customHeight="1" x14ac:dyDescent="0.15">
      <c r="A1" s="37" t="s">
        <v>891</v>
      </c>
      <c r="I1" s="38"/>
    </row>
    <row r="2" spans="1:14" ht="21.75" x14ac:dyDescent="0.15">
      <c r="B2" s="58"/>
      <c r="C2" s="59"/>
      <c r="D2" s="59"/>
      <c r="E2" s="59"/>
      <c r="F2" s="59"/>
      <c r="G2" s="59"/>
      <c r="H2" s="59"/>
      <c r="I2" s="59"/>
      <c r="J2" s="59"/>
      <c r="K2" s="60"/>
      <c r="L2" s="212" t="s">
        <v>0</v>
      </c>
      <c r="M2" s="212" t="s">
        <v>1</v>
      </c>
      <c r="N2" s="211" t="s">
        <v>62</v>
      </c>
    </row>
    <row r="3" spans="1:14" ht="12" customHeight="1" x14ac:dyDescent="0.15">
      <c r="B3" s="53"/>
      <c r="C3" s="54"/>
      <c r="D3" s="54"/>
      <c r="E3" s="54"/>
      <c r="F3" s="54"/>
      <c r="G3" s="54"/>
      <c r="H3" s="54"/>
      <c r="I3" s="54"/>
      <c r="J3" s="54"/>
      <c r="K3" s="55"/>
      <c r="L3" s="56"/>
      <c r="M3" s="57">
        <f>$L$20</f>
        <v>318</v>
      </c>
      <c r="N3" s="57">
        <f>M3-L9</f>
        <v>275</v>
      </c>
    </row>
    <row r="4" spans="1:14" ht="15" customHeight="1" x14ac:dyDescent="0.15">
      <c r="B4" s="58" t="s">
        <v>712</v>
      </c>
      <c r="C4" s="59"/>
      <c r="D4" s="59"/>
      <c r="E4" s="59"/>
      <c r="F4" s="59"/>
      <c r="G4" s="59"/>
      <c r="H4" s="59"/>
      <c r="I4" s="59"/>
      <c r="J4" s="59"/>
      <c r="K4" s="60"/>
      <c r="L4" s="61">
        <v>154</v>
      </c>
      <c r="M4" s="62">
        <f t="shared" ref="M4:N8" si="0">$L4/M$3*100</f>
        <v>48.427672955974842</v>
      </c>
      <c r="N4" s="62">
        <f t="shared" si="0"/>
        <v>56.000000000000007</v>
      </c>
    </row>
    <row r="5" spans="1:14" ht="15" customHeight="1" x14ac:dyDescent="0.15">
      <c r="B5" s="49" t="s">
        <v>711</v>
      </c>
      <c r="I5" s="38"/>
      <c r="J5" s="38"/>
      <c r="K5" s="50"/>
      <c r="L5" s="64">
        <v>144</v>
      </c>
      <c r="M5" s="65">
        <f t="shared" si="0"/>
        <v>45.283018867924532</v>
      </c>
      <c r="N5" s="65">
        <f t="shared" si="0"/>
        <v>52.363636363636367</v>
      </c>
    </row>
    <row r="6" spans="1:14" ht="15" customHeight="1" x14ac:dyDescent="0.15">
      <c r="B6" s="49" t="s">
        <v>710</v>
      </c>
      <c r="I6" s="38"/>
      <c r="J6" s="38"/>
      <c r="K6" s="50"/>
      <c r="L6" s="64">
        <v>137</v>
      </c>
      <c r="M6" s="65">
        <f t="shared" si="0"/>
        <v>43.081761006289312</v>
      </c>
      <c r="N6" s="65">
        <f t="shared" si="0"/>
        <v>49.81818181818182</v>
      </c>
    </row>
    <row r="7" spans="1:14" ht="15" customHeight="1" x14ac:dyDescent="0.15">
      <c r="B7" s="49" t="s">
        <v>464</v>
      </c>
      <c r="I7" s="38"/>
      <c r="J7" s="38"/>
      <c r="K7" s="50"/>
      <c r="L7" s="64">
        <v>23</v>
      </c>
      <c r="M7" s="65">
        <f t="shared" si="0"/>
        <v>7.232704402515723</v>
      </c>
      <c r="N7" s="65">
        <f t="shared" si="0"/>
        <v>8.3636363636363633</v>
      </c>
    </row>
    <row r="8" spans="1:14" ht="15" customHeight="1" x14ac:dyDescent="0.15">
      <c r="B8" s="49" t="s">
        <v>463</v>
      </c>
      <c r="I8" s="38"/>
      <c r="J8" s="38"/>
      <c r="K8" s="50"/>
      <c r="L8" s="64">
        <v>23</v>
      </c>
      <c r="M8" s="65">
        <f t="shared" si="0"/>
        <v>7.232704402515723</v>
      </c>
      <c r="N8" s="65">
        <f t="shared" si="0"/>
        <v>8.3636363636363633</v>
      </c>
    </row>
    <row r="9" spans="1:14" ht="15" customHeight="1" x14ac:dyDescent="0.15">
      <c r="B9" s="49" t="s">
        <v>73</v>
      </c>
      <c r="I9" s="38"/>
      <c r="J9" s="38"/>
      <c r="K9" s="50"/>
      <c r="L9" s="64">
        <v>43</v>
      </c>
      <c r="M9" s="65">
        <f>$L9/M$3*100</f>
        <v>13.522012578616351</v>
      </c>
      <c r="N9" s="67" t="s">
        <v>704</v>
      </c>
    </row>
    <row r="10" spans="1:14" ht="15" customHeight="1" x14ac:dyDescent="0.15">
      <c r="B10" s="43" t="s">
        <v>52</v>
      </c>
      <c r="C10" s="44"/>
      <c r="D10" s="44"/>
      <c r="E10" s="44"/>
      <c r="F10" s="44"/>
      <c r="G10" s="44"/>
      <c r="H10" s="44"/>
      <c r="I10" s="44"/>
      <c r="J10" s="44"/>
      <c r="K10" s="45"/>
      <c r="L10" s="68">
        <f>SUM(L4:L9)</f>
        <v>524</v>
      </c>
      <c r="M10" s="76" t="str">
        <f>IF(SUM(M4:M9)&gt;100,"－",SUM(M4:M9))</f>
        <v>－</v>
      </c>
      <c r="N10" s="76" t="str">
        <f>IF(SUM(N4:N9)&gt;100,"－",SUM(N4:N9))</f>
        <v>－</v>
      </c>
    </row>
    <row r="11" spans="1:14" ht="15" customHeight="1" x14ac:dyDescent="0.15">
      <c r="I11" s="38"/>
      <c r="J11" s="38"/>
    </row>
    <row r="12" spans="1:14" ht="15" customHeight="1" x14ac:dyDescent="0.15">
      <c r="A12" s="37" t="s">
        <v>709</v>
      </c>
      <c r="I12" s="38"/>
      <c r="J12" s="38"/>
    </row>
    <row r="13" spans="1:14" ht="21.75" x14ac:dyDescent="0.15">
      <c r="B13" s="58"/>
      <c r="C13" s="59"/>
      <c r="D13" s="59"/>
      <c r="E13" s="59"/>
      <c r="F13" s="59"/>
      <c r="G13" s="59"/>
      <c r="H13" s="59"/>
      <c r="I13" s="59"/>
      <c r="J13" s="59"/>
      <c r="K13" s="60"/>
      <c r="L13" s="212" t="s">
        <v>0</v>
      </c>
      <c r="M13" s="212" t="s">
        <v>1</v>
      </c>
      <c r="N13" s="211" t="s">
        <v>62</v>
      </c>
    </row>
    <row r="14" spans="1:14" ht="12" customHeight="1" x14ac:dyDescent="0.15">
      <c r="B14" s="53"/>
      <c r="C14" s="54"/>
      <c r="D14" s="54"/>
      <c r="E14" s="54"/>
      <c r="F14" s="54"/>
      <c r="G14" s="54"/>
      <c r="H14" s="54"/>
      <c r="I14" s="54"/>
      <c r="J14" s="54"/>
      <c r="K14" s="55"/>
      <c r="L14" s="56"/>
      <c r="M14" s="57">
        <f>$L$20</f>
        <v>318</v>
      </c>
      <c r="N14" s="57">
        <f>M14-L19</f>
        <v>256</v>
      </c>
    </row>
    <row r="15" spans="1:14" ht="15" customHeight="1" x14ac:dyDescent="0.15">
      <c r="B15" s="58" t="s">
        <v>708</v>
      </c>
      <c r="C15" s="59"/>
      <c r="D15" s="59"/>
      <c r="E15" s="59"/>
      <c r="F15" s="59"/>
      <c r="G15" s="59"/>
      <c r="H15" s="59"/>
      <c r="I15" s="59"/>
      <c r="J15" s="59"/>
      <c r="K15" s="60"/>
      <c r="L15" s="61">
        <v>24</v>
      </c>
      <c r="M15" s="62">
        <f t="shared" ref="M15:N18" si="1">$L15/M$14*100</f>
        <v>7.5471698113207548</v>
      </c>
      <c r="N15" s="62">
        <f t="shared" si="1"/>
        <v>9.375</v>
      </c>
    </row>
    <row r="16" spans="1:14" ht="15" customHeight="1" x14ac:dyDescent="0.15">
      <c r="B16" s="49" t="s">
        <v>707</v>
      </c>
      <c r="I16" s="38"/>
      <c r="J16" s="38"/>
      <c r="K16" s="50"/>
      <c r="L16" s="64">
        <v>146</v>
      </c>
      <c r="M16" s="65">
        <f t="shared" si="1"/>
        <v>45.911949685534594</v>
      </c>
      <c r="N16" s="65">
        <f t="shared" si="1"/>
        <v>57.03125</v>
      </c>
    </row>
    <row r="17" spans="2:14" ht="15" customHeight="1" x14ac:dyDescent="0.15">
      <c r="B17" s="49" t="s">
        <v>706</v>
      </c>
      <c r="I17" s="38"/>
      <c r="J17" s="38"/>
      <c r="K17" s="50"/>
      <c r="L17" s="64">
        <v>10</v>
      </c>
      <c r="M17" s="65">
        <f t="shared" si="1"/>
        <v>3.1446540880503147</v>
      </c>
      <c r="N17" s="65">
        <f t="shared" si="1"/>
        <v>3.90625</v>
      </c>
    </row>
    <row r="18" spans="2:14" ht="15" customHeight="1" x14ac:dyDescent="0.15">
      <c r="B18" s="49" t="s">
        <v>705</v>
      </c>
      <c r="I18" s="38"/>
      <c r="J18" s="38"/>
      <c r="K18" s="50"/>
      <c r="L18" s="64">
        <v>76</v>
      </c>
      <c r="M18" s="65">
        <f t="shared" si="1"/>
        <v>23.89937106918239</v>
      </c>
      <c r="N18" s="65">
        <f t="shared" si="1"/>
        <v>29.6875</v>
      </c>
    </row>
    <row r="19" spans="2:14" ht="15" customHeight="1" x14ac:dyDescent="0.15">
      <c r="B19" s="49" t="s">
        <v>73</v>
      </c>
      <c r="I19" s="38"/>
      <c r="J19" s="38"/>
      <c r="K19" s="50"/>
      <c r="L19" s="64">
        <v>62</v>
      </c>
      <c r="M19" s="65">
        <f>$L19/M$14*100</f>
        <v>19.49685534591195</v>
      </c>
      <c r="N19" s="67" t="s">
        <v>704</v>
      </c>
    </row>
    <row r="20" spans="2:14" ht="15" customHeight="1" x14ac:dyDescent="0.15">
      <c r="B20" s="43" t="s">
        <v>52</v>
      </c>
      <c r="C20" s="44"/>
      <c r="D20" s="44"/>
      <c r="E20" s="44"/>
      <c r="F20" s="44"/>
      <c r="G20" s="44"/>
      <c r="H20" s="44"/>
      <c r="I20" s="44"/>
      <c r="J20" s="44"/>
      <c r="K20" s="45"/>
      <c r="L20" s="68">
        <f>SUM(L15:L19)</f>
        <v>318</v>
      </c>
      <c r="M20" s="69">
        <f>SUM(M15:M19)</f>
        <v>100.00000000000001</v>
      </c>
      <c r="N20" s="69">
        <f>SUM(N15:N19)</f>
        <v>100</v>
      </c>
    </row>
    <row r="21" spans="2:14" ht="15" customHeight="1" x14ac:dyDescent="0.15">
      <c r="I21" s="38"/>
      <c r="J21" s="38"/>
    </row>
  </sheetData>
  <phoneticPr fontId="4"/>
  <pageMargins left="0.70866141732283472" right="0.70866141732283472" top="0.74803149606299213" bottom="0.74803149606299213" header="0.31496062992125984" footer="0.31496062992125984"/>
  <pageSetup paperSize="9" scale="82" orientation="landscape" useFirstPageNumber="1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6"/>
  <sheetViews>
    <sheetView showGridLines="0" zoomScaleNormal="100" workbookViewId="0"/>
  </sheetViews>
  <sheetFormatPr defaultColWidth="9" defaultRowHeight="11.25" x14ac:dyDescent="0.15"/>
  <cols>
    <col min="1" max="1" width="1.5" style="238" customWidth="1"/>
    <col min="2" max="2" width="45.125" style="238" customWidth="1"/>
    <col min="3" max="3" width="5.875" style="238" customWidth="1"/>
    <col min="4" max="4" width="9.375" style="238" customWidth="1"/>
    <col min="5" max="5" width="5.875" style="238" customWidth="1"/>
    <col min="6" max="6" width="9.375" style="238" customWidth="1"/>
    <col min="7" max="7" width="5.875" style="238" customWidth="1"/>
    <col min="8" max="8" width="9.375" style="238" customWidth="1"/>
    <col min="9" max="9" width="4.75" style="238" customWidth="1"/>
    <col min="10" max="10" width="7.25" style="238" customWidth="1"/>
    <col min="11" max="11" width="35.375" style="238" customWidth="1"/>
    <col min="12" max="13" width="15" style="238" customWidth="1"/>
    <col min="14" max="15" width="15.625" style="238" customWidth="1"/>
    <col min="16" max="16384" width="9" style="238"/>
  </cols>
  <sheetData>
    <row r="1" spans="1:10" ht="15" customHeight="1" x14ac:dyDescent="0.15">
      <c r="A1" s="36" t="s">
        <v>891</v>
      </c>
    </row>
    <row r="2" spans="1:10" ht="15" customHeight="1" x14ac:dyDescent="0.15">
      <c r="B2" s="767" t="s">
        <v>723</v>
      </c>
      <c r="C2" s="1003" t="s">
        <v>722</v>
      </c>
      <c r="D2" s="1004"/>
      <c r="E2" s="1003" t="s">
        <v>721</v>
      </c>
      <c r="F2" s="1004"/>
      <c r="G2" s="1003" t="s">
        <v>720</v>
      </c>
      <c r="H2" s="1005"/>
      <c r="I2" s="401"/>
      <c r="J2" s="401"/>
    </row>
    <row r="3" spans="1:10" ht="15" customHeight="1" x14ac:dyDescent="0.15">
      <c r="B3" s="767" t="s">
        <v>745</v>
      </c>
      <c r="C3" s="767" t="s">
        <v>718</v>
      </c>
      <c r="D3" s="772" t="s">
        <v>717</v>
      </c>
      <c r="E3" s="767" t="s">
        <v>718</v>
      </c>
      <c r="F3" s="772" t="s">
        <v>717</v>
      </c>
      <c r="G3" s="767" t="s">
        <v>718</v>
      </c>
      <c r="H3" s="772" t="s">
        <v>717</v>
      </c>
      <c r="I3" s="414"/>
      <c r="J3" s="401"/>
    </row>
    <row r="4" spans="1:10" ht="23.1" customHeight="1" x14ac:dyDescent="0.15">
      <c r="B4" s="768" t="s">
        <v>744</v>
      </c>
      <c r="C4" s="412">
        <v>4</v>
      </c>
      <c r="D4" s="423">
        <v>754.5</v>
      </c>
      <c r="E4" s="422"/>
      <c r="F4" s="422"/>
      <c r="G4" s="422"/>
      <c r="H4" s="422"/>
      <c r="I4" s="401"/>
      <c r="J4" s="401"/>
    </row>
    <row r="5" spans="1:10" ht="23.1" customHeight="1" x14ac:dyDescent="0.15">
      <c r="B5" s="769" t="s">
        <v>743</v>
      </c>
      <c r="C5" s="408">
        <v>1</v>
      </c>
      <c r="D5" s="418">
        <v>306</v>
      </c>
      <c r="E5" s="421"/>
      <c r="F5" s="421"/>
      <c r="G5" s="421"/>
      <c r="H5" s="421"/>
      <c r="I5" s="401"/>
      <c r="J5" s="401"/>
    </row>
    <row r="6" spans="1:10" ht="23.1" customHeight="1" x14ac:dyDescent="0.15">
      <c r="B6" s="769" t="s">
        <v>742</v>
      </c>
      <c r="C6" s="408">
        <v>1</v>
      </c>
      <c r="D6" s="418">
        <v>231</v>
      </c>
      <c r="E6" s="421"/>
      <c r="F6" s="421"/>
      <c r="G6" s="421"/>
      <c r="H6" s="421"/>
      <c r="I6" s="401"/>
      <c r="J6" s="401"/>
    </row>
    <row r="7" spans="1:10" ht="23.1" customHeight="1" x14ac:dyDescent="0.15">
      <c r="B7" s="769" t="s">
        <v>741</v>
      </c>
      <c r="C7" s="408">
        <v>0</v>
      </c>
      <c r="D7" s="418" t="s">
        <v>146</v>
      </c>
      <c r="E7" s="421"/>
      <c r="F7" s="421"/>
      <c r="G7" s="421"/>
      <c r="H7" s="421"/>
      <c r="I7" s="401"/>
      <c r="J7" s="401"/>
    </row>
    <row r="8" spans="1:10" ht="23.1" customHeight="1" x14ac:dyDescent="0.15">
      <c r="B8" s="769" t="s">
        <v>740</v>
      </c>
      <c r="C8" s="408">
        <v>0</v>
      </c>
      <c r="D8" s="409" t="s">
        <v>146</v>
      </c>
      <c r="E8" s="416"/>
      <c r="F8" s="416"/>
      <c r="G8" s="416"/>
      <c r="H8" s="416"/>
      <c r="I8" s="401"/>
      <c r="J8" s="401"/>
    </row>
    <row r="9" spans="1:10" ht="23.1" customHeight="1" x14ac:dyDescent="0.15">
      <c r="B9" s="769" t="s">
        <v>739</v>
      </c>
      <c r="C9" s="408">
        <v>11</v>
      </c>
      <c r="D9" s="409">
        <v>408</v>
      </c>
      <c r="E9" s="408">
        <v>11</v>
      </c>
      <c r="F9" s="407">
        <v>395.45454545454544</v>
      </c>
      <c r="G9" s="408">
        <v>10</v>
      </c>
      <c r="H9" s="418">
        <v>611.29999999999995</v>
      </c>
      <c r="I9" s="401"/>
      <c r="J9" s="414"/>
    </row>
    <row r="10" spans="1:10" ht="23.1" customHeight="1" x14ac:dyDescent="0.15">
      <c r="B10" s="769" t="s">
        <v>738</v>
      </c>
      <c r="C10" s="408">
        <v>3</v>
      </c>
      <c r="D10" s="409">
        <v>943.33333333333337</v>
      </c>
      <c r="E10" s="408">
        <v>3</v>
      </c>
      <c r="F10" s="407">
        <v>927</v>
      </c>
      <c r="G10" s="408">
        <v>3</v>
      </c>
      <c r="H10" s="418">
        <v>1286</v>
      </c>
      <c r="I10" s="401"/>
      <c r="J10" s="414"/>
    </row>
    <row r="11" spans="1:10" ht="23.1" customHeight="1" x14ac:dyDescent="0.15">
      <c r="B11" s="770" t="s">
        <v>737</v>
      </c>
      <c r="C11" s="417">
        <v>2</v>
      </c>
      <c r="D11" s="409">
        <v>242</v>
      </c>
      <c r="E11" s="408">
        <v>2</v>
      </c>
      <c r="F11" s="407">
        <v>636.5</v>
      </c>
      <c r="G11" s="408">
        <v>2</v>
      </c>
      <c r="H11" s="418">
        <v>95</v>
      </c>
      <c r="I11" s="401"/>
      <c r="J11" s="414"/>
    </row>
    <row r="12" spans="1:10" ht="23.1" customHeight="1" x14ac:dyDescent="0.15">
      <c r="B12" s="769" t="s">
        <v>736</v>
      </c>
      <c r="C12" s="408">
        <v>3</v>
      </c>
      <c r="D12" s="409">
        <v>591.66666666666663</v>
      </c>
      <c r="E12" s="408">
        <v>3</v>
      </c>
      <c r="F12" s="407">
        <v>1576.3333333333333</v>
      </c>
      <c r="G12" s="408">
        <v>2</v>
      </c>
      <c r="H12" s="418">
        <v>18</v>
      </c>
      <c r="I12" s="401"/>
      <c r="J12" s="414"/>
    </row>
    <row r="13" spans="1:10" ht="23.1" customHeight="1" x14ac:dyDescent="0.15">
      <c r="B13" s="769" t="s">
        <v>735</v>
      </c>
      <c r="C13" s="420" t="s">
        <v>734</v>
      </c>
      <c r="D13" s="420" t="s">
        <v>734</v>
      </c>
      <c r="E13" s="420" t="s">
        <v>734</v>
      </c>
      <c r="F13" s="420" t="s">
        <v>734</v>
      </c>
      <c r="G13" s="406"/>
      <c r="H13" s="406"/>
      <c r="I13" s="401"/>
      <c r="J13" s="401"/>
    </row>
    <row r="14" spans="1:10" ht="23.1" customHeight="1" x14ac:dyDescent="0.15">
      <c r="B14" s="769" t="s">
        <v>733</v>
      </c>
      <c r="C14" s="408">
        <v>1</v>
      </c>
      <c r="D14" s="409">
        <v>110</v>
      </c>
      <c r="E14" s="406"/>
      <c r="F14" s="406"/>
      <c r="G14" s="406"/>
      <c r="H14" s="406"/>
      <c r="I14" s="401"/>
      <c r="J14" s="401"/>
    </row>
    <row r="15" spans="1:10" ht="23.1" customHeight="1" x14ac:dyDescent="0.15">
      <c r="B15" s="771" t="s">
        <v>732</v>
      </c>
      <c r="C15" s="404">
        <v>6</v>
      </c>
      <c r="D15" s="405">
        <v>100.83333333333333</v>
      </c>
      <c r="E15" s="402"/>
      <c r="F15" s="402"/>
      <c r="G15" s="402"/>
      <c r="H15" s="402"/>
      <c r="I15" s="401"/>
      <c r="J15" s="401"/>
    </row>
    <row r="16" spans="1:10" ht="5.25" customHeight="1" x14ac:dyDescent="0.15">
      <c r="B16" s="414"/>
      <c r="C16" s="414"/>
      <c r="D16" s="414"/>
      <c r="E16" s="414"/>
      <c r="F16" s="401"/>
      <c r="G16" s="401"/>
      <c r="H16" s="401"/>
      <c r="I16" s="401"/>
      <c r="J16" s="401"/>
    </row>
    <row r="17" spans="2:10" ht="15" customHeight="1" x14ac:dyDescent="0.15">
      <c r="B17" s="767" t="s">
        <v>723</v>
      </c>
      <c r="C17" s="1003" t="s">
        <v>722</v>
      </c>
      <c r="D17" s="1004"/>
      <c r="E17" s="1003" t="s">
        <v>721</v>
      </c>
      <c r="F17" s="1004"/>
      <c r="G17" s="1003" t="s">
        <v>720</v>
      </c>
      <c r="H17" s="1005"/>
      <c r="I17" s="401"/>
      <c r="J17" s="401"/>
    </row>
    <row r="18" spans="2:10" ht="15" customHeight="1" x14ac:dyDescent="0.15">
      <c r="B18" s="767" t="s">
        <v>731</v>
      </c>
      <c r="C18" s="767" t="s">
        <v>718</v>
      </c>
      <c r="D18" s="772" t="s">
        <v>717</v>
      </c>
      <c r="E18" s="767" t="s">
        <v>718</v>
      </c>
      <c r="F18" s="772" t="s">
        <v>717</v>
      </c>
      <c r="G18" s="767" t="s">
        <v>718</v>
      </c>
      <c r="H18" s="772" t="s">
        <v>717</v>
      </c>
      <c r="I18" s="414"/>
      <c r="J18" s="401"/>
    </row>
    <row r="19" spans="2:10" ht="23.1" customHeight="1" x14ac:dyDescent="0.15">
      <c r="B19" s="768" t="s">
        <v>160</v>
      </c>
      <c r="C19" s="412">
        <v>0</v>
      </c>
      <c r="D19" s="413" t="s">
        <v>146</v>
      </c>
      <c r="E19" s="410"/>
      <c r="F19" s="410"/>
      <c r="G19" s="410"/>
      <c r="H19" s="410"/>
      <c r="I19" s="401"/>
      <c r="J19" s="401"/>
    </row>
    <row r="20" spans="2:10" ht="23.1" customHeight="1" x14ac:dyDescent="0.15">
      <c r="B20" s="769" t="s">
        <v>730</v>
      </c>
      <c r="C20" s="408">
        <v>0</v>
      </c>
      <c r="D20" s="418" t="s">
        <v>146</v>
      </c>
      <c r="E20" s="406"/>
      <c r="F20" s="406"/>
      <c r="G20" s="406"/>
      <c r="H20" s="406"/>
      <c r="I20" s="401"/>
      <c r="J20" s="401"/>
    </row>
    <row r="21" spans="2:10" ht="23.1" customHeight="1" x14ac:dyDescent="0.15">
      <c r="B21" s="769" t="s">
        <v>729</v>
      </c>
      <c r="C21" s="408">
        <v>1</v>
      </c>
      <c r="D21" s="409">
        <v>40</v>
      </c>
      <c r="E21" s="408">
        <v>1</v>
      </c>
      <c r="F21" s="407">
        <v>40</v>
      </c>
      <c r="G21" s="408">
        <v>1</v>
      </c>
      <c r="H21" s="418">
        <v>80</v>
      </c>
      <c r="I21" s="401"/>
      <c r="J21" s="414"/>
    </row>
    <row r="22" spans="2:10" ht="23.1" customHeight="1" x14ac:dyDescent="0.15">
      <c r="B22" s="769" t="s">
        <v>728</v>
      </c>
      <c r="C22" s="408">
        <v>1</v>
      </c>
      <c r="D22" s="409">
        <v>245</v>
      </c>
      <c r="E22" s="408">
        <v>1</v>
      </c>
      <c r="F22" s="407">
        <v>209</v>
      </c>
      <c r="G22" s="419">
        <v>1</v>
      </c>
      <c r="H22" s="418">
        <v>113</v>
      </c>
      <c r="I22" s="401"/>
      <c r="J22" s="414"/>
    </row>
    <row r="23" spans="2:10" ht="23.1" customHeight="1" x14ac:dyDescent="0.15">
      <c r="B23" s="770" t="s">
        <v>727</v>
      </c>
      <c r="C23" s="417">
        <v>1</v>
      </c>
      <c r="D23" s="409">
        <v>217</v>
      </c>
      <c r="E23" s="408">
        <v>1</v>
      </c>
      <c r="F23" s="407">
        <v>651</v>
      </c>
      <c r="G23" s="416"/>
      <c r="H23" s="406"/>
      <c r="I23" s="401"/>
      <c r="J23" s="401"/>
    </row>
    <row r="24" spans="2:10" ht="23.1" customHeight="1" x14ac:dyDescent="0.15">
      <c r="B24" s="769" t="s">
        <v>726</v>
      </c>
      <c r="C24" s="408">
        <v>2</v>
      </c>
      <c r="D24" s="409">
        <v>24.5</v>
      </c>
      <c r="E24" s="408">
        <v>2</v>
      </c>
      <c r="F24" s="407">
        <v>409.5</v>
      </c>
      <c r="G24" s="406"/>
      <c r="H24" s="406"/>
      <c r="I24" s="401"/>
      <c r="J24" s="401"/>
    </row>
    <row r="25" spans="2:10" ht="23.1" customHeight="1" x14ac:dyDescent="0.15">
      <c r="B25" s="769" t="s">
        <v>725</v>
      </c>
      <c r="C25" s="408">
        <v>0</v>
      </c>
      <c r="D25" s="409" t="s">
        <v>146</v>
      </c>
      <c r="E25" s="408">
        <v>0</v>
      </c>
      <c r="F25" s="407" t="s">
        <v>146</v>
      </c>
      <c r="G25" s="406"/>
      <c r="H25" s="406"/>
      <c r="I25" s="401"/>
      <c r="J25" s="401"/>
    </row>
    <row r="26" spans="2:10" ht="23.1" customHeight="1" x14ac:dyDescent="0.15">
      <c r="B26" s="771" t="s">
        <v>724</v>
      </c>
      <c r="C26" s="404">
        <v>0</v>
      </c>
      <c r="D26" s="405" t="s">
        <v>146</v>
      </c>
      <c r="E26" s="404">
        <v>0</v>
      </c>
      <c r="F26" s="403" t="s">
        <v>146</v>
      </c>
      <c r="G26" s="404">
        <v>0</v>
      </c>
      <c r="H26" s="415" t="s">
        <v>146</v>
      </c>
      <c r="I26" s="401"/>
      <c r="J26" s="414"/>
    </row>
    <row r="27" spans="2:10" ht="5.25" customHeight="1" x14ac:dyDescent="0.15">
      <c r="B27" s="414"/>
      <c r="C27" s="414"/>
      <c r="D27" s="414"/>
      <c r="E27" s="414"/>
      <c r="F27" s="414"/>
      <c r="G27" s="414"/>
      <c r="H27" s="401"/>
      <c r="I27" s="401"/>
      <c r="J27" s="414"/>
    </row>
    <row r="28" spans="2:10" ht="15" customHeight="1" x14ac:dyDescent="0.15">
      <c r="B28" s="767" t="s">
        <v>723</v>
      </c>
      <c r="C28" s="1003" t="s">
        <v>722</v>
      </c>
      <c r="D28" s="1004"/>
      <c r="E28" s="1003" t="s">
        <v>721</v>
      </c>
      <c r="F28" s="1004"/>
      <c r="G28" s="1003" t="s">
        <v>720</v>
      </c>
      <c r="H28" s="1005"/>
      <c r="I28" s="401"/>
      <c r="J28" s="401"/>
    </row>
    <row r="29" spans="2:10" ht="15" customHeight="1" x14ac:dyDescent="0.15">
      <c r="B29" s="767" t="s">
        <v>719</v>
      </c>
      <c r="C29" s="767" t="s">
        <v>718</v>
      </c>
      <c r="D29" s="772" t="s">
        <v>717</v>
      </c>
      <c r="E29" s="767" t="s">
        <v>718</v>
      </c>
      <c r="F29" s="772" t="s">
        <v>717</v>
      </c>
      <c r="G29" s="767" t="s">
        <v>718</v>
      </c>
      <c r="H29" s="772" t="s">
        <v>717</v>
      </c>
      <c r="I29" s="414"/>
      <c r="J29" s="401"/>
    </row>
    <row r="30" spans="2:10" ht="23.1" customHeight="1" x14ac:dyDescent="0.15">
      <c r="B30" s="768" t="s">
        <v>716</v>
      </c>
      <c r="C30" s="412">
        <v>0</v>
      </c>
      <c r="D30" s="413" t="s">
        <v>146</v>
      </c>
      <c r="E30" s="412">
        <v>0</v>
      </c>
      <c r="F30" s="411" t="s">
        <v>146</v>
      </c>
      <c r="G30" s="410"/>
      <c r="H30" s="410"/>
      <c r="I30" s="401"/>
      <c r="J30" s="401"/>
    </row>
    <row r="31" spans="2:10" ht="23.1" customHeight="1" x14ac:dyDescent="0.15">
      <c r="B31" s="769" t="s">
        <v>715</v>
      </c>
      <c r="C31" s="408">
        <v>0</v>
      </c>
      <c r="D31" s="409" t="s">
        <v>146</v>
      </c>
      <c r="E31" s="408">
        <v>0</v>
      </c>
      <c r="F31" s="407" t="s">
        <v>146</v>
      </c>
      <c r="G31" s="406"/>
      <c r="H31" s="406"/>
      <c r="I31" s="401"/>
      <c r="J31" s="401"/>
    </row>
    <row r="32" spans="2:10" ht="23.1" customHeight="1" x14ac:dyDescent="0.15">
      <c r="B32" s="771" t="s">
        <v>714</v>
      </c>
      <c r="C32" s="404">
        <v>0</v>
      </c>
      <c r="D32" s="405" t="s">
        <v>146</v>
      </c>
      <c r="E32" s="404">
        <v>0</v>
      </c>
      <c r="F32" s="403" t="s">
        <v>146</v>
      </c>
      <c r="G32" s="402"/>
      <c r="H32" s="402"/>
      <c r="I32" s="401"/>
      <c r="J32" s="401"/>
    </row>
    <row r="33" spans="2:12" ht="18" customHeight="1" x14ac:dyDescent="0.15">
      <c r="B33" s="401" t="s">
        <v>713</v>
      </c>
      <c r="C33" s="401"/>
      <c r="D33" s="401"/>
      <c r="E33" s="401"/>
      <c r="F33" s="401"/>
      <c r="G33" s="401"/>
      <c r="H33" s="401"/>
      <c r="I33" s="401"/>
      <c r="J33" s="401"/>
      <c r="K33" s="401"/>
      <c r="L33" s="401"/>
    </row>
    <row r="34" spans="2:12" ht="18" customHeight="1" x14ac:dyDescent="0.15">
      <c r="B34" s="401"/>
      <c r="C34" s="401"/>
      <c r="D34" s="401"/>
      <c r="E34" s="401"/>
      <c r="F34" s="401"/>
      <c r="G34" s="401"/>
      <c r="H34" s="401"/>
      <c r="I34" s="401"/>
      <c r="J34" s="401"/>
      <c r="K34" s="401"/>
      <c r="L34" s="401"/>
    </row>
    <row r="35" spans="2:12" ht="18" customHeight="1" x14ac:dyDescent="0.15">
      <c r="B35" s="401"/>
      <c r="C35" s="401"/>
      <c r="D35" s="401"/>
      <c r="E35" s="401"/>
      <c r="F35" s="401"/>
      <c r="G35" s="401"/>
      <c r="H35" s="401"/>
      <c r="I35" s="401"/>
      <c r="J35" s="401"/>
      <c r="K35" s="401"/>
      <c r="L35" s="401"/>
    </row>
    <row r="36" spans="2:12" ht="18" customHeight="1" x14ac:dyDescent="0.15">
      <c r="B36" s="401"/>
      <c r="C36" s="401"/>
      <c r="D36" s="401"/>
      <c r="E36" s="401"/>
      <c r="F36" s="401"/>
      <c r="G36" s="401"/>
      <c r="H36" s="401"/>
      <c r="I36" s="401"/>
      <c r="J36" s="401"/>
      <c r="K36" s="401"/>
      <c r="L36" s="401"/>
    </row>
  </sheetData>
  <mergeCells count="9">
    <mergeCell ref="C28:D28"/>
    <mergeCell ref="E28:F28"/>
    <mergeCell ref="G28:H28"/>
    <mergeCell ref="C2:D2"/>
    <mergeCell ref="E2:F2"/>
    <mergeCell ref="G2:H2"/>
    <mergeCell ref="C17:D17"/>
    <mergeCell ref="E17:F17"/>
    <mergeCell ref="G17:H17"/>
  </mergeCells>
  <phoneticPr fontId="4"/>
  <pageMargins left="0.70866141732283472" right="0.70866141732283472" top="0.74803149606299213" bottom="0.74803149606299213" header="0.31496062992125984" footer="0.31496062992125984"/>
  <pageSetup paperSize="9" scale="95" orientation="portrait" useFirstPageNumber="1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6"/>
  <sheetViews>
    <sheetView showGridLines="0" zoomScaleNormal="100" workbookViewId="0"/>
  </sheetViews>
  <sheetFormatPr defaultColWidth="9" defaultRowHeight="11.25" x14ac:dyDescent="0.15"/>
  <cols>
    <col min="1" max="1" width="1.5" style="213" customWidth="1"/>
    <col min="2" max="2" width="4.75" style="213" customWidth="1"/>
    <col min="3" max="3" width="10.5" style="213" customWidth="1"/>
    <col min="4" max="4" width="23.125" style="213" customWidth="1"/>
    <col min="5" max="5" width="6.75" style="213" customWidth="1"/>
    <col min="6" max="6" width="11.125" style="213" customWidth="1"/>
    <col min="7" max="7" width="6.75" style="213" customWidth="1"/>
    <col min="8" max="8" width="11.125" style="213" customWidth="1"/>
    <col min="9" max="9" width="6.75" style="213" customWidth="1"/>
    <col min="10" max="10" width="11.125" style="213" customWidth="1"/>
    <col min="11" max="11" width="6.75" style="213" customWidth="1"/>
    <col min="12" max="12" width="11.125" style="213" customWidth="1"/>
    <col min="13" max="13" width="6.75" style="213" customWidth="1"/>
    <col min="14" max="14" width="11.125" style="213" customWidth="1"/>
    <col min="15" max="15" width="6.75" style="213" customWidth="1"/>
    <col min="16" max="16" width="11.125" style="213" customWidth="1"/>
    <col min="17" max="17" width="6.75" style="213" customWidth="1"/>
    <col min="18" max="18" width="11.125" style="213" customWidth="1"/>
    <col min="19" max="16384" width="9" style="213"/>
  </cols>
  <sheetData>
    <row r="1" spans="1:18" ht="15" customHeight="1" x14ac:dyDescent="0.15">
      <c r="A1" s="36" t="s">
        <v>891</v>
      </c>
    </row>
    <row r="2" spans="1:18" ht="12.95" customHeight="1" x14ac:dyDescent="0.15">
      <c r="B2" s="1013" t="s">
        <v>785</v>
      </c>
      <c r="C2" s="1014"/>
      <c r="D2" s="1015"/>
      <c r="E2" s="1006" t="s">
        <v>784</v>
      </c>
      <c r="F2" s="1007"/>
      <c r="G2" s="1007"/>
      <c r="H2" s="1007"/>
      <c r="I2" s="1007"/>
      <c r="J2" s="1005"/>
      <c r="K2" s="1006" t="s">
        <v>585</v>
      </c>
      <c r="L2" s="1007"/>
      <c r="M2" s="1007"/>
      <c r="N2" s="1007"/>
      <c r="O2" s="1007"/>
      <c r="P2" s="1007"/>
      <c r="Q2" s="1007"/>
      <c r="R2" s="1005"/>
    </row>
    <row r="3" spans="1:18" ht="12.95" customHeight="1" x14ac:dyDescent="0.15">
      <c r="B3" s="1016"/>
      <c r="C3" s="1017"/>
      <c r="D3" s="1018"/>
      <c r="E3" s="1006" t="s">
        <v>782</v>
      </c>
      <c r="F3" s="1005"/>
      <c r="G3" s="1006" t="s">
        <v>780</v>
      </c>
      <c r="H3" s="1005"/>
      <c r="I3" s="1008" t="s">
        <v>783</v>
      </c>
      <c r="J3" s="1009"/>
      <c r="K3" s="1008" t="s">
        <v>782</v>
      </c>
      <c r="L3" s="1009"/>
      <c r="M3" s="1008" t="s">
        <v>781</v>
      </c>
      <c r="N3" s="1009"/>
      <c r="O3" s="1006" t="s">
        <v>780</v>
      </c>
      <c r="P3" s="1005"/>
      <c r="Q3" s="1008" t="s">
        <v>779</v>
      </c>
      <c r="R3" s="1010"/>
    </row>
    <row r="4" spans="1:18" ht="12.95" customHeight="1" x14ac:dyDescent="0.15">
      <c r="B4" s="1011"/>
      <c r="C4" s="1012"/>
      <c r="D4" s="1019"/>
      <c r="E4" s="430" t="s">
        <v>718</v>
      </c>
      <c r="F4" s="430" t="s">
        <v>590</v>
      </c>
      <c r="G4" s="430" t="s">
        <v>718</v>
      </c>
      <c r="H4" s="430" t="s">
        <v>590</v>
      </c>
      <c r="I4" s="430" t="s">
        <v>718</v>
      </c>
      <c r="J4" s="430" t="s">
        <v>590</v>
      </c>
      <c r="K4" s="430" t="s">
        <v>718</v>
      </c>
      <c r="L4" s="430" t="s">
        <v>590</v>
      </c>
      <c r="M4" s="430" t="s">
        <v>718</v>
      </c>
      <c r="N4" s="430" t="s">
        <v>590</v>
      </c>
      <c r="O4" s="430" t="s">
        <v>718</v>
      </c>
      <c r="P4" s="430" t="s">
        <v>590</v>
      </c>
      <c r="Q4" s="430" t="s">
        <v>718</v>
      </c>
      <c r="R4" s="451" t="s">
        <v>590</v>
      </c>
    </row>
    <row r="5" spans="1:18" s="238" customFormat="1" ht="15.95" customHeight="1" x14ac:dyDescent="0.15">
      <c r="B5" s="444" t="s">
        <v>778</v>
      </c>
      <c r="C5" s="443"/>
      <c r="D5" s="442"/>
      <c r="E5" s="440">
        <v>24</v>
      </c>
      <c r="F5" s="427">
        <v>1.2916666666666667</v>
      </c>
      <c r="G5" s="440">
        <v>23</v>
      </c>
      <c r="H5" s="427">
        <v>1.2782608695652176</v>
      </c>
      <c r="I5" s="428">
        <v>23</v>
      </c>
      <c r="J5" s="441">
        <v>4961852.4347826084</v>
      </c>
      <c r="K5" s="440">
        <v>24</v>
      </c>
      <c r="L5" s="427">
        <v>0</v>
      </c>
      <c r="M5" s="440">
        <v>24</v>
      </c>
      <c r="N5" s="427">
        <v>0</v>
      </c>
      <c r="O5" s="440">
        <v>24</v>
      </c>
      <c r="P5" s="427">
        <v>0</v>
      </c>
      <c r="Q5" s="428">
        <v>24</v>
      </c>
      <c r="R5" s="439">
        <v>0</v>
      </c>
    </row>
    <row r="6" spans="1:18" s="238" customFormat="1" ht="15.95" customHeight="1" x14ac:dyDescent="0.15">
      <c r="B6" s="444" t="s">
        <v>777</v>
      </c>
      <c r="C6" s="443"/>
      <c r="D6" s="442"/>
      <c r="E6" s="440">
        <v>24</v>
      </c>
      <c r="F6" s="427">
        <v>8.3333333333333329E-2</v>
      </c>
      <c r="G6" s="440">
        <v>24</v>
      </c>
      <c r="H6" s="427">
        <v>6.25E-2</v>
      </c>
      <c r="I6" s="428">
        <v>24</v>
      </c>
      <c r="J6" s="441">
        <v>350729.625</v>
      </c>
      <c r="K6" s="440">
        <v>24</v>
      </c>
      <c r="L6" s="427">
        <v>0</v>
      </c>
      <c r="M6" s="440">
        <v>24</v>
      </c>
      <c r="N6" s="427">
        <v>0</v>
      </c>
      <c r="O6" s="440">
        <v>24</v>
      </c>
      <c r="P6" s="427">
        <v>0</v>
      </c>
      <c r="Q6" s="428">
        <v>24</v>
      </c>
      <c r="R6" s="439">
        <v>0</v>
      </c>
    </row>
    <row r="7" spans="1:18" s="238" customFormat="1" ht="15.95" customHeight="1" x14ac:dyDescent="0.15">
      <c r="B7" s="444" t="s">
        <v>776</v>
      </c>
      <c r="C7" s="443"/>
      <c r="D7" s="442"/>
      <c r="E7" s="440">
        <v>24</v>
      </c>
      <c r="F7" s="427">
        <v>1.3333333333333333</v>
      </c>
      <c r="G7" s="440">
        <v>24</v>
      </c>
      <c r="H7" s="427">
        <v>0.69166666666666676</v>
      </c>
      <c r="I7" s="428">
        <v>23</v>
      </c>
      <c r="J7" s="441">
        <v>3256501.6956521738</v>
      </c>
      <c r="K7" s="440">
        <v>24</v>
      </c>
      <c r="L7" s="427">
        <v>0</v>
      </c>
      <c r="M7" s="440">
        <v>24</v>
      </c>
      <c r="N7" s="427">
        <v>0</v>
      </c>
      <c r="O7" s="440">
        <v>24</v>
      </c>
      <c r="P7" s="427">
        <v>0</v>
      </c>
      <c r="Q7" s="428">
        <v>24</v>
      </c>
      <c r="R7" s="439">
        <v>0</v>
      </c>
    </row>
    <row r="8" spans="1:18" s="238" customFormat="1" ht="15.95" customHeight="1" x14ac:dyDescent="0.15">
      <c r="B8" s="445" t="s">
        <v>775</v>
      </c>
      <c r="C8" s="442"/>
      <c r="D8" s="442"/>
      <c r="E8" s="440">
        <v>24</v>
      </c>
      <c r="F8" s="427">
        <v>8.3333333333333329E-2</v>
      </c>
      <c r="G8" s="440">
        <v>24</v>
      </c>
      <c r="H8" s="427">
        <v>0</v>
      </c>
      <c r="I8" s="428">
        <v>24</v>
      </c>
      <c r="J8" s="441">
        <v>0</v>
      </c>
      <c r="K8" s="440">
        <v>24</v>
      </c>
      <c r="L8" s="427">
        <v>0.125</v>
      </c>
      <c r="M8" s="440">
        <v>23</v>
      </c>
      <c r="N8" s="427">
        <v>0</v>
      </c>
      <c r="O8" s="440">
        <v>23</v>
      </c>
      <c r="P8" s="427">
        <v>0</v>
      </c>
      <c r="Q8" s="428">
        <v>24</v>
      </c>
      <c r="R8" s="439">
        <v>10000</v>
      </c>
    </row>
    <row r="9" spans="1:18" s="238" customFormat="1" ht="15.95" customHeight="1" x14ac:dyDescent="0.15">
      <c r="B9" s="443" t="s">
        <v>774</v>
      </c>
      <c r="C9" s="442"/>
      <c r="D9" s="442"/>
      <c r="E9" s="440">
        <v>24</v>
      </c>
      <c r="F9" s="427">
        <v>0</v>
      </c>
      <c r="G9" s="440">
        <v>24</v>
      </c>
      <c r="H9" s="427">
        <v>0</v>
      </c>
      <c r="I9" s="428">
        <v>24</v>
      </c>
      <c r="J9" s="441">
        <v>0</v>
      </c>
      <c r="K9" s="440">
        <v>24</v>
      </c>
      <c r="L9" s="427">
        <v>0</v>
      </c>
      <c r="M9" s="440">
        <v>24</v>
      </c>
      <c r="N9" s="427">
        <v>0</v>
      </c>
      <c r="O9" s="440">
        <v>24</v>
      </c>
      <c r="P9" s="427">
        <v>0</v>
      </c>
      <c r="Q9" s="428">
        <v>24</v>
      </c>
      <c r="R9" s="439">
        <v>0</v>
      </c>
    </row>
    <row r="10" spans="1:18" s="238" customFormat="1" ht="15.95" customHeight="1" x14ac:dyDescent="0.15">
      <c r="B10" s="443" t="s">
        <v>773</v>
      </c>
      <c r="C10" s="442"/>
      <c r="D10" s="442"/>
      <c r="E10" s="440">
        <v>24</v>
      </c>
      <c r="F10" s="427">
        <v>0</v>
      </c>
      <c r="G10" s="440">
        <v>24</v>
      </c>
      <c r="H10" s="427">
        <v>0</v>
      </c>
      <c r="I10" s="428">
        <v>24</v>
      </c>
      <c r="J10" s="441">
        <v>0</v>
      </c>
      <c r="K10" s="440">
        <v>24</v>
      </c>
      <c r="L10" s="427">
        <v>4.1666666666666664E-2</v>
      </c>
      <c r="M10" s="440">
        <v>23</v>
      </c>
      <c r="N10" s="427">
        <v>0</v>
      </c>
      <c r="O10" s="440">
        <v>23</v>
      </c>
      <c r="P10" s="427">
        <v>0</v>
      </c>
      <c r="Q10" s="428">
        <v>24</v>
      </c>
      <c r="R10" s="439">
        <v>155520</v>
      </c>
    </row>
    <row r="11" spans="1:18" s="238" customFormat="1" ht="15.95" customHeight="1" x14ac:dyDescent="0.15">
      <c r="B11" s="445" t="s">
        <v>772</v>
      </c>
      <c r="C11" s="442"/>
      <c r="D11" s="442"/>
      <c r="E11" s="440">
        <v>24</v>
      </c>
      <c r="F11" s="427">
        <v>3.5</v>
      </c>
      <c r="G11" s="440">
        <v>24</v>
      </c>
      <c r="H11" s="427">
        <v>2.8541666666666665</v>
      </c>
      <c r="I11" s="428">
        <v>22</v>
      </c>
      <c r="J11" s="441">
        <v>6663682.2727272725</v>
      </c>
      <c r="K11" s="440">
        <v>24</v>
      </c>
      <c r="L11" s="427">
        <v>6.458333333333333</v>
      </c>
      <c r="M11" s="440">
        <v>23</v>
      </c>
      <c r="N11" s="427">
        <v>2.0521739130434784</v>
      </c>
      <c r="O11" s="440">
        <v>23</v>
      </c>
      <c r="P11" s="427">
        <v>1.965217391304348</v>
      </c>
      <c r="Q11" s="428">
        <v>23</v>
      </c>
      <c r="R11" s="439">
        <v>5929741.7826086953</v>
      </c>
    </row>
    <row r="12" spans="1:18" s="238" customFormat="1" ht="15.95" customHeight="1" x14ac:dyDescent="0.15">
      <c r="B12" s="443" t="s">
        <v>771</v>
      </c>
      <c r="C12" s="442"/>
      <c r="D12" s="442"/>
      <c r="E12" s="440">
        <v>24</v>
      </c>
      <c r="F12" s="427">
        <v>3.0416666666666665</v>
      </c>
      <c r="G12" s="440">
        <v>23</v>
      </c>
      <c r="H12" s="427">
        <v>2.3347826086956522</v>
      </c>
      <c r="I12" s="428">
        <v>22</v>
      </c>
      <c r="J12" s="441">
        <v>7612590.3181818184</v>
      </c>
      <c r="K12" s="440">
        <v>24</v>
      </c>
      <c r="L12" s="427">
        <v>4.583333333333333</v>
      </c>
      <c r="M12" s="440">
        <v>23</v>
      </c>
      <c r="N12" s="427">
        <v>1.5391304347826087</v>
      </c>
      <c r="O12" s="440">
        <v>21</v>
      </c>
      <c r="P12" s="427">
        <v>1.5380952380952384</v>
      </c>
      <c r="Q12" s="428">
        <v>23</v>
      </c>
      <c r="R12" s="439">
        <v>3990905.6521739131</v>
      </c>
    </row>
    <row r="13" spans="1:18" s="238" customFormat="1" ht="15.95" customHeight="1" x14ac:dyDescent="0.15">
      <c r="B13" s="450" t="s">
        <v>770</v>
      </c>
      <c r="C13" s="442"/>
      <c r="D13" s="442"/>
      <c r="E13" s="440">
        <v>24</v>
      </c>
      <c r="F13" s="427">
        <v>36.425000000000004</v>
      </c>
      <c r="G13" s="440">
        <v>23</v>
      </c>
      <c r="H13" s="427">
        <v>34.504347826086956</v>
      </c>
      <c r="I13" s="428">
        <v>22</v>
      </c>
      <c r="J13" s="441">
        <v>81976072.318181813</v>
      </c>
      <c r="K13" s="440">
        <v>23</v>
      </c>
      <c r="L13" s="427">
        <v>44.695652173913047</v>
      </c>
      <c r="M13" s="440">
        <v>23</v>
      </c>
      <c r="N13" s="427">
        <v>25.986956521739128</v>
      </c>
      <c r="O13" s="440">
        <v>20</v>
      </c>
      <c r="P13" s="427">
        <v>27.874999999999993</v>
      </c>
      <c r="Q13" s="428">
        <v>21</v>
      </c>
      <c r="R13" s="439">
        <v>38151622.238095239</v>
      </c>
    </row>
    <row r="14" spans="1:18" s="238" customFormat="1" ht="15.95" customHeight="1" x14ac:dyDescent="0.15">
      <c r="B14" s="446"/>
      <c r="C14" s="445" t="s">
        <v>769</v>
      </c>
      <c r="D14" s="442"/>
      <c r="E14" s="440">
        <v>24</v>
      </c>
      <c r="F14" s="427">
        <v>16.958333333333332</v>
      </c>
      <c r="G14" s="440">
        <v>23</v>
      </c>
      <c r="H14" s="427">
        <v>17.286956521739132</v>
      </c>
      <c r="I14" s="428">
        <v>23</v>
      </c>
      <c r="J14" s="441">
        <v>44552912.434782609</v>
      </c>
      <c r="K14" s="440">
        <v>24</v>
      </c>
      <c r="L14" s="427">
        <v>11.583333333333334</v>
      </c>
      <c r="M14" s="440">
        <v>24</v>
      </c>
      <c r="N14" s="427">
        <v>7.7333333333333334</v>
      </c>
      <c r="O14" s="440">
        <v>21</v>
      </c>
      <c r="P14" s="427">
        <v>8.2857142857142847</v>
      </c>
      <c r="Q14" s="428">
        <v>23</v>
      </c>
      <c r="R14" s="439">
        <v>11749985.304347826</v>
      </c>
    </row>
    <row r="15" spans="1:18" s="238" customFormat="1" ht="15.95" customHeight="1" x14ac:dyDescent="0.15">
      <c r="B15" s="444" t="s">
        <v>768</v>
      </c>
      <c r="C15" s="443"/>
      <c r="D15" s="442"/>
      <c r="E15" s="440">
        <v>24</v>
      </c>
      <c r="F15" s="427">
        <v>0.66666666666666663</v>
      </c>
      <c r="G15" s="440">
        <v>24</v>
      </c>
      <c r="H15" s="427">
        <v>8.3333333333333329E-2</v>
      </c>
      <c r="I15" s="428">
        <v>23</v>
      </c>
      <c r="J15" s="441">
        <v>453706.52173913043</v>
      </c>
      <c r="K15" s="440">
        <v>24</v>
      </c>
      <c r="L15" s="427">
        <v>0.79166666666666663</v>
      </c>
      <c r="M15" s="440">
        <v>24</v>
      </c>
      <c r="N15" s="427">
        <v>0.22083333333333333</v>
      </c>
      <c r="O15" s="440">
        <v>24</v>
      </c>
      <c r="P15" s="427">
        <v>0.125</v>
      </c>
      <c r="Q15" s="428">
        <v>24</v>
      </c>
      <c r="R15" s="439">
        <v>175320.75</v>
      </c>
    </row>
    <row r="16" spans="1:18" s="238" customFormat="1" ht="15.95" customHeight="1" x14ac:dyDescent="0.15">
      <c r="B16" s="444" t="s">
        <v>767</v>
      </c>
      <c r="C16" s="443"/>
      <c r="D16" s="442"/>
      <c r="E16" s="440">
        <v>24</v>
      </c>
      <c r="F16" s="427">
        <v>0.45833333333333331</v>
      </c>
      <c r="G16" s="440">
        <v>23</v>
      </c>
      <c r="H16" s="427">
        <v>4.3478260869565216E-2</v>
      </c>
      <c r="I16" s="428">
        <v>23</v>
      </c>
      <c r="J16" s="441">
        <v>61903.260869565216</v>
      </c>
      <c r="K16" s="440">
        <v>24</v>
      </c>
      <c r="L16" s="427">
        <v>0.20833333333333334</v>
      </c>
      <c r="M16" s="440">
        <v>24</v>
      </c>
      <c r="N16" s="427">
        <v>0.11041666666666666</v>
      </c>
      <c r="O16" s="440">
        <v>24</v>
      </c>
      <c r="P16" s="427">
        <v>0</v>
      </c>
      <c r="Q16" s="428">
        <v>24</v>
      </c>
      <c r="R16" s="439">
        <v>71666.666666666672</v>
      </c>
    </row>
    <row r="17" spans="2:18" s="238" customFormat="1" ht="15.95" customHeight="1" x14ac:dyDescent="0.15">
      <c r="B17" s="444" t="s">
        <v>766</v>
      </c>
      <c r="C17" s="443"/>
      <c r="D17" s="442"/>
      <c r="E17" s="440">
        <v>24</v>
      </c>
      <c r="F17" s="427">
        <v>4.1666666666666664E-2</v>
      </c>
      <c r="G17" s="440">
        <v>24</v>
      </c>
      <c r="H17" s="427">
        <v>0</v>
      </c>
      <c r="I17" s="428">
        <v>24</v>
      </c>
      <c r="J17" s="441">
        <v>0</v>
      </c>
      <c r="K17" s="440">
        <v>24</v>
      </c>
      <c r="L17" s="427">
        <v>8.3333333333333329E-2</v>
      </c>
      <c r="M17" s="440">
        <v>24</v>
      </c>
      <c r="N17" s="427">
        <v>4.1666666666666664E-2</v>
      </c>
      <c r="O17" s="440">
        <v>24</v>
      </c>
      <c r="P17" s="427">
        <v>0</v>
      </c>
      <c r="Q17" s="428">
        <v>24</v>
      </c>
      <c r="R17" s="439">
        <v>0</v>
      </c>
    </row>
    <row r="18" spans="2:18" s="238" customFormat="1" ht="15.95" customHeight="1" x14ac:dyDescent="0.15">
      <c r="B18" s="444" t="s">
        <v>765</v>
      </c>
      <c r="C18" s="443"/>
      <c r="D18" s="442"/>
      <c r="E18" s="440">
        <v>24</v>
      </c>
      <c r="F18" s="427">
        <v>0</v>
      </c>
      <c r="G18" s="440">
        <v>24</v>
      </c>
      <c r="H18" s="427">
        <v>0</v>
      </c>
      <c r="I18" s="428">
        <v>24</v>
      </c>
      <c r="J18" s="441">
        <v>0</v>
      </c>
      <c r="K18" s="440">
        <v>24</v>
      </c>
      <c r="L18" s="427">
        <v>8.3333333333333329E-2</v>
      </c>
      <c r="M18" s="440">
        <v>24</v>
      </c>
      <c r="N18" s="427">
        <v>2.5000000000000005E-2</v>
      </c>
      <c r="O18" s="440">
        <v>24</v>
      </c>
      <c r="P18" s="427">
        <v>1.2500000000000002E-2</v>
      </c>
      <c r="Q18" s="428">
        <v>24</v>
      </c>
      <c r="R18" s="439">
        <v>61279.333333333336</v>
      </c>
    </row>
    <row r="19" spans="2:18" s="238" customFormat="1" ht="15.95" customHeight="1" x14ac:dyDescent="0.15">
      <c r="B19" s="448" t="s">
        <v>764</v>
      </c>
      <c r="C19" s="449"/>
      <c r="D19" s="442"/>
      <c r="E19" s="440">
        <v>24</v>
      </c>
      <c r="F19" s="427">
        <v>0</v>
      </c>
      <c r="G19" s="440">
        <v>24</v>
      </c>
      <c r="H19" s="427">
        <v>0</v>
      </c>
      <c r="I19" s="428">
        <v>24</v>
      </c>
      <c r="J19" s="441">
        <v>0</v>
      </c>
      <c r="K19" s="440">
        <v>24</v>
      </c>
      <c r="L19" s="427">
        <v>0.16666666666666666</v>
      </c>
      <c r="M19" s="440">
        <v>23</v>
      </c>
      <c r="N19" s="427">
        <v>2.6086956521739136E-2</v>
      </c>
      <c r="O19" s="440">
        <v>23</v>
      </c>
      <c r="P19" s="427">
        <v>2.6086956521739136E-2</v>
      </c>
      <c r="Q19" s="428">
        <v>24</v>
      </c>
      <c r="R19" s="439">
        <v>208875.625</v>
      </c>
    </row>
    <row r="20" spans="2:18" s="238" customFormat="1" ht="15.95" customHeight="1" x14ac:dyDescent="0.15">
      <c r="B20" s="447" t="s">
        <v>763</v>
      </c>
      <c r="C20" s="443"/>
      <c r="D20" s="442"/>
      <c r="E20" s="440">
        <v>24</v>
      </c>
      <c r="F20" s="427">
        <v>2.25</v>
      </c>
      <c r="G20" s="440">
        <v>23</v>
      </c>
      <c r="H20" s="427">
        <v>1.8521739130434782</v>
      </c>
      <c r="I20" s="428">
        <v>21</v>
      </c>
      <c r="J20" s="441">
        <v>7412831.7142857146</v>
      </c>
      <c r="K20" s="440">
        <v>24</v>
      </c>
      <c r="L20" s="427">
        <v>8.3333333333333329E-2</v>
      </c>
      <c r="M20" s="440">
        <v>24</v>
      </c>
      <c r="N20" s="427">
        <v>3.7499999999999999E-2</v>
      </c>
      <c r="O20" s="440">
        <v>23</v>
      </c>
      <c r="P20" s="427">
        <v>2.1739130434782608E-2</v>
      </c>
      <c r="Q20" s="428">
        <v>23</v>
      </c>
      <c r="R20" s="439">
        <v>110083.78260869565</v>
      </c>
    </row>
    <row r="21" spans="2:18" s="238" customFormat="1" ht="15.95" customHeight="1" x14ac:dyDescent="0.15">
      <c r="B21" s="446"/>
      <c r="C21" s="448" t="s">
        <v>762</v>
      </c>
      <c r="D21" s="442"/>
      <c r="E21" s="440">
        <v>24</v>
      </c>
      <c r="F21" s="427">
        <v>0.25</v>
      </c>
      <c r="G21" s="440">
        <v>24</v>
      </c>
      <c r="H21" s="427">
        <v>0.25</v>
      </c>
      <c r="I21" s="428">
        <v>24</v>
      </c>
      <c r="J21" s="441">
        <v>983254.16666666663</v>
      </c>
      <c r="K21" s="440">
        <v>22</v>
      </c>
      <c r="L21" s="427">
        <v>0</v>
      </c>
      <c r="M21" s="440">
        <v>22</v>
      </c>
      <c r="N21" s="427">
        <v>0</v>
      </c>
      <c r="O21" s="440">
        <v>22</v>
      </c>
      <c r="P21" s="427">
        <v>0</v>
      </c>
      <c r="Q21" s="428">
        <v>22</v>
      </c>
      <c r="R21" s="439">
        <v>0</v>
      </c>
    </row>
    <row r="22" spans="2:18" s="238" customFormat="1" ht="15.95" customHeight="1" x14ac:dyDescent="0.15">
      <c r="B22" s="444" t="s">
        <v>761</v>
      </c>
      <c r="C22" s="443"/>
      <c r="D22" s="442"/>
      <c r="E22" s="440">
        <v>22</v>
      </c>
      <c r="F22" s="427">
        <v>0</v>
      </c>
      <c r="G22" s="440">
        <v>22</v>
      </c>
      <c r="H22" s="427">
        <v>0</v>
      </c>
      <c r="I22" s="428">
        <v>22</v>
      </c>
      <c r="J22" s="441">
        <v>0</v>
      </c>
      <c r="K22" s="440">
        <v>21</v>
      </c>
      <c r="L22" s="427">
        <v>0</v>
      </c>
      <c r="M22" s="440">
        <v>21</v>
      </c>
      <c r="N22" s="427">
        <v>0</v>
      </c>
      <c r="O22" s="440">
        <v>21</v>
      </c>
      <c r="P22" s="427">
        <v>0</v>
      </c>
      <c r="Q22" s="428">
        <v>21</v>
      </c>
      <c r="R22" s="439">
        <v>0</v>
      </c>
    </row>
    <row r="23" spans="2:18" s="238" customFormat="1" ht="15.95" customHeight="1" x14ac:dyDescent="0.15">
      <c r="B23" s="447" t="s">
        <v>760</v>
      </c>
      <c r="C23" s="443"/>
      <c r="D23" s="442"/>
      <c r="E23" s="440">
        <v>22</v>
      </c>
      <c r="F23" s="427">
        <v>1.0909090909090908</v>
      </c>
      <c r="G23" s="440">
        <v>22</v>
      </c>
      <c r="H23" s="427">
        <v>0.8</v>
      </c>
      <c r="I23" s="428">
        <v>22</v>
      </c>
      <c r="J23" s="441">
        <v>2441145.1363636362</v>
      </c>
      <c r="K23" s="440">
        <v>21</v>
      </c>
      <c r="L23" s="427">
        <v>4.7619047619047616E-2</v>
      </c>
      <c r="M23" s="440">
        <v>21</v>
      </c>
      <c r="N23" s="427">
        <v>9.5238095238095247E-3</v>
      </c>
      <c r="O23" s="440">
        <v>21</v>
      </c>
      <c r="P23" s="427">
        <v>4.7619047619047623E-3</v>
      </c>
      <c r="Q23" s="428">
        <v>21</v>
      </c>
      <c r="R23" s="439">
        <v>26168.904761904763</v>
      </c>
    </row>
    <row r="24" spans="2:18" s="238" customFormat="1" ht="15.95" customHeight="1" x14ac:dyDescent="0.15">
      <c r="B24" s="446"/>
      <c r="C24" s="445" t="s">
        <v>759</v>
      </c>
      <c r="D24" s="442"/>
      <c r="E24" s="440">
        <v>22</v>
      </c>
      <c r="F24" s="427">
        <v>0.31818181818181818</v>
      </c>
      <c r="G24" s="440">
        <v>22</v>
      </c>
      <c r="H24" s="427">
        <v>0.19090909090909092</v>
      </c>
      <c r="I24" s="428">
        <v>22</v>
      </c>
      <c r="J24" s="441">
        <v>592474.04545454541</v>
      </c>
      <c r="K24" s="440">
        <v>21</v>
      </c>
      <c r="L24" s="427">
        <v>0</v>
      </c>
      <c r="M24" s="440">
        <v>21</v>
      </c>
      <c r="N24" s="427">
        <v>0</v>
      </c>
      <c r="O24" s="440">
        <v>21</v>
      </c>
      <c r="P24" s="427">
        <v>0</v>
      </c>
      <c r="Q24" s="428">
        <v>21</v>
      </c>
      <c r="R24" s="439">
        <v>0</v>
      </c>
    </row>
    <row r="25" spans="2:18" s="238" customFormat="1" ht="15.95" customHeight="1" x14ac:dyDescent="0.15">
      <c r="B25" s="444" t="s">
        <v>758</v>
      </c>
      <c r="C25" s="443"/>
      <c r="D25" s="442"/>
      <c r="E25" s="440">
        <v>22</v>
      </c>
      <c r="F25" s="427">
        <v>1.7272727272727273</v>
      </c>
      <c r="G25" s="440">
        <v>22</v>
      </c>
      <c r="H25" s="427">
        <v>1.6045454545454545</v>
      </c>
      <c r="I25" s="428">
        <v>22</v>
      </c>
      <c r="J25" s="441">
        <v>4451725.0909090908</v>
      </c>
      <c r="K25" s="440">
        <v>21</v>
      </c>
      <c r="L25" s="427">
        <v>10.428571428571429</v>
      </c>
      <c r="M25" s="440">
        <v>21</v>
      </c>
      <c r="N25" s="427">
        <v>3.092857142857143</v>
      </c>
      <c r="O25" s="440">
        <v>21</v>
      </c>
      <c r="P25" s="427">
        <v>2.6976190476190474</v>
      </c>
      <c r="Q25" s="428">
        <v>21</v>
      </c>
      <c r="R25" s="439">
        <v>6856738.9047619049</v>
      </c>
    </row>
    <row r="26" spans="2:18" s="238" customFormat="1" ht="15.95" customHeight="1" x14ac:dyDescent="0.15">
      <c r="B26" s="444" t="s">
        <v>757</v>
      </c>
      <c r="C26" s="443"/>
      <c r="D26" s="442"/>
      <c r="E26" s="440">
        <v>22</v>
      </c>
      <c r="F26" s="427">
        <v>2.9545454545454546</v>
      </c>
      <c r="G26" s="440">
        <v>21</v>
      </c>
      <c r="H26" s="427">
        <v>1.7857142857142858</v>
      </c>
      <c r="I26" s="428">
        <v>20</v>
      </c>
      <c r="J26" s="441">
        <v>5040242.75</v>
      </c>
      <c r="K26" s="440">
        <v>21</v>
      </c>
      <c r="L26" s="427">
        <v>2.6666666666666665</v>
      </c>
      <c r="M26" s="440">
        <v>21</v>
      </c>
      <c r="N26" s="427">
        <v>1.65</v>
      </c>
      <c r="O26" s="440">
        <v>21</v>
      </c>
      <c r="P26" s="427">
        <v>1.5595238095238095</v>
      </c>
      <c r="Q26" s="428">
        <v>21</v>
      </c>
      <c r="R26" s="439">
        <v>2400338.7619047621</v>
      </c>
    </row>
    <row r="27" spans="2:18" s="238" customFormat="1" ht="15.95" customHeight="1" x14ac:dyDescent="0.15">
      <c r="B27" s="444" t="s">
        <v>756</v>
      </c>
      <c r="C27" s="443"/>
      <c r="D27" s="442"/>
      <c r="E27" s="440">
        <v>22</v>
      </c>
      <c r="F27" s="427">
        <v>1.1363636363636365</v>
      </c>
      <c r="G27" s="440">
        <v>22</v>
      </c>
      <c r="H27" s="427">
        <v>0.34090909090909088</v>
      </c>
      <c r="I27" s="428">
        <v>21</v>
      </c>
      <c r="J27" s="441">
        <v>1906408.4285714286</v>
      </c>
      <c r="K27" s="440">
        <v>21</v>
      </c>
      <c r="L27" s="427">
        <v>7.0476190476190474</v>
      </c>
      <c r="M27" s="440">
        <v>20</v>
      </c>
      <c r="N27" s="427">
        <v>3.3875000000000002</v>
      </c>
      <c r="O27" s="440">
        <v>20</v>
      </c>
      <c r="P27" s="427">
        <v>2.9725000000000001</v>
      </c>
      <c r="Q27" s="428">
        <v>20</v>
      </c>
      <c r="R27" s="439">
        <v>5826874.8499999996</v>
      </c>
    </row>
    <row r="28" spans="2:18" s="238" customFormat="1" ht="15.95" customHeight="1" x14ac:dyDescent="0.15">
      <c r="B28" s="1011" t="s">
        <v>569</v>
      </c>
      <c r="C28" s="1012"/>
      <c r="D28" s="1012"/>
      <c r="E28" s="437">
        <v>21</v>
      </c>
      <c r="F28" s="436">
        <v>60.057142857142857</v>
      </c>
      <c r="G28" s="437">
        <v>21</v>
      </c>
      <c r="H28" s="436">
        <v>51.128571428571419</v>
      </c>
      <c r="I28" s="435">
        <v>20</v>
      </c>
      <c r="J28" s="438">
        <v>130840594.05</v>
      </c>
      <c r="K28" s="437">
        <v>21</v>
      </c>
      <c r="L28" s="436">
        <v>79.761904761904759</v>
      </c>
      <c r="M28" s="437">
        <v>20</v>
      </c>
      <c r="N28" s="436">
        <v>42.1</v>
      </c>
      <c r="O28" s="437">
        <v>17</v>
      </c>
      <c r="P28" s="436">
        <v>45.097058823529416</v>
      </c>
      <c r="Q28" s="435">
        <v>20</v>
      </c>
      <c r="R28" s="434">
        <v>144276054.19999999</v>
      </c>
    </row>
    <row r="29" spans="2:18" ht="12.95" customHeight="1" x14ac:dyDescent="0.15">
      <c r="B29" s="214"/>
      <c r="C29" s="214"/>
      <c r="D29" s="214"/>
      <c r="E29" s="214"/>
      <c r="F29" s="214"/>
      <c r="G29" s="214"/>
      <c r="H29" s="214"/>
      <c r="I29" s="214"/>
      <c r="J29" s="214"/>
      <c r="K29" s="214"/>
      <c r="L29" s="214"/>
      <c r="M29" s="214"/>
      <c r="N29" s="214"/>
      <c r="O29" s="214"/>
      <c r="P29" s="214"/>
      <c r="R29" s="431"/>
    </row>
    <row r="30" spans="2:18" ht="12.95" customHeight="1" x14ac:dyDescent="0.15">
      <c r="B30" s="401"/>
      <c r="C30" s="401"/>
      <c r="D30" s="401"/>
      <c r="E30" s="432"/>
      <c r="F30" s="432"/>
      <c r="G30" s="432"/>
      <c r="H30" s="432"/>
      <c r="I30" s="432"/>
      <c r="J30" s="432"/>
      <c r="K30" s="432"/>
      <c r="L30" s="432"/>
      <c r="M30" s="432"/>
      <c r="N30" s="432"/>
      <c r="O30" s="432"/>
      <c r="P30" s="432"/>
      <c r="Q30" s="430" t="s">
        <v>718</v>
      </c>
      <c r="R30" s="429" t="s">
        <v>590</v>
      </c>
    </row>
    <row r="31" spans="2:18" ht="15.95" customHeight="1" x14ac:dyDescent="0.15">
      <c r="B31" s="221" t="s">
        <v>755</v>
      </c>
      <c r="C31" s="220"/>
      <c r="D31" s="220"/>
      <c r="E31" s="220"/>
      <c r="F31" s="220"/>
      <c r="G31" s="220"/>
      <c r="H31" s="220"/>
      <c r="I31" s="220"/>
      <c r="J31" s="220"/>
      <c r="K31" s="220"/>
      <c r="L31" s="220"/>
      <c r="M31" s="220"/>
      <c r="N31" s="220"/>
      <c r="O31" s="220"/>
      <c r="P31" s="219"/>
      <c r="Q31" s="428">
        <v>21</v>
      </c>
      <c r="R31" s="427">
        <v>5468158.2857142854</v>
      </c>
    </row>
    <row r="32" spans="2:18" ht="12.95" customHeight="1" x14ac:dyDescent="0.15">
      <c r="B32" s="215"/>
      <c r="C32" s="215"/>
      <c r="D32" s="215"/>
      <c r="E32" s="215"/>
      <c r="F32" s="215"/>
      <c r="G32" s="215"/>
      <c r="H32" s="215"/>
      <c r="I32" s="215"/>
      <c r="J32" s="215"/>
      <c r="K32" s="215"/>
      <c r="L32" s="215"/>
      <c r="M32" s="215"/>
      <c r="N32" s="215"/>
      <c r="O32" s="215"/>
      <c r="P32" s="215"/>
      <c r="Q32" s="238"/>
      <c r="R32" s="433"/>
    </row>
    <row r="33" spans="2:18" ht="12.95" customHeight="1" x14ac:dyDescent="0.15">
      <c r="B33" s="401"/>
      <c r="C33" s="401"/>
      <c r="D33" s="401"/>
      <c r="E33" s="432"/>
      <c r="F33" s="432"/>
      <c r="G33" s="432"/>
      <c r="H33" s="432"/>
      <c r="I33" s="432"/>
      <c r="J33" s="432"/>
      <c r="K33" s="432"/>
      <c r="L33" s="432"/>
      <c r="M33" s="432"/>
      <c r="N33" s="432"/>
      <c r="O33" s="432"/>
      <c r="P33" s="432"/>
      <c r="Q33" s="430" t="s">
        <v>718</v>
      </c>
      <c r="R33" s="429" t="s">
        <v>590</v>
      </c>
    </row>
    <row r="34" spans="2:18" ht="15.95" customHeight="1" x14ac:dyDescent="0.15">
      <c r="B34" s="221" t="s">
        <v>754</v>
      </c>
      <c r="C34" s="220"/>
      <c r="D34" s="220"/>
      <c r="E34" s="220"/>
      <c r="F34" s="220"/>
      <c r="G34" s="220"/>
      <c r="H34" s="220"/>
      <c r="I34" s="220"/>
      <c r="J34" s="220"/>
      <c r="K34" s="220"/>
      <c r="L34" s="220"/>
      <c r="M34" s="220"/>
      <c r="N34" s="220"/>
      <c r="O34" s="220"/>
      <c r="P34" s="219"/>
      <c r="Q34" s="428">
        <v>19</v>
      </c>
      <c r="R34" s="427">
        <v>27356115.52631579</v>
      </c>
    </row>
    <row r="35" spans="2:18" ht="12.95" customHeight="1" x14ac:dyDescent="0.15">
      <c r="B35" s="215"/>
      <c r="C35" s="215"/>
      <c r="D35" s="215"/>
      <c r="E35" s="215"/>
      <c r="F35" s="215"/>
      <c r="G35" s="215"/>
      <c r="H35" s="215"/>
      <c r="I35" s="215"/>
      <c r="J35" s="215"/>
      <c r="K35" s="215"/>
      <c r="L35" s="215"/>
      <c r="M35" s="215"/>
      <c r="N35" s="215"/>
      <c r="O35" s="215"/>
      <c r="P35" s="215"/>
      <c r="Q35" s="238"/>
      <c r="R35" s="433"/>
    </row>
    <row r="36" spans="2:18" ht="12.95" customHeight="1" x14ac:dyDescent="0.15">
      <c r="B36" s="401"/>
      <c r="C36" s="401"/>
      <c r="D36" s="401"/>
      <c r="E36" s="432"/>
      <c r="F36" s="432"/>
      <c r="G36" s="432"/>
      <c r="H36" s="432"/>
      <c r="I36" s="432"/>
      <c r="J36" s="432"/>
      <c r="K36" s="432"/>
      <c r="L36" s="432"/>
      <c r="M36" s="432"/>
      <c r="N36" s="432"/>
      <c r="O36" s="432"/>
      <c r="P36" s="432"/>
      <c r="Q36" s="430" t="s">
        <v>718</v>
      </c>
      <c r="R36" s="429" t="s">
        <v>590</v>
      </c>
    </row>
    <row r="37" spans="2:18" ht="15.95" customHeight="1" x14ac:dyDescent="0.15">
      <c r="B37" s="963">
        <v>26</v>
      </c>
      <c r="C37" s="966" t="s">
        <v>753</v>
      </c>
      <c r="D37" s="226" t="s">
        <v>752</v>
      </c>
      <c r="E37" s="220"/>
      <c r="F37" s="220"/>
      <c r="G37" s="220"/>
      <c r="H37" s="220"/>
      <c r="I37" s="220"/>
      <c r="J37" s="220"/>
      <c r="K37" s="220"/>
      <c r="L37" s="220"/>
      <c r="M37" s="220"/>
      <c r="N37" s="220"/>
      <c r="O37" s="220"/>
      <c r="P37" s="219"/>
      <c r="Q37" s="428">
        <v>5</v>
      </c>
      <c r="R37" s="427">
        <v>0</v>
      </c>
    </row>
    <row r="38" spans="2:18" ht="15.95" customHeight="1" x14ac:dyDescent="0.15">
      <c r="B38" s="964"/>
      <c r="C38" s="967"/>
      <c r="D38" s="226" t="s">
        <v>751</v>
      </c>
      <c r="E38" s="220"/>
      <c r="F38" s="220"/>
      <c r="G38" s="220"/>
      <c r="H38" s="220"/>
      <c r="I38" s="220"/>
      <c r="J38" s="220"/>
      <c r="K38" s="220"/>
      <c r="L38" s="220"/>
      <c r="M38" s="220"/>
      <c r="N38" s="220"/>
      <c r="O38" s="220"/>
      <c r="P38" s="219"/>
      <c r="Q38" s="428">
        <v>5</v>
      </c>
      <c r="R38" s="427">
        <v>0</v>
      </c>
    </row>
    <row r="39" spans="2:18" ht="15.95" customHeight="1" x14ac:dyDescent="0.15">
      <c r="B39" s="964"/>
      <c r="C39" s="967"/>
      <c r="D39" s="226" t="s">
        <v>750</v>
      </c>
      <c r="E39" s="220"/>
      <c r="F39" s="220"/>
      <c r="G39" s="220"/>
      <c r="H39" s="220"/>
      <c r="I39" s="220"/>
      <c r="J39" s="220"/>
      <c r="K39" s="220"/>
      <c r="L39" s="220"/>
      <c r="M39" s="220"/>
      <c r="N39" s="220"/>
      <c r="O39" s="220"/>
      <c r="P39" s="219"/>
      <c r="Q39" s="428">
        <v>5</v>
      </c>
      <c r="R39" s="427">
        <v>316911.59999999998</v>
      </c>
    </row>
    <row r="40" spans="2:18" ht="15.95" customHeight="1" x14ac:dyDescent="0.15">
      <c r="B40" s="964"/>
      <c r="C40" s="967"/>
      <c r="D40" s="226" t="s">
        <v>749</v>
      </c>
      <c r="E40" s="220"/>
      <c r="F40" s="220"/>
      <c r="G40" s="220"/>
      <c r="H40" s="220"/>
      <c r="I40" s="220"/>
      <c r="J40" s="220"/>
      <c r="K40" s="220"/>
      <c r="L40" s="220"/>
      <c r="M40" s="220"/>
      <c r="N40" s="220"/>
      <c r="O40" s="220"/>
      <c r="P40" s="219"/>
      <c r="Q40" s="428">
        <v>6</v>
      </c>
      <c r="R40" s="427">
        <v>570000</v>
      </c>
    </row>
    <row r="41" spans="2:18" ht="15.95" customHeight="1" x14ac:dyDescent="0.15">
      <c r="B41" s="964"/>
      <c r="C41" s="967"/>
      <c r="D41" s="226" t="s">
        <v>748</v>
      </c>
      <c r="E41" s="220"/>
      <c r="F41" s="220"/>
      <c r="G41" s="220"/>
      <c r="H41" s="220"/>
      <c r="I41" s="220"/>
      <c r="J41" s="220"/>
      <c r="K41" s="220"/>
      <c r="L41" s="220"/>
      <c r="M41" s="220"/>
      <c r="N41" s="220"/>
      <c r="O41" s="220"/>
      <c r="P41" s="219"/>
      <c r="Q41" s="428">
        <v>9</v>
      </c>
      <c r="R41" s="427">
        <v>2983405.5555555555</v>
      </c>
    </row>
    <row r="42" spans="2:18" ht="15.95" customHeight="1" x14ac:dyDescent="0.15">
      <c r="B42" s="965"/>
      <c r="C42" s="968"/>
      <c r="D42" s="226" t="s">
        <v>747</v>
      </c>
      <c r="E42" s="220"/>
      <c r="F42" s="220"/>
      <c r="G42" s="220"/>
      <c r="H42" s="220"/>
      <c r="I42" s="220"/>
      <c r="J42" s="220"/>
      <c r="K42" s="220"/>
      <c r="L42" s="220"/>
      <c r="M42" s="220"/>
      <c r="N42" s="220"/>
      <c r="O42" s="220"/>
      <c r="P42" s="219"/>
      <c r="Q42" s="428">
        <v>15</v>
      </c>
      <c r="R42" s="427">
        <v>360126.8</v>
      </c>
    </row>
    <row r="43" spans="2:18" ht="12.95" customHeight="1" x14ac:dyDescent="0.15">
      <c r="B43" s="214"/>
      <c r="C43" s="214"/>
      <c r="D43" s="215"/>
      <c r="E43" s="215"/>
      <c r="F43" s="215"/>
      <c r="G43" s="215"/>
      <c r="H43" s="215"/>
      <c r="I43" s="215"/>
      <c r="J43" s="215"/>
      <c r="K43" s="215"/>
      <c r="L43" s="215"/>
      <c r="M43" s="215"/>
      <c r="N43" s="215"/>
      <c r="O43" s="215"/>
      <c r="P43" s="215"/>
      <c r="Q43" s="401"/>
      <c r="R43" s="431"/>
    </row>
    <row r="44" spans="2:18" ht="12.95" customHeight="1" x14ac:dyDescent="0.15">
      <c r="B44" s="424"/>
      <c r="C44" s="424"/>
      <c r="D44" s="424"/>
      <c r="E44" s="223"/>
      <c r="F44" s="223"/>
      <c r="G44" s="223"/>
      <c r="H44" s="223"/>
      <c r="I44" s="223"/>
      <c r="J44" s="223"/>
      <c r="K44" s="223"/>
      <c r="L44" s="223"/>
      <c r="M44" s="223"/>
      <c r="N44" s="223"/>
      <c r="O44" s="223"/>
      <c r="P44" s="223"/>
      <c r="Q44" s="430" t="s">
        <v>718</v>
      </c>
      <c r="R44" s="429" t="s">
        <v>590</v>
      </c>
    </row>
    <row r="45" spans="2:18" ht="15.95" customHeight="1" x14ac:dyDescent="0.15">
      <c r="B45" s="221" t="s">
        <v>746</v>
      </c>
      <c r="C45" s="220"/>
      <c r="D45" s="220"/>
      <c r="E45" s="220"/>
      <c r="F45" s="220"/>
      <c r="G45" s="220"/>
      <c r="H45" s="220"/>
      <c r="I45" s="220"/>
      <c r="J45" s="220"/>
      <c r="K45" s="220"/>
      <c r="L45" s="220"/>
      <c r="M45" s="220"/>
      <c r="N45" s="220"/>
      <c r="O45" s="220"/>
      <c r="P45" s="219"/>
      <c r="Q45" s="428">
        <v>24</v>
      </c>
      <c r="R45" s="427">
        <v>25029453.708333332</v>
      </c>
    </row>
    <row r="46" spans="2:18" ht="10.5" customHeight="1" x14ac:dyDescent="0.15">
      <c r="B46" s="426"/>
      <c r="C46" s="414"/>
      <c r="D46" s="401"/>
      <c r="E46" s="401"/>
      <c r="F46" s="401"/>
      <c r="G46" s="401"/>
      <c r="H46" s="401"/>
      <c r="I46" s="401"/>
      <c r="J46" s="401"/>
      <c r="K46" s="401"/>
      <c r="L46" s="401"/>
      <c r="M46" s="401"/>
      <c r="N46" s="401"/>
      <c r="O46" s="401"/>
      <c r="P46" s="401"/>
      <c r="Q46" s="425"/>
      <c r="R46" s="424"/>
    </row>
  </sheetData>
  <mergeCells count="13">
    <mergeCell ref="B28:D28"/>
    <mergeCell ref="B37:B42"/>
    <mergeCell ref="C37:C42"/>
    <mergeCell ref="B2:D4"/>
    <mergeCell ref="E2:J2"/>
    <mergeCell ref="K2:R2"/>
    <mergeCell ref="E3:F3"/>
    <mergeCell ref="G3:H3"/>
    <mergeCell ref="I3:J3"/>
    <mergeCell ref="K3:L3"/>
    <mergeCell ref="M3:N3"/>
    <mergeCell ref="O3:P3"/>
    <mergeCell ref="Q3:R3"/>
  </mergeCells>
  <phoneticPr fontId="4"/>
  <pageMargins left="0.70866141732283472" right="0.70866141732283472" top="0.74803149606299213" bottom="0.74803149606299213" header="0.31496062992125984" footer="0.31496062992125984"/>
  <pageSetup paperSize="9" scale="78" orientation="landscape" useFirstPageNumber="1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9"/>
  <sheetViews>
    <sheetView showGridLines="0" zoomScaleNormal="100" zoomScaleSheetLayoutView="100" workbookViewId="0"/>
  </sheetViews>
  <sheetFormatPr defaultColWidth="9" defaultRowHeight="11.25" x14ac:dyDescent="0.15"/>
  <cols>
    <col min="1" max="1" width="1.5" style="213" customWidth="1"/>
    <col min="2" max="3" width="2.625" style="213" customWidth="1"/>
    <col min="4" max="4" width="3.75" style="213" customWidth="1"/>
    <col min="5" max="5" width="3.625" style="213" customWidth="1"/>
    <col min="6" max="6" width="67.125" style="213" customWidth="1"/>
    <col min="7" max="7" width="7.625" style="213" customWidth="1"/>
    <col min="8" max="8" width="12.875" style="213" customWidth="1"/>
    <col min="9" max="16384" width="9" style="213"/>
  </cols>
  <sheetData>
    <row r="1" spans="1:9" ht="15" customHeight="1" x14ac:dyDescent="0.15">
      <c r="A1" s="36" t="s">
        <v>891</v>
      </c>
      <c r="B1" s="424"/>
      <c r="C1" s="424"/>
      <c r="D1" s="424"/>
      <c r="E1" s="424"/>
      <c r="F1" s="424"/>
    </row>
    <row r="2" spans="1:9" ht="12.75" customHeight="1" x14ac:dyDescent="0.15">
      <c r="B2" s="1023" t="s">
        <v>874</v>
      </c>
      <c r="C2" s="1024"/>
      <c r="D2" s="1024"/>
      <c r="E2" s="1024"/>
      <c r="F2" s="1024"/>
      <c r="G2" s="1020" t="s">
        <v>220</v>
      </c>
      <c r="H2" s="1021"/>
      <c r="I2" s="1022"/>
    </row>
    <row r="3" spans="1:9" ht="12.75" customHeight="1" x14ac:dyDescent="0.15">
      <c r="B3" s="1025"/>
      <c r="C3" s="1026"/>
      <c r="D3" s="1026"/>
      <c r="E3" s="1026"/>
      <c r="F3" s="1026"/>
      <c r="G3" s="970" t="s">
        <v>227</v>
      </c>
      <c r="H3" s="972" t="s">
        <v>230</v>
      </c>
      <c r="I3" s="686"/>
    </row>
    <row r="4" spans="1:9" ht="12.75" customHeight="1" x14ac:dyDescent="0.15">
      <c r="B4" s="1025"/>
      <c r="C4" s="1026"/>
      <c r="D4" s="1026"/>
      <c r="E4" s="1026"/>
      <c r="F4" s="1026"/>
      <c r="G4" s="971"/>
      <c r="H4" s="971"/>
      <c r="I4" s="766" t="s">
        <v>895</v>
      </c>
    </row>
    <row r="5" spans="1:9" s="238" customFormat="1" ht="12.75" customHeight="1" x14ac:dyDescent="0.15">
      <c r="B5" s="1027" t="s">
        <v>873</v>
      </c>
      <c r="C5" s="773" t="s">
        <v>872</v>
      </c>
      <c r="D5" s="774"/>
      <c r="E5" s="774"/>
      <c r="F5" s="775"/>
      <c r="G5" s="281">
        <v>24</v>
      </c>
      <c r="H5" s="535">
        <v>215418969.375</v>
      </c>
      <c r="I5" s="497">
        <f>H5/H$76</f>
        <v>0.64156360036136562</v>
      </c>
    </row>
    <row r="6" spans="1:9" s="238" customFormat="1" ht="12.75" customHeight="1" x14ac:dyDescent="0.15">
      <c r="B6" s="1028"/>
      <c r="C6" s="776"/>
      <c r="D6" s="777" t="s">
        <v>838</v>
      </c>
      <c r="E6" s="778" t="s">
        <v>871</v>
      </c>
      <c r="F6" s="779"/>
      <c r="G6" s="272">
        <v>21</v>
      </c>
      <c r="H6" s="536">
        <v>213412174.14285713</v>
      </c>
      <c r="I6" s="498">
        <f t="shared" ref="I6:I69" si="0">H6/H$76</f>
        <v>0.63558693647676434</v>
      </c>
    </row>
    <row r="7" spans="1:9" s="238" customFormat="1" ht="12.75" customHeight="1" x14ac:dyDescent="0.15">
      <c r="B7" s="1028"/>
      <c r="C7" s="780"/>
      <c r="D7" s="781" t="s">
        <v>834</v>
      </c>
      <c r="E7" s="782" t="s">
        <v>870</v>
      </c>
      <c r="F7" s="783"/>
      <c r="G7" s="262">
        <v>22</v>
      </c>
      <c r="H7" s="537">
        <v>24960020.772727273</v>
      </c>
      <c r="I7" s="506">
        <f t="shared" si="0"/>
        <v>7.4336261279615012E-2</v>
      </c>
    </row>
    <row r="8" spans="1:9" s="238" customFormat="1" ht="12.75" customHeight="1" x14ac:dyDescent="0.15">
      <c r="B8" s="1028"/>
      <c r="C8" s="1029" t="s">
        <v>869</v>
      </c>
      <c r="D8" s="1030"/>
      <c r="E8" s="1030"/>
      <c r="F8" s="1031"/>
      <c r="G8" s="281">
        <v>18</v>
      </c>
      <c r="H8" s="535">
        <v>80414640.444444448</v>
      </c>
      <c r="I8" s="497">
        <f t="shared" si="0"/>
        <v>0.23949193701457644</v>
      </c>
    </row>
    <row r="9" spans="1:9" s="238" customFormat="1" ht="12.75" customHeight="1" x14ac:dyDescent="0.15">
      <c r="B9" s="1028"/>
      <c r="C9" s="776"/>
      <c r="D9" s="777" t="s">
        <v>838</v>
      </c>
      <c r="E9" s="778" t="s">
        <v>868</v>
      </c>
      <c r="F9" s="779"/>
      <c r="G9" s="272">
        <v>18</v>
      </c>
      <c r="H9" s="536">
        <v>0</v>
      </c>
      <c r="I9" s="498">
        <f t="shared" si="0"/>
        <v>0</v>
      </c>
    </row>
    <row r="10" spans="1:9" s="238" customFormat="1" ht="12.75" customHeight="1" x14ac:dyDescent="0.15">
      <c r="B10" s="1028"/>
      <c r="C10" s="776"/>
      <c r="D10" s="777" t="s">
        <v>834</v>
      </c>
      <c r="E10" s="778" t="s">
        <v>867</v>
      </c>
      <c r="F10" s="779"/>
      <c r="G10" s="272">
        <v>18</v>
      </c>
      <c r="H10" s="536">
        <v>2294750.9444444445</v>
      </c>
      <c r="I10" s="498">
        <f t="shared" si="0"/>
        <v>6.8342573642508498E-3</v>
      </c>
    </row>
    <row r="11" spans="1:9" s="238" customFormat="1" ht="12.75" customHeight="1" x14ac:dyDescent="0.15">
      <c r="B11" s="1028"/>
      <c r="C11" s="776"/>
      <c r="D11" s="777" t="s">
        <v>866</v>
      </c>
      <c r="E11" s="778" t="s">
        <v>865</v>
      </c>
      <c r="F11" s="779"/>
      <c r="G11" s="272">
        <v>19</v>
      </c>
      <c r="H11" s="536">
        <v>19556130.47368421</v>
      </c>
      <c r="I11" s="498">
        <f t="shared" si="0"/>
        <v>5.8242324305212832E-2</v>
      </c>
    </row>
    <row r="12" spans="1:9" s="238" customFormat="1" ht="12.75" customHeight="1" x14ac:dyDescent="0.15">
      <c r="B12" s="1028"/>
      <c r="C12" s="776"/>
      <c r="D12" s="777" t="s">
        <v>864</v>
      </c>
      <c r="E12" s="778" t="s">
        <v>863</v>
      </c>
      <c r="F12" s="779"/>
      <c r="G12" s="272">
        <v>18</v>
      </c>
      <c r="H12" s="536">
        <v>0</v>
      </c>
      <c r="I12" s="498">
        <f t="shared" si="0"/>
        <v>0</v>
      </c>
    </row>
    <row r="13" spans="1:9" s="238" customFormat="1" ht="12.75" customHeight="1" x14ac:dyDescent="0.15">
      <c r="B13" s="1028"/>
      <c r="C13" s="776"/>
      <c r="D13" s="777" t="s">
        <v>862</v>
      </c>
      <c r="E13" s="778" t="s">
        <v>861</v>
      </c>
      <c r="F13" s="779"/>
      <c r="G13" s="272">
        <v>21</v>
      </c>
      <c r="H13" s="536">
        <v>33328895.619047619</v>
      </c>
      <c r="I13" s="498">
        <f t="shared" si="0"/>
        <v>9.926055412604648E-2</v>
      </c>
    </row>
    <row r="14" spans="1:9" s="238" customFormat="1" ht="12.75" customHeight="1" x14ac:dyDescent="0.15">
      <c r="B14" s="1028"/>
      <c r="C14" s="776"/>
      <c r="D14" s="784" t="s">
        <v>809</v>
      </c>
      <c r="E14" s="785" t="s">
        <v>860</v>
      </c>
      <c r="F14" s="786"/>
      <c r="G14" s="266">
        <v>20</v>
      </c>
      <c r="H14" s="538">
        <v>11757450.300000001</v>
      </c>
      <c r="I14" s="501">
        <f t="shared" si="0"/>
        <v>3.5016192712382481E-2</v>
      </c>
    </row>
    <row r="15" spans="1:9" s="238" customFormat="1" ht="12.75" customHeight="1" x14ac:dyDescent="0.15">
      <c r="B15" s="1028"/>
      <c r="C15" s="776"/>
      <c r="D15" s="787"/>
      <c r="E15" s="788" t="s">
        <v>859</v>
      </c>
      <c r="F15" s="779"/>
      <c r="G15" s="272">
        <v>17</v>
      </c>
      <c r="H15" s="536">
        <v>0</v>
      </c>
      <c r="I15" s="498">
        <f t="shared" si="0"/>
        <v>0</v>
      </c>
    </row>
    <row r="16" spans="1:9" s="238" customFormat="1" ht="12.75" customHeight="1" x14ac:dyDescent="0.15">
      <c r="B16" s="1028"/>
      <c r="C16" s="776"/>
      <c r="D16" s="787"/>
      <c r="E16" s="787" t="s">
        <v>858</v>
      </c>
      <c r="F16" s="786"/>
      <c r="G16" s="266">
        <v>17</v>
      </c>
      <c r="H16" s="538">
        <v>0</v>
      </c>
      <c r="I16" s="501">
        <f t="shared" si="0"/>
        <v>0</v>
      </c>
    </row>
    <row r="17" spans="2:9" s="238" customFormat="1" ht="12.75" customHeight="1" x14ac:dyDescent="0.15">
      <c r="B17" s="1028"/>
      <c r="C17" s="776"/>
      <c r="D17" s="777" t="s">
        <v>857</v>
      </c>
      <c r="E17" s="778" t="s">
        <v>856</v>
      </c>
      <c r="F17" s="779"/>
      <c r="G17" s="272">
        <v>18</v>
      </c>
      <c r="H17" s="536">
        <v>1028388.8888888889</v>
      </c>
      <c r="I17" s="498">
        <f t="shared" si="0"/>
        <v>3.0627612788298344E-3</v>
      </c>
    </row>
    <row r="18" spans="2:9" s="238" customFormat="1" ht="12.75" customHeight="1" x14ac:dyDescent="0.15">
      <c r="B18" s="1028"/>
      <c r="C18" s="776"/>
      <c r="D18" s="777" t="s">
        <v>855</v>
      </c>
      <c r="E18" s="778" t="s">
        <v>160</v>
      </c>
      <c r="F18" s="779"/>
      <c r="G18" s="272">
        <v>18</v>
      </c>
      <c r="H18" s="536">
        <v>0</v>
      </c>
      <c r="I18" s="498">
        <f t="shared" si="0"/>
        <v>0</v>
      </c>
    </row>
    <row r="19" spans="2:9" s="238" customFormat="1" ht="12.75" customHeight="1" x14ac:dyDescent="0.15">
      <c r="B19" s="1028"/>
      <c r="C19" s="776"/>
      <c r="D19" s="777" t="s">
        <v>854</v>
      </c>
      <c r="E19" s="778" t="s">
        <v>730</v>
      </c>
      <c r="F19" s="779"/>
      <c r="G19" s="272">
        <v>18</v>
      </c>
      <c r="H19" s="536">
        <v>0</v>
      </c>
      <c r="I19" s="498">
        <f t="shared" si="0"/>
        <v>0</v>
      </c>
    </row>
    <row r="20" spans="2:9" s="238" customFormat="1" ht="12.75" customHeight="1" x14ac:dyDescent="0.15">
      <c r="B20" s="1028"/>
      <c r="C20" s="776"/>
      <c r="D20" s="777" t="s">
        <v>853</v>
      </c>
      <c r="E20" s="778" t="s">
        <v>852</v>
      </c>
      <c r="F20" s="779"/>
      <c r="G20" s="272">
        <v>18</v>
      </c>
      <c r="H20" s="536">
        <v>545444.4444444445</v>
      </c>
      <c r="I20" s="498">
        <f t="shared" si="0"/>
        <v>1.6244497993383026E-3</v>
      </c>
    </row>
    <row r="21" spans="2:9" s="238" customFormat="1" ht="12.75" customHeight="1" x14ac:dyDescent="0.15">
      <c r="B21" s="1028"/>
      <c r="C21" s="776"/>
      <c r="D21" s="777" t="s">
        <v>851</v>
      </c>
      <c r="E21" s="778" t="s">
        <v>850</v>
      </c>
      <c r="F21" s="779"/>
      <c r="G21" s="272">
        <v>19</v>
      </c>
      <c r="H21" s="536">
        <v>309262.78947368421</v>
      </c>
      <c r="I21" s="498">
        <f t="shared" si="0"/>
        <v>9.2105049638011201E-4</v>
      </c>
    </row>
    <row r="22" spans="2:9" s="238" customFormat="1" ht="12.75" customHeight="1" x14ac:dyDescent="0.15">
      <c r="B22" s="1028"/>
      <c r="C22" s="776"/>
      <c r="D22" s="777" t="s">
        <v>849</v>
      </c>
      <c r="E22" s="778" t="s">
        <v>848</v>
      </c>
      <c r="F22" s="779"/>
      <c r="G22" s="272">
        <v>18</v>
      </c>
      <c r="H22" s="536">
        <v>0</v>
      </c>
      <c r="I22" s="498">
        <f t="shared" si="0"/>
        <v>0</v>
      </c>
    </row>
    <row r="23" spans="2:9" s="238" customFormat="1" ht="12.75" customHeight="1" x14ac:dyDescent="0.15">
      <c r="B23" s="1028"/>
      <c r="C23" s="776"/>
      <c r="D23" s="777" t="s">
        <v>847</v>
      </c>
      <c r="E23" s="778" t="s">
        <v>846</v>
      </c>
      <c r="F23" s="779"/>
      <c r="G23" s="272">
        <v>18</v>
      </c>
      <c r="H23" s="536">
        <v>0</v>
      </c>
      <c r="I23" s="498">
        <f t="shared" si="0"/>
        <v>0</v>
      </c>
    </row>
    <row r="24" spans="2:9" s="238" customFormat="1" ht="12.75" customHeight="1" x14ac:dyDescent="0.15">
      <c r="B24" s="1028"/>
      <c r="C24" s="780"/>
      <c r="D24" s="781" t="s">
        <v>845</v>
      </c>
      <c r="E24" s="782" t="s">
        <v>844</v>
      </c>
      <c r="F24" s="783"/>
      <c r="G24" s="262">
        <v>18</v>
      </c>
      <c r="H24" s="537">
        <v>12306111.111111112</v>
      </c>
      <c r="I24" s="506">
        <f t="shared" si="0"/>
        <v>3.6650221537118291E-2</v>
      </c>
    </row>
    <row r="25" spans="2:9" s="238" customFormat="1" ht="12.75" customHeight="1" x14ac:dyDescent="0.15">
      <c r="B25" s="1028"/>
      <c r="C25" s="773" t="s">
        <v>843</v>
      </c>
      <c r="D25" s="774"/>
      <c r="E25" s="774"/>
      <c r="F25" s="775"/>
      <c r="G25" s="281">
        <v>16</v>
      </c>
      <c r="H25" s="535">
        <v>9394956.8125</v>
      </c>
      <c r="I25" s="497">
        <f t="shared" si="0"/>
        <v>2.798018361778749E-2</v>
      </c>
    </row>
    <row r="26" spans="2:9" s="238" customFormat="1" ht="12.75" customHeight="1" x14ac:dyDescent="0.15">
      <c r="B26" s="1028"/>
      <c r="C26" s="776"/>
      <c r="D26" s="777" t="s">
        <v>838</v>
      </c>
      <c r="E26" s="778" t="s">
        <v>842</v>
      </c>
      <c r="F26" s="779"/>
      <c r="G26" s="272">
        <v>16</v>
      </c>
      <c r="H26" s="536">
        <v>9394956.8125</v>
      </c>
      <c r="I26" s="498">
        <f t="shared" si="0"/>
        <v>2.798018361778749E-2</v>
      </c>
    </row>
    <row r="27" spans="2:9" s="238" customFormat="1" ht="12.75" customHeight="1" x14ac:dyDescent="0.15">
      <c r="B27" s="1028"/>
      <c r="C27" s="780"/>
      <c r="D27" s="789" t="s">
        <v>834</v>
      </c>
      <c r="E27" s="782" t="s">
        <v>841</v>
      </c>
      <c r="F27" s="783"/>
      <c r="G27" s="262">
        <v>16</v>
      </c>
      <c r="H27" s="537">
        <v>0</v>
      </c>
      <c r="I27" s="506">
        <f t="shared" si="0"/>
        <v>0</v>
      </c>
    </row>
    <row r="28" spans="2:9" s="238" customFormat="1" ht="12.75" customHeight="1" x14ac:dyDescent="0.15">
      <c r="B28" s="1028"/>
      <c r="C28" s="790" t="s">
        <v>840</v>
      </c>
      <c r="D28" s="791"/>
      <c r="E28" s="791"/>
      <c r="F28" s="792"/>
      <c r="G28" s="268">
        <v>11</v>
      </c>
      <c r="H28" s="539">
        <v>-9535476.7272727266</v>
      </c>
      <c r="I28" s="504">
        <f t="shared" si="0"/>
        <v>-2.8398681871240394E-2</v>
      </c>
    </row>
    <row r="29" spans="2:9" ht="12.75" customHeight="1" x14ac:dyDescent="0.15">
      <c r="B29" s="1028"/>
      <c r="C29" s="773" t="s">
        <v>839</v>
      </c>
      <c r="D29" s="774"/>
      <c r="E29" s="774"/>
      <c r="F29" s="775"/>
      <c r="G29" s="281">
        <v>17</v>
      </c>
      <c r="H29" s="535">
        <v>84246366.35294117</v>
      </c>
      <c r="I29" s="497">
        <f t="shared" si="0"/>
        <v>0.25090363337811117</v>
      </c>
    </row>
    <row r="30" spans="2:9" ht="12.75" customHeight="1" x14ac:dyDescent="0.15">
      <c r="B30" s="1028"/>
      <c r="C30" s="776"/>
      <c r="D30" s="793" t="s">
        <v>838</v>
      </c>
      <c r="E30" s="774" t="s">
        <v>837</v>
      </c>
      <c r="F30" s="775"/>
      <c r="G30" s="281">
        <v>12</v>
      </c>
      <c r="H30" s="535">
        <v>26617271.5</v>
      </c>
      <c r="I30" s="497">
        <f t="shared" si="0"/>
        <v>7.9271907134645145E-2</v>
      </c>
    </row>
    <row r="31" spans="2:9" ht="12.75" customHeight="1" x14ac:dyDescent="0.15">
      <c r="B31" s="1028"/>
      <c r="C31" s="776"/>
      <c r="D31" s="776"/>
      <c r="E31" s="1032" t="s">
        <v>836</v>
      </c>
      <c r="F31" s="1033"/>
      <c r="G31" s="272">
        <v>12</v>
      </c>
      <c r="H31" s="536">
        <v>18752867.5</v>
      </c>
      <c r="I31" s="498">
        <f t="shared" si="0"/>
        <v>5.5850035980145644E-2</v>
      </c>
    </row>
    <row r="32" spans="2:9" ht="12.75" customHeight="1" x14ac:dyDescent="0.15">
      <c r="B32" s="1028"/>
      <c r="C32" s="776"/>
      <c r="D32" s="776"/>
      <c r="E32" s="1034" t="s">
        <v>835</v>
      </c>
      <c r="F32" s="1035"/>
      <c r="G32" s="266">
        <v>11</v>
      </c>
      <c r="H32" s="538">
        <v>0</v>
      </c>
      <c r="I32" s="501">
        <f t="shared" si="0"/>
        <v>0</v>
      </c>
    </row>
    <row r="33" spans="2:9" ht="12.75" customHeight="1" x14ac:dyDescent="0.15">
      <c r="B33" s="1028"/>
      <c r="C33" s="776"/>
      <c r="D33" s="793" t="s">
        <v>834</v>
      </c>
      <c r="E33" s="774" t="s">
        <v>833</v>
      </c>
      <c r="F33" s="775"/>
      <c r="G33" s="281">
        <v>11</v>
      </c>
      <c r="H33" s="535">
        <v>14932297.181818182</v>
      </c>
      <c r="I33" s="497">
        <f t="shared" si="0"/>
        <v>4.4471563342020778E-2</v>
      </c>
    </row>
    <row r="34" spans="2:9" ht="12.75" customHeight="1" x14ac:dyDescent="0.15">
      <c r="B34" s="1028"/>
      <c r="C34" s="776"/>
      <c r="D34" s="776"/>
      <c r="E34" s="788" t="s">
        <v>832</v>
      </c>
      <c r="F34" s="779"/>
      <c r="G34" s="272">
        <v>10</v>
      </c>
      <c r="H34" s="536">
        <v>0</v>
      </c>
      <c r="I34" s="498">
        <f t="shared" si="0"/>
        <v>0</v>
      </c>
    </row>
    <row r="35" spans="2:9" ht="12.75" customHeight="1" x14ac:dyDescent="0.15">
      <c r="B35" s="1028"/>
      <c r="C35" s="776"/>
      <c r="D35" s="776"/>
      <c r="E35" s="788" t="s">
        <v>831</v>
      </c>
      <c r="F35" s="779"/>
      <c r="G35" s="272">
        <v>10</v>
      </c>
      <c r="H35" s="536">
        <v>0</v>
      </c>
      <c r="I35" s="498">
        <f t="shared" si="0"/>
        <v>0</v>
      </c>
    </row>
    <row r="36" spans="2:9" ht="12.75" customHeight="1" x14ac:dyDescent="0.15">
      <c r="B36" s="1028"/>
      <c r="C36" s="776"/>
      <c r="D36" s="776"/>
      <c r="E36" s="788" t="s">
        <v>830</v>
      </c>
      <c r="F36" s="779"/>
      <c r="G36" s="272">
        <v>10</v>
      </c>
      <c r="H36" s="536">
        <v>3507551.5</v>
      </c>
      <c r="I36" s="498">
        <f t="shared" si="0"/>
        <v>1.04462358877763E-2</v>
      </c>
    </row>
    <row r="37" spans="2:9" ht="12.75" customHeight="1" x14ac:dyDescent="0.15">
      <c r="B37" s="1028"/>
      <c r="C37" s="776"/>
      <c r="D37" s="776"/>
      <c r="E37" s="788" t="s">
        <v>829</v>
      </c>
      <c r="F37" s="779"/>
      <c r="G37" s="272">
        <v>10</v>
      </c>
      <c r="H37" s="536">
        <v>0</v>
      </c>
      <c r="I37" s="498">
        <f t="shared" si="0"/>
        <v>0</v>
      </c>
    </row>
    <row r="38" spans="2:9" ht="12.75" customHeight="1" x14ac:dyDescent="0.15">
      <c r="B38" s="1028"/>
      <c r="C38" s="776"/>
      <c r="D38" s="776"/>
      <c r="E38" s="788" t="s">
        <v>828</v>
      </c>
      <c r="F38" s="779"/>
      <c r="G38" s="272">
        <v>10</v>
      </c>
      <c r="H38" s="536">
        <v>0</v>
      </c>
      <c r="I38" s="498">
        <f t="shared" si="0"/>
        <v>0</v>
      </c>
    </row>
    <row r="39" spans="2:9" ht="12.75" customHeight="1" x14ac:dyDescent="0.15">
      <c r="B39" s="1028"/>
      <c r="C39" s="776"/>
      <c r="D39" s="776"/>
      <c r="E39" s="787" t="s">
        <v>827</v>
      </c>
      <c r="F39" s="786"/>
      <c r="G39" s="266">
        <v>10</v>
      </c>
      <c r="H39" s="538">
        <v>0</v>
      </c>
      <c r="I39" s="501">
        <f t="shared" si="0"/>
        <v>0</v>
      </c>
    </row>
    <row r="40" spans="2:9" ht="12.75" customHeight="1" x14ac:dyDescent="0.15">
      <c r="B40" s="1028"/>
      <c r="C40" s="776"/>
      <c r="D40" s="776"/>
      <c r="E40" s="787"/>
      <c r="F40" s="794" t="s">
        <v>826</v>
      </c>
      <c r="G40" s="272">
        <v>10</v>
      </c>
      <c r="H40" s="536">
        <v>0</v>
      </c>
      <c r="I40" s="498">
        <f t="shared" si="0"/>
        <v>0</v>
      </c>
    </row>
    <row r="41" spans="2:9" ht="12.75" customHeight="1" x14ac:dyDescent="0.15">
      <c r="B41" s="1028"/>
      <c r="C41" s="776"/>
      <c r="D41" s="776"/>
      <c r="E41" s="787"/>
      <c r="F41" s="795" t="s">
        <v>825</v>
      </c>
      <c r="G41" s="266">
        <v>10</v>
      </c>
      <c r="H41" s="538">
        <v>0</v>
      </c>
      <c r="I41" s="501">
        <f t="shared" si="0"/>
        <v>0</v>
      </c>
    </row>
    <row r="42" spans="2:9" ht="12.75" customHeight="1" x14ac:dyDescent="0.15">
      <c r="B42" s="1028"/>
      <c r="C42" s="776"/>
      <c r="D42" s="776"/>
      <c r="E42" s="788" t="s">
        <v>824</v>
      </c>
      <c r="F42" s="779"/>
      <c r="G42" s="272">
        <v>10</v>
      </c>
      <c r="H42" s="536">
        <v>0</v>
      </c>
      <c r="I42" s="498">
        <f t="shared" si="0"/>
        <v>0</v>
      </c>
    </row>
    <row r="43" spans="2:9" ht="12.75" customHeight="1" x14ac:dyDescent="0.15">
      <c r="B43" s="1028"/>
      <c r="C43" s="776"/>
      <c r="D43" s="776"/>
      <c r="E43" s="788" t="s">
        <v>823</v>
      </c>
      <c r="F43" s="779"/>
      <c r="G43" s="272">
        <v>10</v>
      </c>
      <c r="H43" s="536">
        <v>0</v>
      </c>
      <c r="I43" s="498">
        <f t="shared" si="0"/>
        <v>0</v>
      </c>
    </row>
    <row r="44" spans="2:9" ht="12.75" customHeight="1" x14ac:dyDescent="0.15">
      <c r="B44" s="1028"/>
      <c r="C44" s="776"/>
      <c r="D44" s="776"/>
      <c r="E44" s="788" t="s">
        <v>822</v>
      </c>
      <c r="F44" s="779"/>
      <c r="G44" s="272">
        <v>10</v>
      </c>
      <c r="H44" s="536">
        <v>0</v>
      </c>
      <c r="I44" s="498">
        <f t="shared" si="0"/>
        <v>0</v>
      </c>
    </row>
    <row r="45" spans="2:9" ht="12.75" customHeight="1" x14ac:dyDescent="0.15">
      <c r="B45" s="1028"/>
      <c r="C45" s="776"/>
      <c r="D45" s="776"/>
      <c r="E45" s="788" t="s">
        <v>821</v>
      </c>
      <c r="F45" s="779"/>
      <c r="G45" s="272">
        <v>10</v>
      </c>
      <c r="H45" s="536">
        <v>0</v>
      </c>
      <c r="I45" s="498">
        <f t="shared" si="0"/>
        <v>0</v>
      </c>
    </row>
    <row r="46" spans="2:9" ht="12.75" customHeight="1" x14ac:dyDescent="0.15">
      <c r="B46" s="1028"/>
      <c r="C46" s="776"/>
      <c r="D46" s="776"/>
      <c r="E46" s="788" t="s">
        <v>820</v>
      </c>
      <c r="F46" s="779"/>
      <c r="G46" s="272">
        <v>10</v>
      </c>
      <c r="H46" s="536">
        <v>0</v>
      </c>
      <c r="I46" s="498">
        <f t="shared" si="0"/>
        <v>0</v>
      </c>
    </row>
    <row r="47" spans="2:9" ht="12.75" customHeight="1" x14ac:dyDescent="0.15">
      <c r="B47" s="1028"/>
      <c r="C47" s="776"/>
      <c r="D47" s="776"/>
      <c r="E47" s="788" t="s">
        <v>819</v>
      </c>
      <c r="F47" s="779"/>
      <c r="G47" s="272">
        <v>10</v>
      </c>
      <c r="H47" s="536">
        <v>0</v>
      </c>
      <c r="I47" s="498">
        <f t="shared" si="0"/>
        <v>0</v>
      </c>
    </row>
    <row r="48" spans="2:9" ht="12.75" customHeight="1" x14ac:dyDescent="0.15">
      <c r="B48" s="1028"/>
      <c r="C48" s="776"/>
      <c r="D48" s="776"/>
      <c r="E48" s="788" t="s">
        <v>818</v>
      </c>
      <c r="F48" s="779"/>
      <c r="G48" s="272">
        <v>10</v>
      </c>
      <c r="H48" s="536">
        <v>0</v>
      </c>
      <c r="I48" s="498">
        <f t="shared" si="0"/>
        <v>0</v>
      </c>
    </row>
    <row r="49" spans="2:9" ht="12.75" customHeight="1" x14ac:dyDescent="0.15">
      <c r="B49" s="1028"/>
      <c r="C49" s="776"/>
      <c r="D49" s="776"/>
      <c r="E49" s="787" t="s">
        <v>817</v>
      </c>
      <c r="F49" s="786"/>
      <c r="G49" s="266">
        <v>10</v>
      </c>
      <c r="H49" s="538">
        <v>0</v>
      </c>
      <c r="I49" s="501">
        <f t="shared" si="0"/>
        <v>0</v>
      </c>
    </row>
    <row r="50" spans="2:9" ht="12.75" customHeight="1" x14ac:dyDescent="0.15">
      <c r="B50" s="1028"/>
      <c r="C50" s="776"/>
      <c r="D50" s="796" t="s">
        <v>816</v>
      </c>
      <c r="E50" s="791" t="s">
        <v>815</v>
      </c>
      <c r="F50" s="792"/>
      <c r="G50" s="268">
        <v>23</v>
      </c>
      <c r="H50" s="539">
        <v>65067678.391304351</v>
      </c>
      <c r="I50" s="504">
        <f t="shared" si="0"/>
        <v>0.19378541331339824</v>
      </c>
    </row>
    <row r="51" spans="2:9" ht="12.75" customHeight="1" x14ac:dyDescent="0.15">
      <c r="B51" s="1028"/>
      <c r="C51" s="776"/>
      <c r="D51" s="796" t="s">
        <v>814</v>
      </c>
      <c r="E51" s="791" t="s">
        <v>813</v>
      </c>
      <c r="F51" s="792"/>
      <c r="G51" s="268">
        <v>19</v>
      </c>
      <c r="H51" s="539">
        <v>53265068.315789476</v>
      </c>
      <c r="I51" s="504">
        <f t="shared" si="0"/>
        <v>0.15863472516519184</v>
      </c>
    </row>
    <row r="52" spans="2:9" ht="12.75" customHeight="1" x14ac:dyDescent="0.15">
      <c r="B52" s="1028"/>
      <c r="C52" s="776"/>
      <c r="D52" s="797" t="s">
        <v>812</v>
      </c>
      <c r="E52" s="785" t="s">
        <v>811</v>
      </c>
      <c r="F52" s="786"/>
      <c r="G52" s="266">
        <v>18</v>
      </c>
      <c r="H52" s="538">
        <v>104164946.27777778</v>
      </c>
      <c r="I52" s="501">
        <f t="shared" si="0"/>
        <v>0.31022540939319421</v>
      </c>
    </row>
    <row r="53" spans="2:9" ht="12.75" customHeight="1" x14ac:dyDescent="0.15">
      <c r="B53" s="1028"/>
      <c r="C53" s="776"/>
      <c r="D53" s="780"/>
      <c r="E53" s="798" t="s">
        <v>810</v>
      </c>
      <c r="F53" s="799"/>
      <c r="G53" s="276">
        <v>10</v>
      </c>
      <c r="H53" s="540">
        <v>9899150.4000000004</v>
      </c>
      <c r="I53" s="499">
        <f t="shared" si="0"/>
        <v>2.9481779573863737E-2</v>
      </c>
    </row>
    <row r="54" spans="2:9" ht="12.75" customHeight="1" x14ac:dyDescent="0.15">
      <c r="B54" s="1028"/>
      <c r="C54" s="776"/>
      <c r="D54" s="800" t="s">
        <v>809</v>
      </c>
      <c r="E54" s="785" t="s">
        <v>808</v>
      </c>
      <c r="F54" s="786"/>
      <c r="G54" s="266">
        <v>15</v>
      </c>
      <c r="H54" s="538">
        <v>129751508.13333334</v>
      </c>
      <c r="I54" s="501">
        <f t="shared" si="0"/>
        <v>0.38642764354437137</v>
      </c>
    </row>
    <row r="55" spans="2:9" ht="12.75" customHeight="1" x14ac:dyDescent="0.15">
      <c r="B55" s="1028"/>
      <c r="C55" s="776"/>
      <c r="D55" s="776"/>
      <c r="E55" s="801" t="s">
        <v>807</v>
      </c>
      <c r="F55" s="802"/>
      <c r="G55" s="270">
        <v>13</v>
      </c>
      <c r="H55" s="541">
        <v>151609490.61538461</v>
      </c>
      <c r="I55" s="503">
        <f t="shared" si="0"/>
        <v>0.45152537369555795</v>
      </c>
    </row>
    <row r="56" spans="2:9" ht="12.75" customHeight="1" x14ac:dyDescent="0.15">
      <c r="B56" s="1028"/>
      <c r="C56" s="776"/>
      <c r="D56" s="776"/>
      <c r="E56" s="787"/>
      <c r="F56" s="794" t="s">
        <v>804</v>
      </c>
      <c r="G56" s="272">
        <v>13</v>
      </c>
      <c r="H56" s="536">
        <v>12666392.307692308</v>
      </c>
      <c r="I56" s="498">
        <f t="shared" si="0"/>
        <v>3.7723215722782415E-2</v>
      </c>
    </row>
    <row r="57" spans="2:9" ht="12.75" customHeight="1" x14ac:dyDescent="0.15">
      <c r="B57" s="1028"/>
      <c r="C57" s="776"/>
      <c r="D57" s="776"/>
      <c r="E57" s="787"/>
      <c r="F57" s="795" t="s">
        <v>806</v>
      </c>
      <c r="G57" s="266">
        <v>13</v>
      </c>
      <c r="H57" s="538">
        <v>138940021.38461539</v>
      </c>
      <c r="I57" s="501">
        <f t="shared" si="0"/>
        <v>0.41379299424010618</v>
      </c>
    </row>
    <row r="58" spans="2:9" ht="12.75" customHeight="1" x14ac:dyDescent="0.15">
      <c r="B58" s="1028"/>
      <c r="C58" s="776"/>
      <c r="D58" s="776"/>
      <c r="E58" s="801" t="s">
        <v>805</v>
      </c>
      <c r="F58" s="802"/>
      <c r="G58" s="270">
        <v>13</v>
      </c>
      <c r="H58" s="541">
        <v>300000</v>
      </c>
      <c r="I58" s="503">
        <f t="shared" si="0"/>
        <v>8.9346393526449719E-4</v>
      </c>
    </row>
    <row r="59" spans="2:9" ht="12.75" customHeight="1" x14ac:dyDescent="0.15">
      <c r="B59" s="1028"/>
      <c r="C59" s="776"/>
      <c r="D59" s="776"/>
      <c r="E59" s="787"/>
      <c r="F59" s="794" t="s">
        <v>804</v>
      </c>
      <c r="G59" s="272">
        <v>12</v>
      </c>
      <c r="H59" s="536">
        <v>0</v>
      </c>
      <c r="I59" s="498">
        <f t="shared" si="0"/>
        <v>0</v>
      </c>
    </row>
    <row r="60" spans="2:9" ht="12.75" customHeight="1" x14ac:dyDescent="0.15">
      <c r="B60" s="1028"/>
      <c r="C60" s="776"/>
      <c r="D60" s="776"/>
      <c r="E60" s="803"/>
      <c r="F60" s="804" t="s">
        <v>803</v>
      </c>
      <c r="G60" s="266">
        <v>12</v>
      </c>
      <c r="H60" s="538">
        <v>0</v>
      </c>
      <c r="I60" s="501">
        <f t="shared" si="0"/>
        <v>0</v>
      </c>
    </row>
    <row r="61" spans="2:9" ht="12.75" customHeight="1" x14ac:dyDescent="0.15">
      <c r="B61" s="1028"/>
      <c r="C61" s="776"/>
      <c r="D61" s="793" t="s">
        <v>802</v>
      </c>
      <c r="E61" s="774" t="s">
        <v>801</v>
      </c>
      <c r="F61" s="775"/>
      <c r="G61" s="281">
        <v>16</v>
      </c>
      <c r="H61" s="535">
        <v>6549762.8125</v>
      </c>
      <c r="I61" s="497">
        <f t="shared" si="0"/>
        <v>1.9506589525017704E-2</v>
      </c>
    </row>
    <row r="62" spans="2:9" ht="12.75" customHeight="1" x14ac:dyDescent="0.15">
      <c r="B62" s="1028"/>
      <c r="C62" s="780"/>
      <c r="D62" s="780"/>
      <c r="E62" s="798" t="s">
        <v>800</v>
      </c>
      <c r="F62" s="799"/>
      <c r="G62" s="276">
        <v>5</v>
      </c>
      <c r="H62" s="540">
        <v>0</v>
      </c>
      <c r="I62" s="499">
        <f t="shared" si="0"/>
        <v>0</v>
      </c>
    </row>
    <row r="63" spans="2:9" ht="12.75" customHeight="1" x14ac:dyDescent="0.15">
      <c r="B63" s="1028"/>
      <c r="C63" s="773" t="s">
        <v>799</v>
      </c>
      <c r="D63" s="805"/>
      <c r="E63" s="774"/>
      <c r="F63" s="775"/>
      <c r="G63" s="281">
        <v>16</v>
      </c>
      <c r="H63" s="535">
        <v>28330686.75</v>
      </c>
      <c r="I63" s="497">
        <f t="shared" si="0"/>
        <v>8.4374822908002495E-2</v>
      </c>
    </row>
    <row r="64" spans="2:9" ht="12.75" customHeight="1" x14ac:dyDescent="0.15">
      <c r="B64" s="1028"/>
      <c r="C64" s="776"/>
      <c r="D64" s="788" t="s">
        <v>798</v>
      </c>
      <c r="E64" s="806"/>
      <c r="F64" s="779"/>
      <c r="G64" s="272">
        <v>16</v>
      </c>
      <c r="H64" s="536">
        <v>2638250</v>
      </c>
      <c r="I64" s="498">
        <f t="shared" si="0"/>
        <v>7.8572707573718661E-3</v>
      </c>
    </row>
    <row r="65" spans="2:9" ht="12.75" customHeight="1" x14ac:dyDescent="0.15">
      <c r="B65" s="1028"/>
      <c r="C65" s="776"/>
      <c r="D65" s="788" t="s">
        <v>797</v>
      </c>
      <c r="E65" s="778"/>
      <c r="F65" s="779"/>
      <c r="G65" s="272">
        <v>15</v>
      </c>
      <c r="H65" s="536">
        <v>0</v>
      </c>
      <c r="I65" s="498">
        <f t="shared" si="0"/>
        <v>0</v>
      </c>
    </row>
    <row r="66" spans="2:9" ht="12.75" customHeight="1" x14ac:dyDescent="0.15">
      <c r="B66" s="1028"/>
      <c r="C66" s="776"/>
      <c r="D66" s="788" t="s">
        <v>796</v>
      </c>
      <c r="E66" s="778"/>
      <c r="F66" s="779"/>
      <c r="G66" s="272">
        <v>15</v>
      </c>
      <c r="H66" s="536">
        <v>5342.8</v>
      </c>
      <c r="I66" s="498">
        <f t="shared" si="0"/>
        <v>1.5911997044437186E-5</v>
      </c>
    </row>
    <row r="67" spans="2:9" ht="12.75" customHeight="1" x14ac:dyDescent="0.15">
      <c r="B67" s="1028"/>
      <c r="C67" s="780"/>
      <c r="D67" s="803" t="s">
        <v>795</v>
      </c>
      <c r="E67" s="782"/>
      <c r="F67" s="783"/>
      <c r="G67" s="262">
        <v>15</v>
      </c>
      <c r="H67" s="537">
        <v>29464507.800000001</v>
      </c>
      <c r="I67" s="506">
        <f t="shared" si="0"/>
        <v>8.7751583632064908E-2</v>
      </c>
    </row>
    <row r="68" spans="2:9" ht="12.75" customHeight="1" x14ac:dyDescent="0.15">
      <c r="B68" s="1028"/>
      <c r="C68" s="773" t="s">
        <v>794</v>
      </c>
      <c r="D68" s="805"/>
      <c r="E68" s="774"/>
      <c r="F68" s="775"/>
      <c r="G68" s="281">
        <v>14</v>
      </c>
      <c r="H68" s="535">
        <v>5075399.3571428573</v>
      </c>
      <c r="I68" s="497">
        <f t="shared" si="0"/>
        <v>1.5115620942239187E-2</v>
      </c>
    </row>
    <row r="69" spans="2:9" ht="12.75" customHeight="1" x14ac:dyDescent="0.15">
      <c r="B69" s="1028"/>
      <c r="C69" s="776"/>
      <c r="D69" s="788" t="s">
        <v>793</v>
      </c>
      <c r="E69" s="778"/>
      <c r="F69" s="779"/>
      <c r="G69" s="272">
        <v>12</v>
      </c>
      <c r="H69" s="536">
        <v>91510.416666666672</v>
      </c>
      <c r="I69" s="498">
        <f t="shared" si="0"/>
        <v>2.7253752330897943E-4</v>
      </c>
    </row>
    <row r="70" spans="2:9" ht="12.75" customHeight="1" x14ac:dyDescent="0.15">
      <c r="B70" s="1028"/>
      <c r="C70" s="776"/>
      <c r="D70" s="788" t="s">
        <v>792</v>
      </c>
      <c r="E70" s="778"/>
      <c r="F70" s="779"/>
      <c r="G70" s="272">
        <v>11</v>
      </c>
      <c r="H70" s="536">
        <v>0</v>
      </c>
      <c r="I70" s="498">
        <f t="shared" ref="I70:I76" si="1">H70/H$76</f>
        <v>0</v>
      </c>
    </row>
    <row r="71" spans="2:9" ht="12.75" customHeight="1" x14ac:dyDescent="0.15">
      <c r="B71" s="1028"/>
      <c r="C71" s="780"/>
      <c r="D71" s="803" t="s">
        <v>791</v>
      </c>
      <c r="E71" s="782"/>
      <c r="F71" s="783"/>
      <c r="G71" s="262">
        <v>13</v>
      </c>
      <c r="H71" s="537">
        <v>142184.92307692306</v>
      </c>
      <c r="I71" s="506">
        <f t="shared" si="1"/>
        <v>4.2345700302529168E-4</v>
      </c>
    </row>
    <row r="72" spans="2:9" ht="12.75" customHeight="1" x14ac:dyDescent="0.15">
      <c r="B72" s="1028"/>
      <c r="C72" s="773" t="s">
        <v>790</v>
      </c>
      <c r="D72" s="774"/>
      <c r="E72" s="774"/>
      <c r="F72" s="775"/>
      <c r="G72" s="281">
        <v>10</v>
      </c>
      <c r="H72" s="535">
        <v>0</v>
      </c>
      <c r="I72" s="497">
        <f t="shared" si="1"/>
        <v>0</v>
      </c>
    </row>
    <row r="73" spans="2:9" ht="12.75" customHeight="1" x14ac:dyDescent="0.15">
      <c r="B73" s="1028"/>
      <c r="C73" s="790" t="s">
        <v>789</v>
      </c>
      <c r="D73" s="791"/>
      <c r="E73" s="791"/>
      <c r="F73" s="792"/>
      <c r="G73" s="268">
        <v>14</v>
      </c>
      <c r="H73" s="539">
        <v>6739606</v>
      </c>
      <c r="I73" s="504">
        <f t="shared" si="1"/>
        <v>2.0071982996307389E-2</v>
      </c>
    </row>
    <row r="74" spans="2:9" ht="12.75" customHeight="1" x14ac:dyDescent="0.15">
      <c r="B74" s="1028"/>
      <c r="C74" s="790" t="s">
        <v>788</v>
      </c>
      <c r="D74" s="791"/>
      <c r="E74" s="791"/>
      <c r="F74" s="792"/>
      <c r="G74" s="268">
        <v>12</v>
      </c>
      <c r="H74" s="539">
        <v>19658974.833333332</v>
      </c>
      <c r="I74" s="504">
        <f t="shared" si="1"/>
        <v>5.8548616726185707E-2</v>
      </c>
    </row>
    <row r="75" spans="2:9" ht="12.75" customHeight="1" thickBot="1" x14ac:dyDescent="0.2">
      <c r="B75" s="1028"/>
      <c r="C75" s="776" t="s">
        <v>787</v>
      </c>
      <c r="D75" s="785"/>
      <c r="E75" s="785"/>
      <c r="F75" s="786"/>
      <c r="G75" s="266">
        <v>8</v>
      </c>
      <c r="H75" s="538">
        <v>0</v>
      </c>
      <c r="I75" s="501">
        <f t="shared" si="1"/>
        <v>0</v>
      </c>
    </row>
    <row r="76" spans="2:9" ht="12.75" customHeight="1" thickTop="1" x14ac:dyDescent="0.15">
      <c r="B76" s="807" t="s">
        <v>786</v>
      </c>
      <c r="C76" s="808"/>
      <c r="D76" s="808"/>
      <c r="E76" s="808"/>
      <c r="F76" s="808"/>
      <c r="G76" s="452">
        <v>27</v>
      </c>
      <c r="H76" s="542">
        <v>335771806.96296299</v>
      </c>
      <c r="I76" s="543">
        <f t="shared" si="1"/>
        <v>1</v>
      </c>
    </row>
    <row r="77" spans="2:9" x14ac:dyDescent="0.15">
      <c r="B77" s="237"/>
      <c r="C77" s="237"/>
      <c r="D77" s="237"/>
      <c r="E77" s="237"/>
      <c r="F77" s="237"/>
    </row>
    <row r="78" spans="2:9" x14ac:dyDescent="0.15">
      <c r="B78" s="237"/>
      <c r="C78" s="237"/>
      <c r="D78" s="237"/>
      <c r="E78" s="237"/>
      <c r="F78" s="237"/>
    </row>
    <row r="79" spans="2:9" x14ac:dyDescent="0.15">
      <c r="B79" s="237"/>
      <c r="C79" s="237"/>
      <c r="D79" s="237"/>
      <c r="E79" s="237"/>
      <c r="F79" s="237"/>
    </row>
    <row r="80" spans="2:9" x14ac:dyDescent="0.15">
      <c r="B80" s="237"/>
      <c r="C80" s="237"/>
      <c r="D80" s="237"/>
      <c r="E80" s="237"/>
      <c r="F80" s="237"/>
    </row>
    <row r="81" spans="2:6" x14ac:dyDescent="0.15">
      <c r="B81" s="237"/>
      <c r="C81" s="237"/>
      <c r="D81" s="237"/>
      <c r="E81" s="237"/>
      <c r="F81" s="237"/>
    </row>
    <row r="82" spans="2:6" x14ac:dyDescent="0.15">
      <c r="B82" s="237"/>
      <c r="C82" s="237"/>
      <c r="D82" s="237"/>
      <c r="E82" s="237"/>
      <c r="F82" s="237"/>
    </row>
    <row r="83" spans="2:6" x14ac:dyDescent="0.15">
      <c r="B83" s="237"/>
      <c r="C83" s="237"/>
      <c r="D83" s="237"/>
      <c r="E83" s="237"/>
      <c r="F83" s="237"/>
    </row>
    <row r="84" spans="2:6" x14ac:dyDescent="0.15">
      <c r="B84" s="237"/>
      <c r="C84" s="237"/>
      <c r="D84" s="237"/>
      <c r="E84" s="237"/>
      <c r="F84" s="237"/>
    </row>
    <row r="85" spans="2:6" x14ac:dyDescent="0.15">
      <c r="B85" s="237"/>
      <c r="C85" s="237"/>
      <c r="D85" s="237"/>
      <c r="E85" s="237"/>
      <c r="F85" s="237"/>
    </row>
    <row r="86" spans="2:6" x14ac:dyDescent="0.15">
      <c r="B86" s="237"/>
      <c r="C86" s="237"/>
      <c r="D86" s="237"/>
      <c r="E86" s="237"/>
      <c r="F86" s="237"/>
    </row>
    <row r="87" spans="2:6" x14ac:dyDescent="0.15">
      <c r="B87" s="237"/>
      <c r="C87" s="237"/>
      <c r="D87" s="237"/>
      <c r="E87" s="237"/>
      <c r="F87" s="237"/>
    </row>
    <row r="88" spans="2:6" x14ac:dyDescent="0.15">
      <c r="B88" s="237"/>
      <c r="C88" s="237"/>
      <c r="D88" s="237"/>
      <c r="E88" s="237"/>
      <c r="F88" s="237"/>
    </row>
    <row r="89" spans="2:6" x14ac:dyDescent="0.15">
      <c r="B89" s="237"/>
      <c r="C89" s="237"/>
      <c r="D89" s="237"/>
      <c r="E89" s="237"/>
      <c r="F89" s="237"/>
    </row>
  </sheetData>
  <mergeCells count="8">
    <mergeCell ref="G3:G4"/>
    <mergeCell ref="G2:I2"/>
    <mergeCell ref="H3:H4"/>
    <mergeCell ref="B2:F4"/>
    <mergeCell ref="B5:B75"/>
    <mergeCell ref="C8:F8"/>
    <mergeCell ref="E31:F31"/>
    <mergeCell ref="E32:F32"/>
  </mergeCells>
  <phoneticPr fontId="13"/>
  <pageMargins left="0.70866141732283472" right="0.70866141732283472" top="0.74803149606299213" bottom="0.74803149606299213" header="0.31496062992125984" footer="0.31496062992125984"/>
  <pageSetup paperSize="9" scale="80" orientation="portrait" useFirstPageNumber="1" r:id="rId1"/>
  <ignoredErrors>
    <ignoredError sqref="C6:F62" numberStoredAsText="1"/>
  </ignoredError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4"/>
  <sheetViews>
    <sheetView showGridLines="0" zoomScaleNormal="100" zoomScaleSheetLayoutView="85" workbookViewId="0"/>
  </sheetViews>
  <sheetFormatPr defaultRowHeight="15" customHeight="1" x14ac:dyDescent="0.15"/>
  <cols>
    <col min="1" max="1" width="1.5" style="1" customWidth="1"/>
    <col min="2" max="2" width="3.25" style="1" customWidth="1"/>
    <col min="3" max="4" width="2.375" style="2" customWidth="1"/>
    <col min="5" max="5" width="38.5" style="2" customWidth="1"/>
    <col min="6" max="6" width="7.625" style="147" customWidth="1"/>
    <col min="7" max="7" width="12.875" style="147" customWidth="1"/>
    <col min="8" max="8" width="9.125" style="1" bestFit="1" customWidth="1"/>
    <col min="9" max="16384" width="9" style="1"/>
  </cols>
  <sheetData>
    <row r="1" spans="1:8" ht="15" customHeight="1" x14ac:dyDescent="0.15">
      <c r="A1" s="110" t="s">
        <v>891</v>
      </c>
    </row>
    <row r="2" spans="1:8" ht="11.45" customHeight="1" x14ac:dyDescent="0.15">
      <c r="B2" s="1038" t="s">
        <v>882</v>
      </c>
      <c r="C2" s="1039"/>
      <c r="D2" s="1039"/>
      <c r="E2" s="1040"/>
      <c r="F2" s="683" t="s">
        <v>220</v>
      </c>
      <c r="G2" s="683"/>
      <c r="H2" s="683"/>
    </row>
    <row r="3" spans="1:8" ht="11.45" customHeight="1" x14ac:dyDescent="0.15">
      <c r="B3" s="1041"/>
      <c r="C3" s="1042"/>
      <c r="D3" s="1042"/>
      <c r="E3" s="1043"/>
      <c r="F3" s="970" t="s">
        <v>227</v>
      </c>
      <c r="G3" s="972" t="s">
        <v>230</v>
      </c>
      <c r="H3" s="686"/>
    </row>
    <row r="4" spans="1:8" ht="11.45" customHeight="1" x14ac:dyDescent="0.15">
      <c r="B4" s="1044"/>
      <c r="C4" s="1045"/>
      <c r="D4" s="1045"/>
      <c r="E4" s="1046"/>
      <c r="F4" s="971"/>
      <c r="G4" s="971"/>
      <c r="H4" s="689" t="s">
        <v>895</v>
      </c>
    </row>
    <row r="5" spans="1:8" ht="11.45" customHeight="1" x14ac:dyDescent="0.15">
      <c r="B5" s="1036" t="s">
        <v>262</v>
      </c>
      <c r="C5" s="690" t="s">
        <v>263</v>
      </c>
      <c r="D5" s="691"/>
      <c r="E5" s="691"/>
      <c r="F5" s="462">
        <v>25</v>
      </c>
      <c r="G5" s="545">
        <v>175636146.72</v>
      </c>
      <c r="H5" s="496">
        <f>G5/G$45</f>
        <v>0.52308187607714607</v>
      </c>
    </row>
    <row r="6" spans="1:8" ht="11.45" customHeight="1" x14ac:dyDescent="0.15">
      <c r="B6" s="1037"/>
      <c r="C6" s="690" t="s">
        <v>264</v>
      </c>
      <c r="D6" s="691"/>
      <c r="E6" s="691"/>
      <c r="F6" s="468">
        <v>22</v>
      </c>
      <c r="G6" s="546">
        <v>194951029.90909091</v>
      </c>
      <c r="H6" s="493">
        <f t="shared" ref="H6:H63" si="0">G6/G$45</f>
        <v>0.58060571455481014</v>
      </c>
    </row>
    <row r="7" spans="1:8" ht="11.45" customHeight="1" x14ac:dyDescent="0.15">
      <c r="B7" s="1037"/>
      <c r="C7" s="700"/>
      <c r="D7" s="715" t="s">
        <v>265</v>
      </c>
      <c r="E7" s="743"/>
      <c r="F7" s="465">
        <v>23</v>
      </c>
      <c r="G7" s="547">
        <v>32320589.043478262</v>
      </c>
      <c r="H7" s="490">
        <f t="shared" si="0"/>
        <v>9.6257602256175592E-2</v>
      </c>
    </row>
    <row r="8" spans="1:8" ht="11.45" customHeight="1" x14ac:dyDescent="0.15">
      <c r="B8" s="1037"/>
      <c r="C8" s="700"/>
      <c r="D8" s="715" t="s">
        <v>266</v>
      </c>
      <c r="E8" s="704"/>
      <c r="F8" s="465">
        <v>22</v>
      </c>
      <c r="G8" s="547">
        <v>1627731</v>
      </c>
      <c r="H8" s="490">
        <f t="shared" si="0"/>
        <v>4.8477298160400509E-3</v>
      </c>
    </row>
    <row r="9" spans="1:8" ht="11.45" customHeight="1" x14ac:dyDescent="0.15">
      <c r="B9" s="1037"/>
      <c r="C9" s="700"/>
      <c r="D9" s="715" t="s">
        <v>267</v>
      </c>
      <c r="E9" s="704"/>
      <c r="F9" s="465">
        <v>27</v>
      </c>
      <c r="G9" s="547">
        <v>24401757.814814813</v>
      </c>
      <c r="H9" s="490">
        <f t="shared" si="0"/>
        <v>7.2673635215318805E-2</v>
      </c>
    </row>
    <row r="10" spans="1:8" ht="11.45" customHeight="1" x14ac:dyDescent="0.15">
      <c r="B10" s="1037"/>
      <c r="C10" s="700"/>
      <c r="D10" s="715" t="s">
        <v>268</v>
      </c>
      <c r="E10" s="704"/>
      <c r="F10" s="465">
        <v>27</v>
      </c>
      <c r="G10" s="547">
        <v>5807000.5925925924</v>
      </c>
      <c r="H10" s="490">
        <f t="shared" si="0"/>
        <v>1.729448533847015E-2</v>
      </c>
    </row>
    <row r="11" spans="1:8" ht="11.45" customHeight="1" x14ac:dyDescent="0.15">
      <c r="B11" s="1037"/>
      <c r="C11" s="693"/>
      <c r="D11" s="715" t="s">
        <v>269</v>
      </c>
      <c r="E11" s="706"/>
      <c r="F11" s="465">
        <v>27</v>
      </c>
      <c r="G11" s="547">
        <v>1704342.0740740742</v>
      </c>
      <c r="H11" s="490">
        <f t="shared" si="0"/>
        <v>5.075893921796925E-3</v>
      </c>
    </row>
    <row r="12" spans="1:8" ht="11.45" customHeight="1" x14ac:dyDescent="0.15">
      <c r="B12" s="1037"/>
      <c r="C12" s="693"/>
      <c r="D12" s="708" t="s">
        <v>270</v>
      </c>
      <c r="E12" s="711"/>
      <c r="F12" s="465">
        <v>25</v>
      </c>
      <c r="G12" s="547">
        <v>13563473.48</v>
      </c>
      <c r="H12" s="490">
        <f t="shared" si="0"/>
        <v>4.0394914637654815E-2</v>
      </c>
    </row>
    <row r="13" spans="1:8" ht="11.45" customHeight="1" x14ac:dyDescent="0.15">
      <c r="B13" s="1037"/>
      <c r="C13" s="693"/>
      <c r="D13" s="715" t="s">
        <v>271</v>
      </c>
      <c r="E13" s="706"/>
      <c r="F13" s="465">
        <v>23</v>
      </c>
      <c r="G13" s="547">
        <v>1407621.1304347827</v>
      </c>
      <c r="H13" s="490">
        <f t="shared" si="0"/>
        <v>4.1921957151990702E-3</v>
      </c>
    </row>
    <row r="14" spans="1:8" ht="11.45" customHeight="1" x14ac:dyDescent="0.15">
      <c r="B14" s="1037"/>
      <c r="C14" s="693"/>
      <c r="D14" s="715" t="s">
        <v>272</v>
      </c>
      <c r="E14" s="706"/>
      <c r="F14" s="465">
        <v>25</v>
      </c>
      <c r="G14" s="547">
        <v>375083.4</v>
      </c>
      <c r="H14" s="490">
        <f t="shared" si="0"/>
        <v>1.1170783020546251E-3</v>
      </c>
    </row>
    <row r="15" spans="1:8" ht="11.45" customHeight="1" x14ac:dyDescent="0.15">
      <c r="B15" s="1037"/>
      <c r="C15" s="693"/>
      <c r="D15" s="715" t="s">
        <v>273</v>
      </c>
      <c r="E15" s="706"/>
      <c r="F15" s="465">
        <v>27</v>
      </c>
      <c r="G15" s="547">
        <v>1875318.1851851852</v>
      </c>
      <c r="H15" s="490">
        <f t="shared" si="0"/>
        <v>5.5850972186954357E-3</v>
      </c>
    </row>
    <row r="16" spans="1:8" ht="11.45" customHeight="1" x14ac:dyDescent="0.15">
      <c r="B16" s="1037"/>
      <c r="C16" s="693"/>
      <c r="D16" s="715" t="s">
        <v>274</v>
      </c>
      <c r="E16" s="706"/>
      <c r="F16" s="465">
        <v>26</v>
      </c>
      <c r="G16" s="547">
        <v>6745905.230769231</v>
      </c>
      <c r="H16" s="490">
        <f t="shared" si="0"/>
        <v>2.0090743448014776E-2</v>
      </c>
    </row>
    <row r="17" spans="2:8" ht="11.45" customHeight="1" x14ac:dyDescent="0.15">
      <c r="B17" s="1037"/>
      <c r="C17" s="693"/>
      <c r="D17" s="713" t="s">
        <v>275</v>
      </c>
      <c r="E17" s="710"/>
      <c r="F17" s="465">
        <v>27</v>
      </c>
      <c r="G17" s="547">
        <v>5449305.1481481483</v>
      </c>
      <c r="H17" s="490">
        <f t="shared" si="0"/>
        <v>1.6229192073738428E-2</v>
      </c>
    </row>
    <row r="18" spans="2:8" ht="11.45" customHeight="1" x14ac:dyDescent="0.15">
      <c r="B18" s="1037"/>
      <c r="C18" s="693"/>
      <c r="D18" s="708" t="s">
        <v>276</v>
      </c>
      <c r="E18" s="711"/>
      <c r="F18" s="465">
        <v>25</v>
      </c>
      <c r="G18" s="547">
        <v>27547554.280000001</v>
      </c>
      <c r="H18" s="490">
        <f t="shared" si="0"/>
        <v>8.2042487513070472E-2</v>
      </c>
    </row>
    <row r="19" spans="2:8" ht="11.45" customHeight="1" x14ac:dyDescent="0.15">
      <c r="B19" s="1037"/>
      <c r="C19" s="693"/>
      <c r="D19" s="713"/>
      <c r="E19" s="715" t="s">
        <v>277</v>
      </c>
      <c r="F19" s="465">
        <v>23</v>
      </c>
      <c r="G19" s="547">
        <v>8871346.6086956523</v>
      </c>
      <c r="H19" s="490">
        <f t="shared" si="0"/>
        <v>2.642076084033523E-2</v>
      </c>
    </row>
    <row r="20" spans="2:8" ht="11.45" customHeight="1" x14ac:dyDescent="0.15">
      <c r="B20" s="1037"/>
      <c r="C20" s="693"/>
      <c r="D20" s="713"/>
      <c r="E20" s="715" t="s">
        <v>278</v>
      </c>
      <c r="F20" s="465">
        <v>22</v>
      </c>
      <c r="G20" s="547">
        <v>21752073.09090909</v>
      </c>
      <c r="H20" s="490">
        <f t="shared" si="0"/>
        <v>6.4782309413215361E-2</v>
      </c>
    </row>
    <row r="21" spans="2:8" ht="11.45" customHeight="1" x14ac:dyDescent="0.15">
      <c r="B21" s="1037"/>
      <c r="C21" s="693"/>
      <c r="D21" s="713"/>
      <c r="E21" s="715" t="s">
        <v>279</v>
      </c>
      <c r="F21" s="465">
        <v>22</v>
      </c>
      <c r="G21" s="547">
        <v>1113702.8636363635</v>
      </c>
      <c r="H21" s="490">
        <f t="shared" si="0"/>
        <v>3.31684447753295E-3</v>
      </c>
    </row>
    <row r="22" spans="2:8" ht="11.45" customHeight="1" x14ac:dyDescent="0.15">
      <c r="B22" s="1037"/>
      <c r="C22" s="721"/>
      <c r="D22" s="716"/>
      <c r="E22" s="715" t="s">
        <v>280</v>
      </c>
      <c r="F22" s="465">
        <v>22</v>
      </c>
      <c r="G22" s="547">
        <v>2521498.9545454546</v>
      </c>
      <c r="H22" s="490">
        <f t="shared" si="0"/>
        <v>7.5095612623116582E-3</v>
      </c>
    </row>
    <row r="23" spans="2:8" ht="11.45" customHeight="1" x14ac:dyDescent="0.15">
      <c r="B23" s="1037"/>
      <c r="C23" s="693"/>
      <c r="D23" s="713" t="s">
        <v>281</v>
      </c>
      <c r="E23" s="710"/>
      <c r="F23" s="465">
        <v>26</v>
      </c>
      <c r="G23" s="547">
        <v>2571053.653846154</v>
      </c>
      <c r="H23" s="490">
        <f t="shared" si="0"/>
        <v>7.6571457178051631E-3</v>
      </c>
    </row>
    <row r="24" spans="2:8" ht="11.45" customHeight="1" x14ac:dyDescent="0.15">
      <c r="B24" s="1037"/>
      <c r="C24" s="693"/>
      <c r="D24" s="713"/>
      <c r="E24" s="715" t="s">
        <v>282</v>
      </c>
      <c r="F24" s="465">
        <v>15</v>
      </c>
      <c r="G24" s="547">
        <v>587639.8666666667</v>
      </c>
      <c r="H24" s="490">
        <f t="shared" si="0"/>
        <v>1.7501167593010148E-3</v>
      </c>
    </row>
    <row r="25" spans="2:8" ht="11.45" customHeight="1" x14ac:dyDescent="0.15">
      <c r="B25" s="1037"/>
      <c r="C25" s="721"/>
      <c r="D25" s="716"/>
      <c r="E25" s="715" t="s">
        <v>283</v>
      </c>
      <c r="F25" s="465">
        <v>15</v>
      </c>
      <c r="G25" s="547">
        <v>1673916.1333333333</v>
      </c>
      <c r="H25" s="490">
        <f t="shared" si="0"/>
        <v>4.9852789859691025E-3</v>
      </c>
    </row>
    <row r="26" spans="2:8" ht="11.45" customHeight="1" x14ac:dyDescent="0.15">
      <c r="B26" s="1037"/>
      <c r="C26" s="693"/>
      <c r="D26" s="713" t="s">
        <v>284</v>
      </c>
      <c r="E26" s="710"/>
      <c r="F26" s="465">
        <v>26</v>
      </c>
      <c r="G26" s="547">
        <v>11365944.076923076</v>
      </c>
      <c r="H26" s="490">
        <f t="shared" si="0"/>
        <v>3.385020374321298E-2</v>
      </c>
    </row>
    <row r="27" spans="2:8" ht="11.45" customHeight="1" x14ac:dyDescent="0.15">
      <c r="B27" s="1037"/>
      <c r="C27" s="693"/>
      <c r="D27" s="708" t="s">
        <v>285</v>
      </c>
      <c r="E27" s="711"/>
      <c r="F27" s="465">
        <v>22</v>
      </c>
      <c r="G27" s="547">
        <v>28355910.818181816</v>
      </c>
      <c r="H27" s="490">
        <f t="shared" si="0"/>
        <v>8.4449945558739511E-2</v>
      </c>
    </row>
    <row r="28" spans="2:8" ht="11.45" customHeight="1" x14ac:dyDescent="0.15">
      <c r="B28" s="1037"/>
      <c r="C28" s="693"/>
      <c r="D28" s="713"/>
      <c r="E28" s="715" t="s">
        <v>666</v>
      </c>
      <c r="F28" s="465">
        <v>23</v>
      </c>
      <c r="G28" s="547">
        <v>3182862.8260869565</v>
      </c>
      <c r="H28" s="490">
        <f t="shared" si="0"/>
        <v>9.4792438200091041E-3</v>
      </c>
    </row>
    <row r="29" spans="2:8" ht="11.45" customHeight="1" x14ac:dyDescent="0.15">
      <c r="B29" s="1037"/>
      <c r="C29" s="693"/>
      <c r="D29" s="713"/>
      <c r="E29" s="715" t="s">
        <v>287</v>
      </c>
      <c r="F29" s="465">
        <v>23</v>
      </c>
      <c r="G29" s="547">
        <v>18465589.391304348</v>
      </c>
      <c r="H29" s="490">
        <f t="shared" si="0"/>
        <v>5.4994460548443778E-2</v>
      </c>
    </row>
    <row r="30" spans="2:8" ht="11.45" customHeight="1" x14ac:dyDescent="0.15">
      <c r="B30" s="1037"/>
      <c r="C30" s="693"/>
      <c r="D30" s="713"/>
      <c r="E30" s="715" t="s">
        <v>288</v>
      </c>
      <c r="F30" s="465">
        <v>20</v>
      </c>
      <c r="G30" s="547">
        <v>0</v>
      </c>
      <c r="H30" s="490">
        <f t="shared" si="0"/>
        <v>0</v>
      </c>
    </row>
    <row r="31" spans="2:8" ht="11.45" customHeight="1" x14ac:dyDescent="0.15">
      <c r="B31" s="1037"/>
      <c r="C31" s="693"/>
      <c r="D31" s="713"/>
      <c r="E31" s="715" t="s">
        <v>665</v>
      </c>
      <c r="F31" s="465">
        <v>22</v>
      </c>
      <c r="G31" s="547">
        <v>8479019.5454545449</v>
      </c>
      <c r="H31" s="490">
        <f t="shared" si="0"/>
        <v>2.5252327234221352E-2</v>
      </c>
    </row>
    <row r="32" spans="2:8" ht="11.45" customHeight="1" x14ac:dyDescent="0.15">
      <c r="B32" s="1037"/>
      <c r="C32" s="721"/>
      <c r="D32" s="716"/>
      <c r="E32" s="715" t="s">
        <v>291</v>
      </c>
      <c r="F32" s="465">
        <v>22</v>
      </c>
      <c r="G32" s="547">
        <v>1044230.5909090909</v>
      </c>
      <c r="H32" s="490">
        <f t="shared" si="0"/>
        <v>3.1099412435906921E-3</v>
      </c>
    </row>
    <row r="33" spans="2:8" ht="11.45" customHeight="1" x14ac:dyDescent="0.15">
      <c r="B33" s="1037"/>
      <c r="C33" s="717"/>
      <c r="D33" s="718" t="s">
        <v>292</v>
      </c>
      <c r="E33" s="719"/>
      <c r="F33" s="467">
        <v>21</v>
      </c>
      <c r="G33" s="548">
        <v>34335939.476190478</v>
      </c>
      <c r="H33" s="491">
        <f t="shared" si="0"/>
        <v>0.10225974535133581</v>
      </c>
    </row>
    <row r="34" spans="2:8" ht="11.45" customHeight="1" x14ac:dyDescent="0.15">
      <c r="B34" s="1037"/>
      <c r="C34" s="693" t="s">
        <v>293</v>
      </c>
      <c r="D34" s="710"/>
      <c r="E34" s="710"/>
      <c r="F34" s="466">
        <v>25</v>
      </c>
      <c r="G34" s="549">
        <v>45365399.640000001</v>
      </c>
      <c r="H34" s="492">
        <f t="shared" si="0"/>
        <v>0.13510782829067</v>
      </c>
    </row>
    <row r="35" spans="2:8" ht="11.45" customHeight="1" x14ac:dyDescent="0.15">
      <c r="B35" s="1037"/>
      <c r="C35" s="721"/>
      <c r="D35" s="715" t="s">
        <v>294</v>
      </c>
      <c r="E35" s="706"/>
      <c r="F35" s="465">
        <v>14</v>
      </c>
      <c r="G35" s="547">
        <v>18837027.928571429</v>
      </c>
      <c r="H35" s="490">
        <f t="shared" si="0"/>
        <v>5.6100683672495565E-2</v>
      </c>
    </row>
    <row r="36" spans="2:8" ht="11.45" customHeight="1" x14ac:dyDescent="0.15">
      <c r="B36" s="1037"/>
      <c r="C36" s="721"/>
      <c r="D36" s="715" t="s">
        <v>295</v>
      </c>
      <c r="E36" s="706"/>
      <c r="F36" s="465">
        <v>13</v>
      </c>
      <c r="G36" s="547">
        <v>339759.53846153844</v>
      </c>
      <c r="H36" s="490">
        <f t="shared" si="0"/>
        <v>1.011876314258318E-3</v>
      </c>
    </row>
    <row r="37" spans="2:8" ht="11.45" customHeight="1" x14ac:dyDescent="0.15">
      <c r="B37" s="1037"/>
      <c r="C37" s="721"/>
      <c r="D37" s="715" t="s">
        <v>296</v>
      </c>
      <c r="E37" s="706"/>
      <c r="F37" s="465">
        <v>13</v>
      </c>
      <c r="G37" s="547">
        <v>316968.38461538462</v>
      </c>
      <c r="H37" s="490">
        <f t="shared" si="0"/>
        <v>9.4399940090964083E-4</v>
      </c>
    </row>
    <row r="38" spans="2:8" ht="11.45" customHeight="1" x14ac:dyDescent="0.15">
      <c r="B38" s="1037"/>
      <c r="C38" s="721"/>
      <c r="D38" s="715" t="s">
        <v>297</v>
      </c>
      <c r="E38" s="706"/>
      <c r="F38" s="465">
        <v>13</v>
      </c>
      <c r="G38" s="547">
        <v>580.53846153846155</v>
      </c>
      <c r="H38" s="490">
        <f t="shared" si="0"/>
        <v>1.7289672613951693E-6</v>
      </c>
    </row>
    <row r="39" spans="2:8" ht="11.45" customHeight="1" x14ac:dyDescent="0.15">
      <c r="B39" s="1037"/>
      <c r="C39" s="721"/>
      <c r="D39" s="715" t="s">
        <v>298</v>
      </c>
      <c r="E39" s="706"/>
      <c r="F39" s="465">
        <v>13</v>
      </c>
      <c r="G39" s="547">
        <v>87681.846153846156</v>
      </c>
      <c r="H39" s="490">
        <f t="shared" si="0"/>
        <v>2.6113522438623866E-4</v>
      </c>
    </row>
    <row r="40" spans="2:8" ht="11.45" customHeight="1" x14ac:dyDescent="0.15">
      <c r="B40" s="1037"/>
      <c r="C40" s="717"/>
      <c r="D40" s="696" t="s">
        <v>299</v>
      </c>
      <c r="E40" s="697"/>
      <c r="F40" s="464">
        <v>13</v>
      </c>
      <c r="G40" s="550">
        <v>3595672.923076923</v>
      </c>
      <c r="H40" s="494">
        <f t="shared" si="0"/>
        <v>1.0708680265921018E-2</v>
      </c>
    </row>
    <row r="41" spans="2:8" ht="11.45" customHeight="1" x14ac:dyDescent="0.15">
      <c r="B41" s="1037"/>
      <c r="C41" s="717" t="s">
        <v>300</v>
      </c>
      <c r="D41" s="719"/>
      <c r="E41" s="722"/>
      <c r="F41" s="461">
        <v>15</v>
      </c>
      <c r="G41" s="551">
        <v>3927879.4666666668</v>
      </c>
      <c r="H41" s="495">
        <f t="shared" si="0"/>
        <v>1.1698062151775381E-2</v>
      </c>
    </row>
    <row r="42" spans="2:8" ht="11.45" customHeight="1" x14ac:dyDescent="0.15">
      <c r="B42" s="1037"/>
      <c r="C42" s="717" t="s">
        <v>301</v>
      </c>
      <c r="D42" s="719"/>
      <c r="E42" s="722"/>
      <c r="F42" s="461">
        <v>10</v>
      </c>
      <c r="G42" s="551">
        <v>879760.9</v>
      </c>
      <c r="H42" s="495">
        <f t="shared" si="0"/>
        <v>2.6201154526861192E-3</v>
      </c>
    </row>
    <row r="43" spans="2:8" ht="11.45" customHeight="1" thickBot="1" x14ac:dyDescent="0.2">
      <c r="B43" s="1037"/>
      <c r="C43" s="717" t="s">
        <v>302</v>
      </c>
      <c r="D43" s="719"/>
      <c r="E43" s="722"/>
      <c r="F43" s="463">
        <v>10</v>
      </c>
      <c r="G43" s="552">
        <v>9913783.8000000007</v>
      </c>
      <c r="H43" s="544">
        <f t="shared" si="0"/>
        <v>2.9525360957698071E-2</v>
      </c>
    </row>
    <row r="44" spans="2:8" ht="11.45" customHeight="1" thickTop="1" x14ac:dyDescent="0.15">
      <c r="B44" s="1037"/>
      <c r="C44" s="809" t="s">
        <v>881</v>
      </c>
      <c r="D44" s="810"/>
      <c r="E44" s="811"/>
      <c r="F44" s="462">
        <v>27</v>
      </c>
      <c r="G44" s="545">
        <v>369659813.18518519</v>
      </c>
      <c r="H44" s="496">
        <f t="shared" si="0"/>
        <v>1.1009257046585814</v>
      </c>
    </row>
    <row r="45" spans="2:8" ht="11.45" customHeight="1" x14ac:dyDescent="0.15">
      <c r="B45" s="690" t="s">
        <v>880</v>
      </c>
      <c r="C45" s="753"/>
      <c r="D45" s="691"/>
      <c r="E45" s="691"/>
      <c r="F45" s="461">
        <v>27</v>
      </c>
      <c r="G45" s="551">
        <v>335771806.96296299</v>
      </c>
      <c r="H45" s="495">
        <f t="shared" si="0"/>
        <v>1</v>
      </c>
    </row>
    <row r="46" spans="2:8" ht="11.45" customHeight="1" x14ac:dyDescent="0.15">
      <c r="B46" s="756" t="s">
        <v>879</v>
      </c>
      <c r="C46" s="757"/>
      <c r="D46" s="758"/>
      <c r="E46" s="758"/>
      <c r="F46" s="461">
        <v>27</v>
      </c>
      <c r="G46" s="551">
        <v>-33888006.222222224</v>
      </c>
      <c r="H46" s="495">
        <f t="shared" si="0"/>
        <v>-0.10092570465858144</v>
      </c>
    </row>
    <row r="47" spans="2:8" ht="11.45" customHeight="1" x14ac:dyDescent="0.15">
      <c r="B47" s="756" t="s">
        <v>878</v>
      </c>
      <c r="C47" s="757"/>
      <c r="D47" s="758"/>
      <c r="E47" s="758"/>
      <c r="F47" s="455">
        <v>27</v>
      </c>
      <c r="G47" s="553">
        <v>-224.43932772311612</v>
      </c>
      <c r="H47" s="506" t="s">
        <v>701</v>
      </c>
    </row>
    <row r="48" spans="2:8" ht="11.45" customHeight="1" x14ac:dyDescent="0.15">
      <c r="B48" s="756" t="s">
        <v>661</v>
      </c>
      <c r="C48" s="812"/>
      <c r="D48" s="813"/>
      <c r="E48" s="757"/>
      <c r="F48" s="461">
        <v>15</v>
      </c>
      <c r="G48" s="551">
        <v>78996990</v>
      </c>
      <c r="H48" s="495">
        <f t="shared" si="0"/>
        <v>0.23526987186483378</v>
      </c>
    </row>
    <row r="49" spans="2:8" ht="11.45" customHeight="1" x14ac:dyDescent="0.15">
      <c r="B49" s="756" t="s">
        <v>877</v>
      </c>
      <c r="C49" s="812"/>
      <c r="D49" s="813"/>
      <c r="E49" s="757"/>
      <c r="F49" s="461">
        <v>15</v>
      </c>
      <c r="G49" s="551">
        <v>-175875567.33333334</v>
      </c>
      <c r="H49" s="495">
        <f t="shared" si="0"/>
        <v>-0.52379492168838682</v>
      </c>
    </row>
    <row r="50" spans="2:8" ht="11.45" customHeight="1" x14ac:dyDescent="0.15">
      <c r="B50" s="756" t="s">
        <v>876</v>
      </c>
      <c r="C50" s="733"/>
      <c r="D50" s="758"/>
      <c r="E50" s="732"/>
      <c r="F50" s="455">
        <v>15</v>
      </c>
      <c r="G50" s="553">
        <v>-31.59497551993379</v>
      </c>
      <c r="H50" s="506" t="s">
        <v>701</v>
      </c>
    </row>
    <row r="51" spans="2:8" ht="11.45" customHeight="1" x14ac:dyDescent="0.15">
      <c r="B51" s="693" t="s">
        <v>657</v>
      </c>
      <c r="C51" s="748"/>
      <c r="D51" s="713"/>
      <c r="E51" s="710"/>
      <c r="F51" s="459">
        <v>20</v>
      </c>
      <c r="G51" s="549">
        <v>5872640.9500000002</v>
      </c>
      <c r="H51" s="492">
        <f t="shared" si="0"/>
        <v>1.7489976311941453E-2</v>
      </c>
    </row>
    <row r="52" spans="2:8" ht="11.45" customHeight="1" x14ac:dyDescent="0.15">
      <c r="B52" s="693"/>
      <c r="C52" s="708" t="s">
        <v>656</v>
      </c>
      <c r="D52" s="711"/>
      <c r="E52" s="711"/>
      <c r="F52" s="458">
        <v>22</v>
      </c>
      <c r="G52" s="547">
        <v>15541.772727272728</v>
      </c>
      <c r="H52" s="490">
        <f t="shared" si="0"/>
        <v>4.6286711406318427E-5</v>
      </c>
    </row>
    <row r="53" spans="2:8" ht="11.45" customHeight="1" x14ac:dyDescent="0.15">
      <c r="B53" s="693"/>
      <c r="C53" s="715" t="s">
        <v>655</v>
      </c>
      <c r="D53" s="706"/>
      <c r="E53" s="706"/>
      <c r="F53" s="458">
        <v>18</v>
      </c>
      <c r="G53" s="547">
        <v>138.88888888888889</v>
      </c>
      <c r="H53" s="490">
        <f t="shared" si="0"/>
        <v>4.1364071077060053E-7</v>
      </c>
    </row>
    <row r="54" spans="2:8" ht="11.45" customHeight="1" x14ac:dyDescent="0.15">
      <c r="B54" s="693"/>
      <c r="C54" s="715" t="s">
        <v>654</v>
      </c>
      <c r="D54" s="706"/>
      <c r="E54" s="706"/>
      <c r="F54" s="458">
        <v>18</v>
      </c>
      <c r="G54" s="547">
        <v>561777.77777777775</v>
      </c>
      <c r="H54" s="490">
        <f t="shared" si="0"/>
        <v>1.673093946924925E-3</v>
      </c>
    </row>
    <row r="55" spans="2:8" ht="11.45" customHeight="1" x14ac:dyDescent="0.15">
      <c r="B55" s="717"/>
      <c r="C55" s="718" t="s">
        <v>653</v>
      </c>
      <c r="D55" s="719"/>
      <c r="E55" s="697"/>
      <c r="F55" s="460">
        <v>21</v>
      </c>
      <c r="G55" s="548">
        <v>5151227.1428571427</v>
      </c>
      <c r="H55" s="491">
        <f t="shared" si="0"/>
        <v>1.5341452248328117E-2</v>
      </c>
    </row>
    <row r="56" spans="2:8" ht="11.45" customHeight="1" x14ac:dyDescent="0.15">
      <c r="B56" s="693" t="s">
        <v>652</v>
      </c>
      <c r="C56" s="691"/>
      <c r="D56" s="710"/>
      <c r="E56" s="710"/>
      <c r="F56" s="459">
        <v>17</v>
      </c>
      <c r="G56" s="549">
        <v>27282190.882352941</v>
      </c>
      <c r="H56" s="492">
        <f t="shared" si="0"/>
        <v>8.1252178761280811E-2</v>
      </c>
    </row>
    <row r="57" spans="2:8" ht="11.45" customHeight="1" x14ac:dyDescent="0.15">
      <c r="B57" s="693"/>
      <c r="C57" s="708" t="s">
        <v>651</v>
      </c>
      <c r="D57" s="711"/>
      <c r="E57" s="711"/>
      <c r="F57" s="458">
        <v>20</v>
      </c>
      <c r="G57" s="547">
        <v>22678070.75</v>
      </c>
      <c r="H57" s="490">
        <f t="shared" si="0"/>
        <v>6.7540127788338955E-2</v>
      </c>
    </row>
    <row r="58" spans="2:8" ht="11.45" customHeight="1" x14ac:dyDescent="0.15">
      <c r="B58" s="693"/>
      <c r="C58" s="715" t="s">
        <v>650</v>
      </c>
      <c r="D58" s="706"/>
      <c r="E58" s="706"/>
      <c r="F58" s="458">
        <v>15</v>
      </c>
      <c r="G58" s="547">
        <v>0</v>
      </c>
      <c r="H58" s="490">
        <f t="shared" si="0"/>
        <v>0</v>
      </c>
    </row>
    <row r="59" spans="2:8" ht="11.45" customHeight="1" x14ac:dyDescent="0.15">
      <c r="B59" s="693"/>
      <c r="C59" s="708" t="s">
        <v>649</v>
      </c>
      <c r="D59" s="711"/>
      <c r="E59" s="711"/>
      <c r="F59" s="457">
        <v>16</v>
      </c>
      <c r="G59" s="550">
        <v>1174647</v>
      </c>
      <c r="H59" s="494">
        <f t="shared" si="0"/>
        <v>3.498349103888786E-3</v>
      </c>
    </row>
    <row r="60" spans="2:8" ht="11.45" customHeight="1" x14ac:dyDescent="0.15">
      <c r="B60" s="756" t="s">
        <v>648</v>
      </c>
      <c r="C60" s="757"/>
      <c r="D60" s="758"/>
      <c r="E60" s="759"/>
      <c r="F60" s="456">
        <v>9</v>
      </c>
      <c r="G60" s="551">
        <v>183925.44444444444</v>
      </c>
      <c r="H60" s="495">
        <f t="shared" si="0"/>
        <v>5.477691712953499E-4</v>
      </c>
    </row>
    <row r="61" spans="2:8" ht="11.45" customHeight="1" x14ac:dyDescent="0.15">
      <c r="B61" s="756" t="s">
        <v>647</v>
      </c>
      <c r="C61" s="757"/>
      <c r="D61" s="758"/>
      <c r="E61" s="759"/>
      <c r="F61" s="456">
        <v>14</v>
      </c>
      <c r="G61" s="551">
        <v>2586330</v>
      </c>
      <c r="H61" s="495">
        <f t="shared" si="0"/>
        <v>7.7026419323087568E-3</v>
      </c>
    </row>
    <row r="62" spans="2:8" ht="11.45" customHeight="1" x14ac:dyDescent="0.15">
      <c r="B62" s="756" t="s">
        <v>646</v>
      </c>
      <c r="C62" s="732"/>
      <c r="D62" s="719"/>
      <c r="E62" s="722"/>
      <c r="F62" s="455">
        <v>19</v>
      </c>
      <c r="G62" s="545">
        <v>-3001811.6315789474</v>
      </c>
      <c r="H62" s="496">
        <f t="shared" si="0"/>
        <v>-8.9400347775775574E-3</v>
      </c>
    </row>
    <row r="63" spans="2:8" ht="11.45" customHeight="1" x14ac:dyDescent="0.15">
      <c r="B63" s="717" t="s">
        <v>681</v>
      </c>
      <c r="C63" s="732"/>
      <c r="D63" s="719"/>
      <c r="E63" s="722"/>
      <c r="F63" s="455">
        <v>15</v>
      </c>
      <c r="G63" s="545">
        <v>-195680278.26666668</v>
      </c>
      <c r="H63" s="496">
        <f t="shared" si="0"/>
        <v>-0.58277757157929289</v>
      </c>
    </row>
    <row r="64" spans="2:8" ht="11.45" customHeight="1" x14ac:dyDescent="0.15">
      <c r="B64" s="717" t="s">
        <v>875</v>
      </c>
      <c r="C64" s="732"/>
      <c r="D64" s="719"/>
      <c r="E64" s="722"/>
      <c r="F64" s="455">
        <v>15</v>
      </c>
      <c r="G64" s="454">
        <v>-34.61559448462603</v>
      </c>
      <c r="H64" s="453" t="s">
        <v>701</v>
      </c>
    </row>
  </sheetData>
  <mergeCells count="4">
    <mergeCell ref="B5:B44"/>
    <mergeCell ref="B2:E4"/>
    <mergeCell ref="F3:F4"/>
    <mergeCell ref="G3:G4"/>
  </mergeCells>
  <phoneticPr fontId="13"/>
  <pageMargins left="0.70866141732283472" right="0.70866141732283472" top="0.74803149606299213" bottom="0.74803149606299213" header="0.31496062992125984" footer="0.31496062992125984"/>
  <pageSetup paperSize="9" orientation="portrait" useFirstPageNumber="1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1"/>
  <sheetViews>
    <sheetView showGridLines="0" zoomScaleNormal="100" workbookViewId="0"/>
  </sheetViews>
  <sheetFormatPr defaultRowHeight="15" customHeight="1" x14ac:dyDescent="0.15"/>
  <cols>
    <col min="1" max="1" width="0.875" style="37" customWidth="1"/>
    <col min="2" max="2" width="7.375" style="37" customWidth="1"/>
    <col min="3" max="4" width="2.375" style="38" customWidth="1"/>
    <col min="5" max="8" width="7.375" style="38" customWidth="1"/>
    <col min="9" max="26" width="7.375" style="37" customWidth="1"/>
    <col min="27" max="16384" width="9" style="37"/>
  </cols>
  <sheetData>
    <row r="1" spans="1:14" ht="15" customHeight="1" x14ac:dyDescent="0.15">
      <c r="A1" s="37" t="s">
        <v>891</v>
      </c>
      <c r="I1" s="38"/>
    </row>
    <row r="2" spans="1:14" ht="21.75" x14ac:dyDescent="0.15">
      <c r="B2" s="58"/>
      <c r="C2" s="59"/>
      <c r="D2" s="59"/>
      <c r="E2" s="59"/>
      <c r="F2" s="59"/>
      <c r="G2" s="59"/>
      <c r="H2" s="59"/>
      <c r="I2" s="59"/>
      <c r="J2" s="59"/>
      <c r="K2" s="60"/>
      <c r="L2" s="212" t="s">
        <v>0</v>
      </c>
      <c r="M2" s="212" t="s">
        <v>1</v>
      </c>
      <c r="N2" s="211" t="s">
        <v>62</v>
      </c>
    </row>
    <row r="3" spans="1:14" ht="12" customHeight="1" x14ac:dyDescent="0.15">
      <c r="B3" s="53"/>
      <c r="C3" s="54"/>
      <c r="D3" s="54"/>
      <c r="E3" s="54"/>
      <c r="F3" s="54"/>
      <c r="G3" s="54"/>
      <c r="H3" s="54"/>
      <c r="I3" s="54"/>
      <c r="J3" s="54"/>
      <c r="K3" s="55"/>
      <c r="L3" s="56"/>
      <c r="M3" s="57">
        <f>$L$20</f>
        <v>32</v>
      </c>
      <c r="N3" s="57">
        <f>M3-L9</f>
        <v>22</v>
      </c>
    </row>
    <row r="4" spans="1:14" ht="15" customHeight="1" x14ac:dyDescent="0.15">
      <c r="B4" s="58" t="s">
        <v>712</v>
      </c>
      <c r="C4" s="59"/>
      <c r="D4" s="59"/>
      <c r="E4" s="59"/>
      <c r="F4" s="59"/>
      <c r="G4" s="59"/>
      <c r="H4" s="59"/>
      <c r="I4" s="59"/>
      <c r="J4" s="59"/>
      <c r="K4" s="60"/>
      <c r="L4" s="61">
        <v>5</v>
      </c>
      <c r="M4" s="62">
        <f t="shared" ref="M4:N8" si="0">$L4/M$3*100</f>
        <v>15.625</v>
      </c>
      <c r="N4" s="62">
        <f t="shared" si="0"/>
        <v>22.727272727272727</v>
      </c>
    </row>
    <row r="5" spans="1:14" ht="15" customHeight="1" x14ac:dyDescent="0.15">
      <c r="B5" s="49" t="s">
        <v>711</v>
      </c>
      <c r="I5" s="38"/>
      <c r="J5" s="38"/>
      <c r="K5" s="50"/>
      <c r="L5" s="64">
        <v>15</v>
      </c>
      <c r="M5" s="65">
        <f t="shared" si="0"/>
        <v>46.875</v>
      </c>
      <c r="N5" s="65">
        <f t="shared" si="0"/>
        <v>68.181818181818173</v>
      </c>
    </row>
    <row r="6" spans="1:14" ht="15" customHeight="1" x14ac:dyDescent="0.15">
      <c r="B6" s="49" t="s">
        <v>710</v>
      </c>
      <c r="I6" s="38"/>
      <c r="J6" s="38"/>
      <c r="K6" s="50"/>
      <c r="L6" s="64">
        <v>6</v>
      </c>
      <c r="M6" s="65">
        <f t="shared" si="0"/>
        <v>18.75</v>
      </c>
      <c r="N6" s="65">
        <f t="shared" si="0"/>
        <v>27.27272727272727</v>
      </c>
    </row>
    <row r="7" spans="1:14" ht="15" customHeight="1" x14ac:dyDescent="0.15">
      <c r="B7" s="49" t="s">
        <v>464</v>
      </c>
      <c r="I7" s="38"/>
      <c r="J7" s="38"/>
      <c r="K7" s="50"/>
      <c r="L7" s="64">
        <v>3</v>
      </c>
      <c r="M7" s="65">
        <f t="shared" si="0"/>
        <v>9.375</v>
      </c>
      <c r="N7" s="65">
        <f t="shared" si="0"/>
        <v>13.636363636363635</v>
      </c>
    </row>
    <row r="8" spans="1:14" ht="15" customHeight="1" x14ac:dyDescent="0.15">
      <c r="B8" s="49" t="s">
        <v>463</v>
      </c>
      <c r="I8" s="38"/>
      <c r="J8" s="38"/>
      <c r="K8" s="50"/>
      <c r="L8" s="64">
        <v>2</v>
      </c>
      <c r="M8" s="65">
        <f t="shared" si="0"/>
        <v>6.25</v>
      </c>
      <c r="N8" s="65">
        <f t="shared" si="0"/>
        <v>9.0909090909090917</v>
      </c>
    </row>
    <row r="9" spans="1:14" ht="15" customHeight="1" x14ac:dyDescent="0.15">
      <c r="B9" s="49" t="s">
        <v>73</v>
      </c>
      <c r="I9" s="38"/>
      <c r="J9" s="38"/>
      <c r="K9" s="50"/>
      <c r="L9" s="64">
        <v>10</v>
      </c>
      <c r="M9" s="65">
        <f>$L9/M$3*100</f>
        <v>31.25</v>
      </c>
      <c r="N9" s="67" t="s">
        <v>74</v>
      </c>
    </row>
    <row r="10" spans="1:14" ht="15" customHeight="1" x14ac:dyDescent="0.15">
      <c r="B10" s="43" t="s">
        <v>52</v>
      </c>
      <c r="C10" s="44"/>
      <c r="D10" s="44"/>
      <c r="E10" s="44"/>
      <c r="F10" s="44"/>
      <c r="G10" s="44"/>
      <c r="H10" s="44"/>
      <c r="I10" s="44"/>
      <c r="J10" s="44"/>
      <c r="K10" s="45"/>
      <c r="L10" s="68">
        <f>SUM(L4:L9)</f>
        <v>41</v>
      </c>
      <c r="M10" s="76" t="str">
        <f>IF(SUM(M4:M9)&gt;100,"－",SUM(M4:M9))</f>
        <v>－</v>
      </c>
      <c r="N10" s="76" t="str">
        <f>IF(SUM(N4:N9)&gt;100,"－",SUM(N4:N9))</f>
        <v>－</v>
      </c>
    </row>
    <row r="11" spans="1:14" ht="15" customHeight="1" x14ac:dyDescent="0.15">
      <c r="I11" s="38"/>
      <c r="J11" s="38"/>
    </row>
    <row r="12" spans="1:14" ht="15" customHeight="1" x14ac:dyDescent="0.15">
      <c r="A12" s="37" t="s">
        <v>887</v>
      </c>
      <c r="I12" s="38"/>
      <c r="J12" s="38"/>
    </row>
    <row r="13" spans="1:14" ht="21.75" x14ac:dyDescent="0.15">
      <c r="B13" s="58"/>
      <c r="C13" s="59"/>
      <c r="D13" s="59"/>
      <c r="E13" s="59"/>
      <c r="F13" s="59"/>
      <c r="G13" s="59"/>
      <c r="H13" s="59"/>
      <c r="I13" s="59"/>
      <c r="J13" s="59"/>
      <c r="K13" s="60"/>
      <c r="L13" s="212" t="s">
        <v>0</v>
      </c>
      <c r="M13" s="212" t="s">
        <v>1</v>
      </c>
      <c r="N13" s="211" t="s">
        <v>62</v>
      </c>
    </row>
    <row r="14" spans="1:14" ht="12" customHeight="1" x14ac:dyDescent="0.15">
      <c r="B14" s="53"/>
      <c r="C14" s="54"/>
      <c r="D14" s="54"/>
      <c r="E14" s="54"/>
      <c r="F14" s="54"/>
      <c r="G14" s="54"/>
      <c r="H14" s="54"/>
      <c r="I14" s="54"/>
      <c r="J14" s="54"/>
      <c r="K14" s="55"/>
      <c r="L14" s="56"/>
      <c r="M14" s="57">
        <f>$L$20</f>
        <v>32</v>
      </c>
      <c r="N14" s="57">
        <f>M14-L19</f>
        <v>20</v>
      </c>
    </row>
    <row r="15" spans="1:14" ht="15" customHeight="1" x14ac:dyDescent="0.15">
      <c r="B15" s="58" t="s">
        <v>886</v>
      </c>
      <c r="C15" s="59"/>
      <c r="D15" s="59"/>
      <c r="E15" s="59"/>
      <c r="F15" s="59"/>
      <c r="G15" s="59"/>
      <c r="H15" s="59"/>
      <c r="I15" s="59"/>
      <c r="J15" s="59"/>
      <c r="K15" s="60"/>
      <c r="L15" s="61">
        <v>1</v>
      </c>
      <c r="M15" s="62">
        <f t="shared" ref="M15:N18" si="1">$L15/M$14*100</f>
        <v>3.125</v>
      </c>
      <c r="N15" s="62">
        <f t="shared" si="1"/>
        <v>5</v>
      </c>
    </row>
    <row r="16" spans="1:14" ht="15" customHeight="1" x14ac:dyDescent="0.15">
      <c r="B16" s="49" t="s">
        <v>885</v>
      </c>
      <c r="I16" s="38"/>
      <c r="J16" s="38"/>
      <c r="K16" s="50"/>
      <c r="L16" s="64">
        <v>8</v>
      </c>
      <c r="M16" s="65">
        <f t="shared" si="1"/>
        <v>25</v>
      </c>
      <c r="N16" s="65">
        <f t="shared" si="1"/>
        <v>40</v>
      </c>
    </row>
    <row r="17" spans="2:14" ht="15" customHeight="1" x14ac:dyDescent="0.15">
      <c r="B17" s="49" t="s">
        <v>884</v>
      </c>
      <c r="I17" s="38"/>
      <c r="J17" s="38"/>
      <c r="K17" s="50"/>
      <c r="L17" s="64">
        <v>2</v>
      </c>
      <c r="M17" s="65">
        <f t="shared" si="1"/>
        <v>6.25</v>
      </c>
      <c r="N17" s="65">
        <f t="shared" si="1"/>
        <v>10</v>
      </c>
    </row>
    <row r="18" spans="2:14" ht="15" customHeight="1" x14ac:dyDescent="0.15">
      <c r="B18" s="49" t="s">
        <v>883</v>
      </c>
      <c r="I18" s="38"/>
      <c r="J18" s="38"/>
      <c r="K18" s="50"/>
      <c r="L18" s="64">
        <v>9</v>
      </c>
      <c r="M18" s="65">
        <f t="shared" si="1"/>
        <v>28.125</v>
      </c>
      <c r="N18" s="65">
        <f t="shared" si="1"/>
        <v>45</v>
      </c>
    </row>
    <row r="19" spans="2:14" ht="15" customHeight="1" x14ac:dyDescent="0.15">
      <c r="B19" s="49" t="s">
        <v>73</v>
      </c>
      <c r="I19" s="38"/>
      <c r="J19" s="38"/>
      <c r="K19" s="50"/>
      <c r="L19" s="64">
        <v>12</v>
      </c>
      <c r="M19" s="65">
        <f>$L19/M$14*100</f>
        <v>37.5</v>
      </c>
      <c r="N19" s="67" t="s">
        <v>74</v>
      </c>
    </row>
    <row r="20" spans="2:14" ht="15" customHeight="1" x14ac:dyDescent="0.15">
      <c r="B20" s="43" t="s">
        <v>52</v>
      </c>
      <c r="C20" s="44"/>
      <c r="D20" s="44"/>
      <c r="E20" s="44"/>
      <c r="F20" s="44"/>
      <c r="G20" s="44"/>
      <c r="H20" s="44"/>
      <c r="I20" s="44"/>
      <c r="J20" s="44"/>
      <c r="K20" s="45"/>
      <c r="L20" s="68">
        <f>SUM(L15:L19)</f>
        <v>32</v>
      </c>
      <c r="M20" s="69">
        <f>SUM(M15:M19)</f>
        <v>100</v>
      </c>
      <c r="N20" s="69">
        <f>SUM(N15:N19)</f>
        <v>100</v>
      </c>
    </row>
    <row r="21" spans="2:14" ht="15" customHeight="1" x14ac:dyDescent="0.15">
      <c r="I21" s="38"/>
      <c r="J21" s="38"/>
    </row>
  </sheetData>
  <phoneticPr fontId="4"/>
  <pageMargins left="0.70866141732283472" right="0.70866141732283472" top="0.74803149606299213" bottom="0.74803149606299213" header="0.31496062992125984" footer="0.31496062992125984"/>
  <pageSetup paperSize="9" scale="82" orientation="landscape" useFirstPageNumber="1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72"/>
  <sheetViews>
    <sheetView zoomScaleNormal="100" workbookViewId="0">
      <selection sqref="A1:L72"/>
    </sheetView>
  </sheetViews>
  <sheetFormatPr defaultRowHeight="13.5" x14ac:dyDescent="0.15"/>
  <sheetData>
    <row r="1" spans="1:12" x14ac:dyDescent="0.15">
      <c r="A1" s="944" t="s">
        <v>893</v>
      </c>
      <c r="B1" s="944"/>
      <c r="C1" s="944"/>
      <c r="D1" s="944"/>
      <c r="E1" s="944"/>
      <c r="F1" s="944"/>
      <c r="G1" s="944"/>
      <c r="H1" s="944"/>
      <c r="I1" s="944"/>
      <c r="J1" s="944"/>
      <c r="K1" s="944"/>
      <c r="L1" s="944"/>
    </row>
    <row r="2" spans="1:12" x14ac:dyDescent="0.15">
      <c r="A2" s="944"/>
      <c r="B2" s="944"/>
      <c r="C2" s="944"/>
      <c r="D2" s="944"/>
      <c r="E2" s="944"/>
      <c r="F2" s="944"/>
      <c r="G2" s="944"/>
      <c r="H2" s="944"/>
      <c r="I2" s="944"/>
      <c r="J2" s="944"/>
      <c r="K2" s="944"/>
      <c r="L2" s="944"/>
    </row>
    <row r="3" spans="1:12" x14ac:dyDescent="0.15">
      <c r="A3" s="944"/>
      <c r="B3" s="944"/>
      <c r="C3" s="944"/>
      <c r="D3" s="944"/>
      <c r="E3" s="944"/>
      <c r="F3" s="944"/>
      <c r="G3" s="944"/>
      <c r="H3" s="944"/>
      <c r="I3" s="944"/>
      <c r="J3" s="944"/>
      <c r="K3" s="944"/>
      <c r="L3" s="944"/>
    </row>
    <row r="4" spans="1:12" x14ac:dyDescent="0.15">
      <c r="A4" s="944"/>
      <c r="B4" s="944"/>
      <c r="C4" s="944"/>
      <c r="D4" s="944"/>
      <c r="E4" s="944"/>
      <c r="F4" s="944"/>
      <c r="G4" s="944"/>
      <c r="H4" s="944"/>
      <c r="I4" s="944"/>
      <c r="J4" s="944"/>
      <c r="K4" s="944"/>
      <c r="L4" s="944"/>
    </row>
    <row r="5" spans="1:12" x14ac:dyDescent="0.15">
      <c r="A5" s="944"/>
      <c r="B5" s="944"/>
      <c r="C5" s="944"/>
      <c r="D5" s="944"/>
      <c r="E5" s="944"/>
      <c r="F5" s="944"/>
      <c r="G5" s="944"/>
      <c r="H5" s="944"/>
      <c r="I5" s="944"/>
      <c r="J5" s="944"/>
      <c r="K5" s="944"/>
      <c r="L5" s="944"/>
    </row>
    <row r="6" spans="1:12" x14ac:dyDescent="0.15">
      <c r="A6" s="944"/>
      <c r="B6" s="944"/>
      <c r="C6" s="944"/>
      <c r="D6" s="944"/>
      <c r="E6" s="944"/>
      <c r="F6" s="944"/>
      <c r="G6" s="944"/>
      <c r="H6" s="944"/>
      <c r="I6" s="944"/>
      <c r="J6" s="944"/>
      <c r="K6" s="944"/>
      <c r="L6" s="944"/>
    </row>
    <row r="7" spans="1:12" x14ac:dyDescent="0.15">
      <c r="A7" s="944"/>
      <c r="B7" s="944"/>
      <c r="C7" s="944"/>
      <c r="D7" s="944"/>
      <c r="E7" s="944"/>
      <c r="F7" s="944"/>
      <c r="G7" s="944"/>
      <c r="H7" s="944"/>
      <c r="I7" s="944"/>
      <c r="J7" s="944"/>
      <c r="K7" s="944"/>
      <c r="L7" s="944"/>
    </row>
    <row r="8" spans="1:12" x14ac:dyDescent="0.15">
      <c r="A8" s="944"/>
      <c r="B8" s="944"/>
      <c r="C8" s="944"/>
      <c r="D8" s="944"/>
      <c r="E8" s="944"/>
      <c r="F8" s="944"/>
      <c r="G8" s="944"/>
      <c r="H8" s="944"/>
      <c r="I8" s="944"/>
      <c r="J8" s="944"/>
      <c r="K8" s="944"/>
      <c r="L8" s="944"/>
    </row>
    <row r="9" spans="1:12" x14ac:dyDescent="0.15">
      <c r="A9" s="944"/>
      <c r="B9" s="944"/>
      <c r="C9" s="944"/>
      <c r="D9" s="944"/>
      <c r="E9" s="944"/>
      <c r="F9" s="944"/>
      <c r="G9" s="944"/>
      <c r="H9" s="944"/>
      <c r="I9" s="944"/>
      <c r="J9" s="944"/>
      <c r="K9" s="944"/>
      <c r="L9" s="944"/>
    </row>
    <row r="10" spans="1:12" x14ac:dyDescent="0.15">
      <c r="A10" s="944"/>
      <c r="B10" s="944"/>
      <c r="C10" s="944"/>
      <c r="D10" s="944"/>
      <c r="E10" s="944"/>
      <c r="F10" s="944"/>
      <c r="G10" s="944"/>
      <c r="H10" s="944"/>
      <c r="I10" s="944"/>
      <c r="J10" s="944"/>
      <c r="K10" s="944"/>
      <c r="L10" s="944"/>
    </row>
    <row r="11" spans="1:12" x14ac:dyDescent="0.15">
      <c r="A11" s="944"/>
      <c r="B11" s="944"/>
      <c r="C11" s="944"/>
      <c r="D11" s="944"/>
      <c r="E11" s="944"/>
      <c r="F11" s="944"/>
      <c r="G11" s="944"/>
      <c r="H11" s="944"/>
      <c r="I11" s="944"/>
      <c r="J11" s="944"/>
      <c r="K11" s="944"/>
      <c r="L11" s="944"/>
    </row>
    <row r="12" spans="1:12" x14ac:dyDescent="0.15">
      <c r="A12" s="944"/>
      <c r="B12" s="944"/>
      <c r="C12" s="944"/>
      <c r="D12" s="944"/>
      <c r="E12" s="944"/>
      <c r="F12" s="944"/>
      <c r="G12" s="944"/>
      <c r="H12" s="944"/>
      <c r="I12" s="944"/>
      <c r="J12" s="944"/>
      <c r="K12" s="944"/>
      <c r="L12" s="944"/>
    </row>
    <row r="13" spans="1:12" x14ac:dyDescent="0.15">
      <c r="A13" s="944"/>
      <c r="B13" s="944"/>
      <c r="C13" s="944"/>
      <c r="D13" s="944"/>
      <c r="E13" s="944"/>
      <c r="F13" s="944"/>
      <c r="G13" s="944"/>
      <c r="H13" s="944"/>
      <c r="I13" s="944"/>
      <c r="J13" s="944"/>
      <c r="K13" s="944"/>
      <c r="L13" s="944"/>
    </row>
    <row r="14" spans="1:12" x14ac:dyDescent="0.15">
      <c r="A14" s="944"/>
      <c r="B14" s="944"/>
      <c r="C14" s="944"/>
      <c r="D14" s="944"/>
      <c r="E14" s="944"/>
      <c r="F14" s="944"/>
      <c r="G14" s="944"/>
      <c r="H14" s="944"/>
      <c r="I14" s="944"/>
      <c r="J14" s="944"/>
      <c r="K14" s="944"/>
      <c r="L14" s="944"/>
    </row>
    <row r="15" spans="1:12" x14ac:dyDescent="0.15">
      <c r="A15" s="944"/>
      <c r="B15" s="944"/>
      <c r="C15" s="944"/>
      <c r="D15" s="944"/>
      <c r="E15" s="944"/>
      <c r="F15" s="944"/>
      <c r="G15" s="944"/>
      <c r="H15" s="944"/>
      <c r="I15" s="944"/>
      <c r="J15" s="944"/>
      <c r="K15" s="944"/>
      <c r="L15" s="944"/>
    </row>
    <row r="16" spans="1:12" x14ac:dyDescent="0.15">
      <c r="A16" s="944"/>
      <c r="B16" s="944"/>
      <c r="C16" s="944"/>
      <c r="D16" s="944"/>
      <c r="E16" s="944"/>
      <c r="F16" s="944"/>
      <c r="G16" s="944"/>
      <c r="H16" s="944"/>
      <c r="I16" s="944"/>
      <c r="J16" s="944"/>
      <c r="K16" s="944"/>
      <c r="L16" s="944"/>
    </row>
    <row r="17" spans="1:12" x14ac:dyDescent="0.15">
      <c r="A17" s="944"/>
      <c r="B17" s="944"/>
      <c r="C17" s="944"/>
      <c r="D17" s="944"/>
      <c r="E17" s="944"/>
      <c r="F17" s="944"/>
      <c r="G17" s="944"/>
      <c r="H17" s="944"/>
      <c r="I17" s="944"/>
      <c r="J17" s="944"/>
      <c r="K17" s="944"/>
      <c r="L17" s="944"/>
    </row>
    <row r="18" spans="1:12" x14ac:dyDescent="0.15">
      <c r="A18" s="944"/>
      <c r="B18" s="944"/>
      <c r="C18" s="944"/>
      <c r="D18" s="944"/>
      <c r="E18" s="944"/>
      <c r="F18" s="944"/>
      <c r="G18" s="944"/>
      <c r="H18" s="944"/>
      <c r="I18" s="944"/>
      <c r="J18" s="944"/>
      <c r="K18" s="944"/>
      <c r="L18" s="944"/>
    </row>
    <row r="19" spans="1:12" x14ac:dyDescent="0.15">
      <c r="A19" s="944"/>
      <c r="B19" s="944"/>
      <c r="C19" s="944"/>
      <c r="D19" s="944"/>
      <c r="E19" s="944"/>
      <c r="F19" s="944"/>
      <c r="G19" s="944"/>
      <c r="H19" s="944"/>
      <c r="I19" s="944"/>
      <c r="J19" s="944"/>
      <c r="K19" s="944"/>
      <c r="L19" s="944"/>
    </row>
    <row r="20" spans="1:12" x14ac:dyDescent="0.15">
      <c r="A20" s="944"/>
      <c r="B20" s="944"/>
      <c r="C20" s="944"/>
      <c r="D20" s="944"/>
      <c r="E20" s="944"/>
      <c r="F20" s="944"/>
      <c r="G20" s="944"/>
      <c r="H20" s="944"/>
      <c r="I20" s="944"/>
      <c r="J20" s="944"/>
      <c r="K20" s="944"/>
      <c r="L20" s="944"/>
    </row>
    <row r="21" spans="1:12" x14ac:dyDescent="0.15">
      <c r="A21" s="944"/>
      <c r="B21" s="944"/>
      <c r="C21" s="944"/>
      <c r="D21" s="944"/>
      <c r="E21" s="944"/>
      <c r="F21" s="944"/>
      <c r="G21" s="944"/>
      <c r="H21" s="944"/>
      <c r="I21" s="944"/>
      <c r="J21" s="944"/>
      <c r="K21" s="944"/>
      <c r="L21" s="944"/>
    </row>
    <row r="22" spans="1:12" x14ac:dyDescent="0.15">
      <c r="A22" s="944"/>
      <c r="B22" s="944"/>
      <c r="C22" s="944"/>
      <c r="D22" s="944"/>
      <c r="E22" s="944"/>
      <c r="F22" s="944"/>
      <c r="G22" s="944"/>
      <c r="H22" s="944"/>
      <c r="I22" s="944"/>
      <c r="J22" s="944"/>
      <c r="K22" s="944"/>
      <c r="L22" s="944"/>
    </row>
    <row r="23" spans="1:12" x14ac:dyDescent="0.15">
      <c r="A23" s="944"/>
      <c r="B23" s="944"/>
      <c r="C23" s="944"/>
      <c r="D23" s="944"/>
      <c r="E23" s="944"/>
      <c r="F23" s="944"/>
      <c r="G23" s="944"/>
      <c r="H23" s="944"/>
      <c r="I23" s="944"/>
      <c r="J23" s="944"/>
      <c r="K23" s="944"/>
      <c r="L23" s="944"/>
    </row>
    <row r="24" spans="1:12" x14ac:dyDescent="0.15">
      <c r="A24" s="944"/>
      <c r="B24" s="944"/>
      <c r="C24" s="944"/>
      <c r="D24" s="944"/>
      <c r="E24" s="944"/>
      <c r="F24" s="944"/>
      <c r="G24" s="944"/>
      <c r="H24" s="944"/>
      <c r="I24" s="944"/>
      <c r="J24" s="944"/>
      <c r="K24" s="944"/>
      <c r="L24" s="944"/>
    </row>
    <row r="25" spans="1:12" x14ac:dyDescent="0.15">
      <c r="A25" s="944"/>
      <c r="B25" s="944"/>
      <c r="C25" s="944"/>
      <c r="D25" s="944"/>
      <c r="E25" s="944"/>
      <c r="F25" s="944"/>
      <c r="G25" s="944"/>
      <c r="H25" s="944"/>
      <c r="I25" s="944"/>
      <c r="J25" s="944"/>
      <c r="K25" s="944"/>
      <c r="L25" s="944"/>
    </row>
    <row r="26" spans="1:12" x14ac:dyDescent="0.15">
      <c r="A26" s="944"/>
      <c r="B26" s="944"/>
      <c r="C26" s="944"/>
      <c r="D26" s="944"/>
      <c r="E26" s="944"/>
      <c r="F26" s="944"/>
      <c r="G26" s="944"/>
      <c r="H26" s="944"/>
      <c r="I26" s="944"/>
      <c r="J26" s="944"/>
      <c r="K26" s="944"/>
      <c r="L26" s="944"/>
    </row>
    <row r="27" spans="1:12" x14ac:dyDescent="0.15">
      <c r="A27" s="944"/>
      <c r="B27" s="944"/>
      <c r="C27" s="944"/>
      <c r="D27" s="944"/>
      <c r="E27" s="944"/>
      <c r="F27" s="944"/>
      <c r="G27" s="944"/>
      <c r="H27" s="944"/>
      <c r="I27" s="944"/>
      <c r="J27" s="944"/>
      <c r="K27" s="944"/>
      <c r="L27" s="944"/>
    </row>
    <row r="28" spans="1:12" x14ac:dyDescent="0.15">
      <c r="A28" s="944"/>
      <c r="B28" s="944"/>
      <c r="C28" s="944"/>
      <c r="D28" s="944"/>
      <c r="E28" s="944"/>
      <c r="F28" s="944"/>
      <c r="G28" s="944"/>
      <c r="H28" s="944"/>
      <c r="I28" s="944"/>
      <c r="J28" s="944"/>
      <c r="K28" s="944"/>
      <c r="L28" s="944"/>
    </row>
    <row r="29" spans="1:12" x14ac:dyDescent="0.15">
      <c r="A29" s="944"/>
      <c r="B29" s="944"/>
      <c r="C29" s="944"/>
      <c r="D29" s="944"/>
      <c r="E29" s="944"/>
      <c r="F29" s="944"/>
      <c r="G29" s="944"/>
      <c r="H29" s="944"/>
      <c r="I29" s="944"/>
      <c r="J29" s="944"/>
      <c r="K29" s="944"/>
      <c r="L29" s="944"/>
    </row>
    <row r="30" spans="1:12" x14ac:dyDescent="0.15">
      <c r="A30" s="944"/>
      <c r="B30" s="944"/>
      <c r="C30" s="944"/>
      <c r="D30" s="944"/>
      <c r="E30" s="944"/>
      <c r="F30" s="944"/>
      <c r="G30" s="944"/>
      <c r="H30" s="944"/>
      <c r="I30" s="944"/>
      <c r="J30" s="944"/>
      <c r="K30" s="944"/>
      <c r="L30" s="944"/>
    </row>
    <row r="31" spans="1:12" x14ac:dyDescent="0.15">
      <c r="A31" s="944"/>
      <c r="B31" s="944"/>
      <c r="C31" s="944"/>
      <c r="D31" s="944"/>
      <c r="E31" s="944"/>
      <c r="F31" s="944"/>
      <c r="G31" s="944"/>
      <c r="H31" s="944"/>
      <c r="I31" s="944"/>
      <c r="J31" s="944"/>
      <c r="K31" s="944"/>
      <c r="L31" s="944"/>
    </row>
    <row r="32" spans="1:12" x14ac:dyDescent="0.15">
      <c r="A32" s="944"/>
      <c r="B32" s="944"/>
      <c r="C32" s="944"/>
      <c r="D32" s="944"/>
      <c r="E32" s="944"/>
      <c r="F32" s="944"/>
      <c r="G32" s="944"/>
      <c r="H32" s="944"/>
      <c r="I32" s="944"/>
      <c r="J32" s="944"/>
      <c r="K32" s="944"/>
      <c r="L32" s="944"/>
    </row>
    <row r="33" spans="1:12" x14ac:dyDescent="0.15">
      <c r="A33" s="944"/>
      <c r="B33" s="944"/>
      <c r="C33" s="944"/>
      <c r="D33" s="944"/>
      <c r="E33" s="944"/>
      <c r="F33" s="944"/>
      <c r="G33" s="944"/>
      <c r="H33" s="944"/>
      <c r="I33" s="944"/>
      <c r="J33" s="944"/>
      <c r="K33" s="944"/>
      <c r="L33" s="944"/>
    </row>
    <row r="34" spans="1:12" x14ac:dyDescent="0.15">
      <c r="A34" s="944"/>
      <c r="B34" s="944"/>
      <c r="C34" s="944"/>
      <c r="D34" s="944"/>
      <c r="E34" s="944"/>
      <c r="F34" s="944"/>
      <c r="G34" s="944"/>
      <c r="H34" s="944"/>
      <c r="I34" s="944"/>
      <c r="J34" s="944"/>
      <c r="K34" s="944"/>
      <c r="L34" s="944"/>
    </row>
    <row r="35" spans="1:12" x14ac:dyDescent="0.15">
      <c r="A35" s="944"/>
      <c r="B35" s="944"/>
      <c r="C35" s="944"/>
      <c r="D35" s="944"/>
      <c r="E35" s="944"/>
      <c r="F35" s="944"/>
      <c r="G35" s="944"/>
      <c r="H35" s="944"/>
      <c r="I35" s="944"/>
      <c r="J35" s="944"/>
      <c r="K35" s="944"/>
      <c r="L35" s="944"/>
    </row>
    <row r="36" spans="1:12" x14ac:dyDescent="0.15">
      <c r="A36" s="944"/>
      <c r="B36" s="944"/>
      <c r="C36" s="944"/>
      <c r="D36" s="944"/>
      <c r="E36" s="944"/>
      <c r="F36" s="944"/>
      <c r="G36" s="944"/>
      <c r="H36" s="944"/>
      <c r="I36" s="944"/>
      <c r="J36" s="944"/>
      <c r="K36" s="944"/>
      <c r="L36" s="944"/>
    </row>
    <row r="37" spans="1:12" x14ac:dyDescent="0.15">
      <c r="A37" s="944"/>
      <c r="B37" s="944"/>
      <c r="C37" s="944"/>
      <c r="D37" s="944"/>
      <c r="E37" s="944"/>
      <c r="F37" s="944"/>
      <c r="G37" s="944"/>
      <c r="H37" s="944"/>
      <c r="I37" s="944"/>
      <c r="J37" s="944"/>
      <c r="K37" s="944"/>
      <c r="L37" s="944"/>
    </row>
    <row r="38" spans="1:12" x14ac:dyDescent="0.15">
      <c r="A38" s="944"/>
      <c r="B38" s="944"/>
      <c r="C38" s="944"/>
      <c r="D38" s="944"/>
      <c r="E38" s="944"/>
      <c r="F38" s="944"/>
      <c r="G38" s="944"/>
      <c r="H38" s="944"/>
      <c r="I38" s="944"/>
      <c r="J38" s="944"/>
      <c r="K38" s="944"/>
      <c r="L38" s="944"/>
    </row>
    <row r="39" spans="1:12" x14ac:dyDescent="0.15">
      <c r="A39" s="944"/>
      <c r="B39" s="944"/>
      <c r="C39" s="944"/>
      <c r="D39" s="944"/>
      <c r="E39" s="944"/>
      <c r="F39" s="944"/>
      <c r="G39" s="944"/>
      <c r="H39" s="944"/>
      <c r="I39" s="944"/>
      <c r="J39" s="944"/>
      <c r="K39" s="944"/>
      <c r="L39" s="944"/>
    </row>
    <row r="40" spans="1:12" x14ac:dyDescent="0.15">
      <c r="A40" s="944"/>
      <c r="B40" s="944"/>
      <c r="C40" s="944"/>
      <c r="D40" s="944"/>
      <c r="E40" s="944"/>
      <c r="F40" s="944"/>
      <c r="G40" s="944"/>
      <c r="H40" s="944"/>
      <c r="I40" s="944"/>
      <c r="J40" s="944"/>
      <c r="K40" s="944"/>
      <c r="L40" s="944"/>
    </row>
    <row r="41" spans="1:12" x14ac:dyDescent="0.15">
      <c r="A41" s="944"/>
      <c r="B41" s="944"/>
      <c r="C41" s="944"/>
      <c r="D41" s="944"/>
      <c r="E41" s="944"/>
      <c r="F41" s="944"/>
      <c r="G41" s="944"/>
      <c r="H41" s="944"/>
      <c r="I41" s="944"/>
      <c r="J41" s="944"/>
      <c r="K41" s="944"/>
      <c r="L41" s="944"/>
    </row>
    <row r="42" spans="1:12" x14ac:dyDescent="0.15">
      <c r="A42" s="944"/>
      <c r="B42" s="944"/>
      <c r="C42" s="944"/>
      <c r="D42" s="944"/>
      <c r="E42" s="944"/>
      <c r="F42" s="944"/>
      <c r="G42" s="944"/>
      <c r="H42" s="944"/>
      <c r="I42" s="944"/>
      <c r="J42" s="944"/>
      <c r="K42" s="944"/>
      <c r="L42" s="944"/>
    </row>
    <row r="43" spans="1:12" x14ac:dyDescent="0.15">
      <c r="A43" s="944"/>
      <c r="B43" s="944"/>
      <c r="C43" s="944"/>
      <c r="D43" s="944"/>
      <c r="E43" s="944"/>
      <c r="F43" s="944"/>
      <c r="G43" s="944"/>
      <c r="H43" s="944"/>
      <c r="I43" s="944"/>
      <c r="J43" s="944"/>
      <c r="K43" s="944"/>
      <c r="L43" s="944"/>
    </row>
    <row r="44" spans="1:12" x14ac:dyDescent="0.15">
      <c r="A44" s="944"/>
      <c r="B44" s="944"/>
      <c r="C44" s="944"/>
      <c r="D44" s="944"/>
      <c r="E44" s="944"/>
      <c r="F44" s="944"/>
      <c r="G44" s="944"/>
      <c r="H44" s="944"/>
      <c r="I44" s="944"/>
      <c r="J44" s="944"/>
      <c r="K44" s="944"/>
      <c r="L44" s="944"/>
    </row>
    <row r="45" spans="1:12" x14ac:dyDescent="0.15">
      <c r="A45" s="944"/>
      <c r="B45" s="944"/>
      <c r="C45" s="944"/>
      <c r="D45" s="944"/>
      <c r="E45" s="944"/>
      <c r="F45" s="944"/>
      <c r="G45" s="944"/>
      <c r="H45" s="944"/>
      <c r="I45" s="944"/>
      <c r="J45" s="944"/>
      <c r="K45" s="944"/>
      <c r="L45" s="944"/>
    </row>
    <row r="46" spans="1:12" x14ac:dyDescent="0.15">
      <c r="A46" s="944"/>
      <c r="B46" s="944"/>
      <c r="C46" s="944"/>
      <c r="D46" s="944"/>
      <c r="E46" s="944"/>
      <c r="F46" s="944"/>
      <c r="G46" s="944"/>
      <c r="H46" s="944"/>
      <c r="I46" s="944"/>
      <c r="J46" s="944"/>
      <c r="K46" s="944"/>
      <c r="L46" s="944"/>
    </row>
    <row r="47" spans="1:12" x14ac:dyDescent="0.15">
      <c r="A47" s="944"/>
      <c r="B47" s="944"/>
      <c r="C47" s="944"/>
      <c r="D47" s="944"/>
      <c r="E47" s="944"/>
      <c r="F47" s="944"/>
      <c r="G47" s="944"/>
      <c r="H47" s="944"/>
      <c r="I47" s="944"/>
      <c r="J47" s="944"/>
      <c r="K47" s="944"/>
      <c r="L47" s="944"/>
    </row>
    <row r="48" spans="1:12" x14ac:dyDescent="0.15">
      <c r="A48" s="944"/>
      <c r="B48" s="944"/>
      <c r="C48" s="944"/>
      <c r="D48" s="944"/>
      <c r="E48" s="944"/>
      <c r="F48" s="944"/>
      <c r="G48" s="944"/>
      <c r="H48" s="944"/>
      <c r="I48" s="944"/>
      <c r="J48" s="944"/>
      <c r="K48" s="944"/>
      <c r="L48" s="944"/>
    </row>
    <row r="49" spans="1:12" x14ac:dyDescent="0.15">
      <c r="A49" s="944"/>
      <c r="B49" s="944"/>
      <c r="C49" s="944"/>
      <c r="D49" s="944"/>
      <c r="E49" s="944"/>
      <c r="F49" s="944"/>
      <c r="G49" s="944"/>
      <c r="H49" s="944"/>
      <c r="I49" s="944"/>
      <c r="J49" s="944"/>
      <c r="K49" s="944"/>
      <c r="L49" s="944"/>
    </row>
    <row r="50" spans="1:12" x14ac:dyDescent="0.15">
      <c r="A50" s="944"/>
      <c r="B50" s="944"/>
      <c r="C50" s="944"/>
      <c r="D50" s="944"/>
      <c r="E50" s="944"/>
      <c r="F50" s="944"/>
      <c r="G50" s="944"/>
      <c r="H50" s="944"/>
      <c r="I50" s="944"/>
      <c r="J50" s="944"/>
      <c r="K50" s="944"/>
      <c r="L50" s="944"/>
    </row>
    <row r="51" spans="1:12" x14ac:dyDescent="0.15">
      <c r="A51" s="944"/>
      <c r="B51" s="944"/>
      <c r="C51" s="944"/>
      <c r="D51" s="944"/>
      <c r="E51" s="944"/>
      <c r="F51" s="944"/>
      <c r="G51" s="944"/>
      <c r="H51" s="944"/>
      <c r="I51" s="944"/>
      <c r="J51" s="944"/>
      <c r="K51" s="944"/>
      <c r="L51" s="944"/>
    </row>
    <row r="52" spans="1:12" x14ac:dyDescent="0.15">
      <c r="A52" s="944"/>
      <c r="B52" s="944"/>
      <c r="C52" s="944"/>
      <c r="D52" s="944"/>
      <c r="E52" s="944"/>
      <c r="F52" s="944"/>
      <c r="G52" s="944"/>
      <c r="H52" s="944"/>
      <c r="I52" s="944"/>
      <c r="J52" s="944"/>
      <c r="K52" s="944"/>
      <c r="L52" s="944"/>
    </row>
    <row r="53" spans="1:12" x14ac:dyDescent="0.15">
      <c r="A53" s="944"/>
      <c r="B53" s="944"/>
      <c r="C53" s="944"/>
      <c r="D53" s="944"/>
      <c r="E53" s="944"/>
      <c r="F53" s="944"/>
      <c r="G53" s="944"/>
      <c r="H53" s="944"/>
      <c r="I53" s="944"/>
      <c r="J53" s="944"/>
      <c r="K53" s="944"/>
      <c r="L53" s="944"/>
    </row>
    <row r="54" spans="1:12" x14ac:dyDescent="0.15">
      <c r="A54" s="944"/>
      <c r="B54" s="944"/>
      <c r="C54" s="944"/>
      <c r="D54" s="944"/>
      <c r="E54" s="944"/>
      <c r="F54" s="944"/>
      <c r="G54" s="944"/>
      <c r="H54" s="944"/>
      <c r="I54" s="944"/>
      <c r="J54" s="944"/>
      <c r="K54" s="944"/>
      <c r="L54" s="944"/>
    </row>
    <row r="55" spans="1:12" x14ac:dyDescent="0.15">
      <c r="A55" s="944"/>
      <c r="B55" s="944"/>
      <c r="C55" s="944"/>
      <c r="D55" s="944"/>
      <c r="E55" s="944"/>
      <c r="F55" s="944"/>
      <c r="G55" s="944"/>
      <c r="H55" s="944"/>
      <c r="I55" s="944"/>
      <c r="J55" s="944"/>
      <c r="K55" s="944"/>
      <c r="L55" s="944"/>
    </row>
    <row r="56" spans="1:12" x14ac:dyDescent="0.15">
      <c r="A56" s="944"/>
      <c r="B56" s="944"/>
      <c r="C56" s="944"/>
      <c r="D56" s="944"/>
      <c r="E56" s="944"/>
      <c r="F56" s="944"/>
      <c r="G56" s="944"/>
      <c r="H56" s="944"/>
      <c r="I56" s="944"/>
      <c r="J56" s="944"/>
      <c r="K56" s="944"/>
      <c r="L56" s="944"/>
    </row>
    <row r="57" spans="1:12" x14ac:dyDescent="0.15">
      <c r="A57" s="944"/>
      <c r="B57" s="944"/>
      <c r="C57" s="944"/>
      <c r="D57" s="944"/>
      <c r="E57" s="944"/>
      <c r="F57" s="944"/>
      <c r="G57" s="944"/>
      <c r="H57" s="944"/>
      <c r="I57" s="944"/>
      <c r="J57" s="944"/>
      <c r="K57" s="944"/>
      <c r="L57" s="944"/>
    </row>
    <row r="58" spans="1:12" x14ac:dyDescent="0.15">
      <c r="A58" s="944"/>
      <c r="B58" s="944"/>
      <c r="C58" s="944"/>
      <c r="D58" s="944"/>
      <c r="E58" s="944"/>
      <c r="F58" s="944"/>
      <c r="G58" s="944"/>
      <c r="H58" s="944"/>
      <c r="I58" s="944"/>
      <c r="J58" s="944"/>
      <c r="K58" s="944"/>
      <c r="L58" s="944"/>
    </row>
    <row r="59" spans="1:12" x14ac:dyDescent="0.15">
      <c r="A59" s="944"/>
      <c r="B59" s="944"/>
      <c r="C59" s="944"/>
      <c r="D59" s="944"/>
      <c r="E59" s="944"/>
      <c r="F59" s="944"/>
      <c r="G59" s="944"/>
      <c r="H59" s="944"/>
      <c r="I59" s="944"/>
      <c r="J59" s="944"/>
      <c r="K59" s="944"/>
      <c r="L59" s="944"/>
    </row>
    <row r="60" spans="1:12" x14ac:dyDescent="0.15">
      <c r="A60" s="944"/>
      <c r="B60" s="944"/>
      <c r="C60" s="944"/>
      <c r="D60" s="944"/>
      <c r="E60" s="944"/>
      <c r="F60" s="944"/>
      <c r="G60" s="944"/>
      <c r="H60" s="944"/>
      <c r="I60" s="944"/>
      <c r="J60" s="944"/>
      <c r="K60" s="944"/>
      <c r="L60" s="944"/>
    </row>
    <row r="61" spans="1:12" x14ac:dyDescent="0.15">
      <c r="A61" s="944"/>
      <c r="B61" s="944"/>
      <c r="C61" s="944"/>
      <c r="D61" s="944"/>
      <c r="E61" s="944"/>
      <c r="F61" s="944"/>
      <c r="G61" s="944"/>
      <c r="H61" s="944"/>
      <c r="I61" s="944"/>
      <c r="J61" s="944"/>
      <c r="K61" s="944"/>
      <c r="L61" s="944"/>
    </row>
    <row r="62" spans="1:12" x14ac:dyDescent="0.15">
      <c r="A62" s="944"/>
      <c r="B62" s="944"/>
      <c r="C62" s="944"/>
      <c r="D62" s="944"/>
      <c r="E62" s="944"/>
      <c r="F62" s="944"/>
      <c r="G62" s="944"/>
      <c r="H62" s="944"/>
      <c r="I62" s="944"/>
      <c r="J62" s="944"/>
      <c r="K62" s="944"/>
      <c r="L62" s="944"/>
    </row>
    <row r="63" spans="1:12" x14ac:dyDescent="0.15">
      <c r="A63" s="944"/>
      <c r="B63" s="944"/>
      <c r="C63" s="944"/>
      <c r="D63" s="944"/>
      <c r="E63" s="944"/>
      <c r="F63" s="944"/>
      <c r="G63" s="944"/>
      <c r="H63" s="944"/>
      <c r="I63" s="944"/>
      <c r="J63" s="944"/>
      <c r="K63" s="944"/>
      <c r="L63" s="944"/>
    </row>
    <row r="64" spans="1:12" x14ac:dyDescent="0.15">
      <c r="A64" s="944"/>
      <c r="B64" s="944"/>
      <c r="C64" s="944"/>
      <c r="D64" s="944"/>
      <c r="E64" s="944"/>
      <c r="F64" s="944"/>
      <c r="G64" s="944"/>
      <c r="H64" s="944"/>
      <c r="I64" s="944"/>
      <c r="J64" s="944"/>
      <c r="K64" s="944"/>
      <c r="L64" s="944"/>
    </row>
    <row r="65" spans="1:12" x14ac:dyDescent="0.15">
      <c r="A65" s="944"/>
      <c r="B65" s="944"/>
      <c r="C65" s="944"/>
      <c r="D65" s="944"/>
      <c r="E65" s="944"/>
      <c r="F65" s="944"/>
      <c r="G65" s="944"/>
      <c r="H65" s="944"/>
      <c r="I65" s="944"/>
      <c r="J65" s="944"/>
      <c r="K65" s="944"/>
      <c r="L65" s="944"/>
    </row>
    <row r="66" spans="1:12" x14ac:dyDescent="0.15">
      <c r="A66" s="944"/>
      <c r="B66" s="944"/>
      <c r="C66" s="944"/>
      <c r="D66" s="944"/>
      <c r="E66" s="944"/>
      <c r="F66" s="944"/>
      <c r="G66" s="944"/>
      <c r="H66" s="944"/>
      <c r="I66" s="944"/>
      <c r="J66" s="944"/>
      <c r="K66" s="944"/>
      <c r="L66" s="944"/>
    </row>
    <row r="67" spans="1:12" x14ac:dyDescent="0.15">
      <c r="A67" s="944"/>
      <c r="B67" s="944"/>
      <c r="C67" s="944"/>
      <c r="D67" s="944"/>
      <c r="E67" s="944"/>
      <c r="F67" s="944"/>
      <c r="G67" s="944"/>
      <c r="H67" s="944"/>
      <c r="I67" s="944"/>
      <c r="J67" s="944"/>
      <c r="K67" s="944"/>
      <c r="L67" s="944"/>
    </row>
    <row r="68" spans="1:12" x14ac:dyDescent="0.15">
      <c r="A68" s="944"/>
      <c r="B68" s="944"/>
      <c r="C68" s="944"/>
      <c r="D68" s="944"/>
      <c r="E68" s="944"/>
      <c r="F68" s="944"/>
      <c r="G68" s="944"/>
      <c r="H68" s="944"/>
      <c r="I68" s="944"/>
      <c r="J68" s="944"/>
      <c r="K68" s="944"/>
      <c r="L68" s="944"/>
    </row>
    <row r="69" spans="1:12" x14ac:dyDescent="0.15">
      <c r="A69" s="944"/>
      <c r="B69" s="944"/>
      <c r="C69" s="944"/>
      <c r="D69" s="944"/>
      <c r="E69" s="944"/>
      <c r="F69" s="944"/>
      <c r="G69" s="944"/>
      <c r="H69" s="944"/>
      <c r="I69" s="944"/>
      <c r="J69" s="944"/>
      <c r="K69" s="944"/>
      <c r="L69" s="944"/>
    </row>
    <row r="70" spans="1:12" x14ac:dyDescent="0.15">
      <c r="A70" s="944"/>
      <c r="B70" s="944"/>
      <c r="C70" s="944"/>
      <c r="D70" s="944"/>
      <c r="E70" s="944"/>
      <c r="F70" s="944"/>
      <c r="G70" s="944"/>
      <c r="H70" s="944"/>
      <c r="I70" s="944"/>
      <c r="J70" s="944"/>
      <c r="K70" s="944"/>
      <c r="L70" s="944"/>
    </row>
    <row r="71" spans="1:12" x14ac:dyDescent="0.15">
      <c r="A71" s="944"/>
      <c r="B71" s="944"/>
      <c r="C71" s="944"/>
      <c r="D71" s="944"/>
      <c r="E71" s="944"/>
      <c r="F71" s="944"/>
      <c r="G71" s="944"/>
      <c r="H71" s="944"/>
      <c r="I71" s="944"/>
      <c r="J71" s="944"/>
      <c r="K71" s="944"/>
      <c r="L71" s="944"/>
    </row>
    <row r="72" spans="1:12" x14ac:dyDescent="0.15">
      <c r="A72" s="944"/>
      <c r="B72" s="944"/>
      <c r="C72" s="944"/>
      <c r="D72" s="944"/>
      <c r="E72" s="944"/>
      <c r="F72" s="944"/>
      <c r="G72" s="944"/>
      <c r="H72" s="944"/>
      <c r="I72" s="944"/>
      <c r="J72" s="944"/>
      <c r="K72" s="944"/>
      <c r="L72" s="944"/>
    </row>
  </sheetData>
  <mergeCells count="1">
    <mergeCell ref="A1:L72"/>
  </mergeCells>
  <phoneticPr fontId="4"/>
  <pageMargins left="0.70866141732283472" right="0.70866141732283472" top="0.74803149606299213" bottom="0.74803149606299213" header="0.31496062992125984" footer="0.31496062992125984"/>
  <pageSetup paperSize="9" scale="82" fitToWidth="0" fitToHeight="0" orientation="portrait" useFirstPageNumber="1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9"/>
  <sheetViews>
    <sheetView showGridLines="0" zoomScaleNormal="100" workbookViewId="0"/>
  </sheetViews>
  <sheetFormatPr defaultRowHeight="15" customHeight="1" x14ac:dyDescent="0.15"/>
  <cols>
    <col min="1" max="1" width="1" style="1" customWidth="1"/>
    <col min="2" max="2" width="7.625" style="1" customWidth="1"/>
    <col min="3" max="6" width="7" style="2" customWidth="1"/>
    <col min="7" max="7" width="8.75" style="2" customWidth="1"/>
    <col min="8" max="10" width="8.75" style="1" customWidth="1"/>
    <col min="11" max="11" width="7.625" style="1" customWidth="1"/>
    <col min="12" max="16384" width="9" style="1"/>
  </cols>
  <sheetData>
    <row r="1" spans="1:11" ht="15" customHeight="1" x14ac:dyDescent="0.15">
      <c r="A1" s="1" t="s">
        <v>892</v>
      </c>
      <c r="I1" s="2"/>
    </row>
    <row r="2" spans="1:11" ht="15" customHeight="1" x14ac:dyDescent="0.15">
      <c r="B2" s="3"/>
      <c r="C2" s="4"/>
      <c r="D2" s="4"/>
      <c r="E2" s="4"/>
      <c r="F2" s="5"/>
      <c r="G2" s="6" t="s">
        <v>0</v>
      </c>
      <c r="H2" s="7"/>
      <c r="I2" s="8" t="s">
        <v>1</v>
      </c>
      <c r="J2" s="9"/>
      <c r="K2" s="10" t="s">
        <v>2</v>
      </c>
    </row>
    <row r="3" spans="1:11" ht="12" customHeight="1" x14ac:dyDescent="0.15">
      <c r="B3" s="11"/>
      <c r="F3" s="12"/>
      <c r="G3" s="13" t="s">
        <v>3</v>
      </c>
      <c r="H3" s="13" t="s">
        <v>4</v>
      </c>
      <c r="I3" s="13" t="s">
        <v>3</v>
      </c>
      <c r="J3" s="13" t="s">
        <v>4</v>
      </c>
      <c r="K3" s="14"/>
    </row>
    <row r="4" spans="1:11" ht="12" customHeight="1" x14ac:dyDescent="0.15">
      <c r="B4" s="15"/>
      <c r="C4" s="16"/>
      <c r="D4" s="16"/>
      <c r="E4" s="16"/>
      <c r="F4" s="17"/>
      <c r="G4" s="18"/>
      <c r="H4" s="18"/>
      <c r="I4" s="19">
        <f>G52</f>
        <v>1500</v>
      </c>
      <c r="J4" s="19">
        <f>H52</f>
        <v>269</v>
      </c>
      <c r="K4" s="20"/>
    </row>
    <row r="5" spans="1:11" ht="15" customHeight="1" x14ac:dyDescent="0.15">
      <c r="B5" s="21" t="s">
        <v>5</v>
      </c>
      <c r="C5" s="4"/>
      <c r="D5" s="4"/>
      <c r="E5" s="4"/>
      <c r="F5" s="4"/>
      <c r="G5" s="22">
        <v>81</v>
      </c>
      <c r="H5" s="22">
        <v>16</v>
      </c>
      <c r="I5" s="23">
        <f t="shared" ref="I5:I51" si="0">$G5/I$4*100</f>
        <v>5.4</v>
      </c>
      <c r="J5" s="23">
        <f t="shared" ref="J5:J51" si="1">$H5/J$4*100</f>
        <v>5.9479553903345721</v>
      </c>
      <c r="K5" s="24">
        <f>H5/G5*100</f>
        <v>19.753086419753085</v>
      </c>
    </row>
    <row r="6" spans="1:11" ht="15" customHeight="1" x14ac:dyDescent="0.15">
      <c r="B6" s="11" t="s">
        <v>6</v>
      </c>
      <c r="G6" s="25">
        <v>53</v>
      </c>
      <c r="H6" s="25">
        <v>13</v>
      </c>
      <c r="I6" s="26">
        <f t="shared" si="0"/>
        <v>3.5333333333333337</v>
      </c>
      <c r="J6" s="26">
        <f t="shared" si="1"/>
        <v>4.8327137546468402</v>
      </c>
      <c r="K6" s="27">
        <f t="shared" ref="K6:K51" si="2">H6/G6*100</f>
        <v>24.528301886792452</v>
      </c>
    </row>
    <row r="7" spans="1:11" ht="15" customHeight="1" x14ac:dyDescent="0.15">
      <c r="B7" s="11" t="s">
        <v>7</v>
      </c>
      <c r="G7" s="25">
        <v>33</v>
      </c>
      <c r="H7" s="25">
        <v>9</v>
      </c>
      <c r="I7" s="26">
        <f t="shared" si="0"/>
        <v>2.1999999999999997</v>
      </c>
      <c r="J7" s="26">
        <f t="shared" si="1"/>
        <v>3.3457249070631967</v>
      </c>
      <c r="K7" s="27">
        <f t="shared" si="2"/>
        <v>27.27272727272727</v>
      </c>
    </row>
    <row r="8" spans="1:11" ht="15" customHeight="1" x14ac:dyDescent="0.15">
      <c r="B8" s="11" t="s">
        <v>8</v>
      </c>
      <c r="G8" s="25">
        <v>25</v>
      </c>
      <c r="H8" s="25">
        <v>3</v>
      </c>
      <c r="I8" s="26">
        <f t="shared" si="0"/>
        <v>1.6666666666666667</v>
      </c>
      <c r="J8" s="26">
        <f t="shared" si="1"/>
        <v>1.1152416356877324</v>
      </c>
      <c r="K8" s="27">
        <f t="shared" si="2"/>
        <v>12</v>
      </c>
    </row>
    <row r="9" spans="1:11" ht="15" customHeight="1" x14ac:dyDescent="0.15">
      <c r="B9" s="11" t="s">
        <v>9</v>
      </c>
      <c r="G9" s="25">
        <v>11</v>
      </c>
      <c r="H9" s="25">
        <v>2</v>
      </c>
      <c r="I9" s="26">
        <f t="shared" si="0"/>
        <v>0.73333333333333328</v>
      </c>
      <c r="J9" s="26">
        <f t="shared" si="1"/>
        <v>0.74349442379182151</v>
      </c>
      <c r="K9" s="27">
        <f t="shared" si="2"/>
        <v>18.181818181818183</v>
      </c>
    </row>
    <row r="10" spans="1:11" ht="15" customHeight="1" x14ac:dyDescent="0.15">
      <c r="B10" s="11" t="s">
        <v>10</v>
      </c>
      <c r="G10" s="25">
        <v>19</v>
      </c>
      <c r="H10" s="25">
        <v>1</v>
      </c>
      <c r="I10" s="26">
        <f t="shared" si="0"/>
        <v>1.2666666666666666</v>
      </c>
      <c r="J10" s="26">
        <f t="shared" si="1"/>
        <v>0.37174721189591076</v>
      </c>
      <c r="K10" s="27">
        <f t="shared" si="2"/>
        <v>5.2631578947368416</v>
      </c>
    </row>
    <row r="11" spans="1:11" ht="15" customHeight="1" x14ac:dyDescent="0.15">
      <c r="B11" s="11" t="s">
        <v>11</v>
      </c>
      <c r="G11" s="25">
        <v>29</v>
      </c>
      <c r="H11" s="25">
        <v>7</v>
      </c>
      <c r="I11" s="26">
        <f t="shared" si="0"/>
        <v>1.9333333333333333</v>
      </c>
      <c r="J11" s="26">
        <f t="shared" si="1"/>
        <v>2.6022304832713754</v>
      </c>
      <c r="K11" s="27">
        <f t="shared" si="2"/>
        <v>24.137931034482758</v>
      </c>
    </row>
    <row r="12" spans="1:11" ht="15" customHeight="1" x14ac:dyDescent="0.15">
      <c r="B12" s="11" t="s">
        <v>12</v>
      </c>
      <c r="G12" s="25">
        <v>24</v>
      </c>
      <c r="H12" s="25">
        <v>1</v>
      </c>
      <c r="I12" s="26">
        <f t="shared" si="0"/>
        <v>1.6</v>
      </c>
      <c r="J12" s="26">
        <f t="shared" si="1"/>
        <v>0.37174721189591076</v>
      </c>
      <c r="K12" s="27">
        <f t="shared" si="2"/>
        <v>4.1666666666666661</v>
      </c>
    </row>
    <row r="13" spans="1:11" ht="15" customHeight="1" x14ac:dyDescent="0.15">
      <c r="B13" s="11" t="s">
        <v>13</v>
      </c>
      <c r="G13" s="25">
        <v>24</v>
      </c>
      <c r="H13" s="25">
        <v>2</v>
      </c>
      <c r="I13" s="26">
        <f t="shared" si="0"/>
        <v>1.6</v>
      </c>
      <c r="J13" s="26">
        <f t="shared" si="1"/>
        <v>0.74349442379182151</v>
      </c>
      <c r="K13" s="27">
        <f t="shared" si="2"/>
        <v>8.3333333333333321</v>
      </c>
    </row>
    <row r="14" spans="1:11" ht="15" customHeight="1" x14ac:dyDescent="0.15">
      <c r="B14" s="11" t="s">
        <v>14</v>
      </c>
      <c r="G14" s="25">
        <v>48</v>
      </c>
      <c r="H14" s="25">
        <v>12</v>
      </c>
      <c r="I14" s="26">
        <f t="shared" si="0"/>
        <v>3.2</v>
      </c>
      <c r="J14" s="26">
        <f t="shared" si="1"/>
        <v>4.4609665427509295</v>
      </c>
      <c r="K14" s="27">
        <f t="shared" si="2"/>
        <v>25</v>
      </c>
    </row>
    <row r="15" spans="1:11" ht="15" customHeight="1" x14ac:dyDescent="0.15">
      <c r="B15" s="11" t="s">
        <v>15</v>
      </c>
      <c r="G15" s="25">
        <v>57</v>
      </c>
      <c r="H15" s="25">
        <v>10</v>
      </c>
      <c r="I15" s="26">
        <f t="shared" si="0"/>
        <v>3.8</v>
      </c>
      <c r="J15" s="26">
        <f t="shared" si="1"/>
        <v>3.7174721189591078</v>
      </c>
      <c r="K15" s="27">
        <f t="shared" si="2"/>
        <v>17.543859649122805</v>
      </c>
    </row>
    <row r="16" spans="1:11" ht="15" customHeight="1" x14ac:dyDescent="0.15">
      <c r="B16" s="11" t="s">
        <v>16</v>
      </c>
      <c r="G16" s="25">
        <v>47</v>
      </c>
      <c r="H16" s="25">
        <v>12</v>
      </c>
      <c r="I16" s="26">
        <f t="shared" si="0"/>
        <v>3.1333333333333333</v>
      </c>
      <c r="J16" s="26">
        <f t="shared" si="1"/>
        <v>4.4609665427509295</v>
      </c>
      <c r="K16" s="27">
        <f t="shared" si="2"/>
        <v>25.531914893617021</v>
      </c>
    </row>
    <row r="17" spans="2:11" ht="15" customHeight="1" x14ac:dyDescent="0.15">
      <c r="B17" s="11" t="s">
        <v>17</v>
      </c>
      <c r="G17" s="25">
        <v>46</v>
      </c>
      <c r="H17" s="25">
        <v>10</v>
      </c>
      <c r="I17" s="26">
        <f t="shared" si="0"/>
        <v>3.0666666666666664</v>
      </c>
      <c r="J17" s="26">
        <f t="shared" si="1"/>
        <v>3.7174721189591078</v>
      </c>
      <c r="K17" s="27">
        <f t="shared" si="2"/>
        <v>21.739130434782609</v>
      </c>
    </row>
    <row r="18" spans="2:11" ht="15" customHeight="1" x14ac:dyDescent="0.15">
      <c r="B18" s="11" t="s">
        <v>18</v>
      </c>
      <c r="G18" s="25">
        <v>62</v>
      </c>
      <c r="H18" s="25">
        <v>11</v>
      </c>
      <c r="I18" s="26">
        <f t="shared" si="0"/>
        <v>4.1333333333333329</v>
      </c>
      <c r="J18" s="26">
        <f t="shared" si="1"/>
        <v>4.0892193308550189</v>
      </c>
      <c r="K18" s="27">
        <f t="shared" si="2"/>
        <v>17.741935483870968</v>
      </c>
    </row>
    <row r="19" spans="2:11" ht="15" customHeight="1" x14ac:dyDescent="0.15">
      <c r="B19" s="11" t="s">
        <v>19</v>
      </c>
      <c r="G19" s="25">
        <v>17</v>
      </c>
      <c r="H19" s="25">
        <v>4</v>
      </c>
      <c r="I19" s="26">
        <f t="shared" si="0"/>
        <v>1.1333333333333333</v>
      </c>
      <c r="J19" s="26">
        <f t="shared" si="1"/>
        <v>1.486988847583643</v>
      </c>
      <c r="K19" s="27">
        <f t="shared" si="2"/>
        <v>23.52941176470588</v>
      </c>
    </row>
    <row r="20" spans="2:11" ht="15" customHeight="1" x14ac:dyDescent="0.15">
      <c r="B20" s="11" t="s">
        <v>20</v>
      </c>
      <c r="G20" s="25">
        <v>11</v>
      </c>
      <c r="H20" s="25">
        <v>5</v>
      </c>
      <c r="I20" s="26">
        <f t="shared" si="0"/>
        <v>0.73333333333333328</v>
      </c>
      <c r="J20" s="26">
        <f t="shared" si="1"/>
        <v>1.8587360594795539</v>
      </c>
      <c r="K20" s="27">
        <f t="shared" si="2"/>
        <v>45.454545454545453</v>
      </c>
    </row>
    <row r="21" spans="2:11" ht="15" customHeight="1" x14ac:dyDescent="0.15">
      <c r="B21" s="11" t="s">
        <v>21</v>
      </c>
      <c r="G21" s="25">
        <v>19</v>
      </c>
      <c r="H21" s="25">
        <v>4</v>
      </c>
      <c r="I21" s="26">
        <f t="shared" si="0"/>
        <v>1.2666666666666666</v>
      </c>
      <c r="J21" s="26">
        <f t="shared" si="1"/>
        <v>1.486988847583643</v>
      </c>
      <c r="K21" s="27">
        <f t="shared" si="2"/>
        <v>21.052631578947366</v>
      </c>
    </row>
    <row r="22" spans="2:11" ht="15" customHeight="1" x14ac:dyDescent="0.15">
      <c r="B22" s="11" t="s">
        <v>22</v>
      </c>
      <c r="G22" s="25">
        <v>8</v>
      </c>
      <c r="H22" s="25">
        <v>0</v>
      </c>
      <c r="I22" s="26">
        <f t="shared" si="0"/>
        <v>0.53333333333333333</v>
      </c>
      <c r="J22" s="26">
        <f t="shared" si="1"/>
        <v>0</v>
      </c>
      <c r="K22" s="27">
        <f t="shared" si="2"/>
        <v>0</v>
      </c>
    </row>
    <row r="23" spans="2:11" ht="15" customHeight="1" x14ac:dyDescent="0.15">
      <c r="B23" s="11" t="s">
        <v>23</v>
      </c>
      <c r="G23" s="25">
        <v>5</v>
      </c>
      <c r="H23" s="25">
        <v>0</v>
      </c>
      <c r="I23" s="26">
        <f t="shared" si="0"/>
        <v>0.33333333333333337</v>
      </c>
      <c r="J23" s="26">
        <f t="shared" si="1"/>
        <v>0</v>
      </c>
      <c r="K23" s="27">
        <f t="shared" si="2"/>
        <v>0</v>
      </c>
    </row>
    <row r="24" spans="2:11" ht="15" customHeight="1" x14ac:dyDescent="0.15">
      <c r="B24" s="11" t="s">
        <v>24</v>
      </c>
      <c r="G24" s="25">
        <v>23</v>
      </c>
      <c r="H24" s="25">
        <v>3</v>
      </c>
      <c r="I24" s="26">
        <f t="shared" si="0"/>
        <v>1.5333333333333332</v>
      </c>
      <c r="J24" s="26">
        <f t="shared" si="1"/>
        <v>1.1152416356877324</v>
      </c>
      <c r="K24" s="27">
        <f t="shared" si="2"/>
        <v>13.043478260869565</v>
      </c>
    </row>
    <row r="25" spans="2:11" ht="15" customHeight="1" x14ac:dyDescent="0.15">
      <c r="B25" s="11" t="s">
        <v>25</v>
      </c>
      <c r="G25" s="25">
        <v>21</v>
      </c>
      <c r="H25" s="25">
        <v>4</v>
      </c>
      <c r="I25" s="26">
        <f t="shared" si="0"/>
        <v>1.4000000000000001</v>
      </c>
      <c r="J25" s="26">
        <f t="shared" si="1"/>
        <v>1.486988847583643</v>
      </c>
      <c r="K25" s="27">
        <f t="shared" si="2"/>
        <v>19.047619047619047</v>
      </c>
    </row>
    <row r="26" spans="2:11" ht="15" customHeight="1" x14ac:dyDescent="0.15">
      <c r="B26" s="11" t="s">
        <v>26</v>
      </c>
      <c r="G26" s="25">
        <v>29</v>
      </c>
      <c r="H26" s="25">
        <v>4</v>
      </c>
      <c r="I26" s="26">
        <f t="shared" si="0"/>
        <v>1.9333333333333333</v>
      </c>
      <c r="J26" s="26">
        <f t="shared" si="1"/>
        <v>1.486988847583643</v>
      </c>
      <c r="K26" s="27">
        <f t="shared" si="2"/>
        <v>13.793103448275861</v>
      </c>
    </row>
    <row r="27" spans="2:11" ht="15" customHeight="1" x14ac:dyDescent="0.15">
      <c r="B27" s="11" t="s">
        <v>27</v>
      </c>
      <c r="G27" s="25">
        <v>62</v>
      </c>
      <c r="H27" s="25">
        <v>12</v>
      </c>
      <c r="I27" s="26">
        <f t="shared" si="0"/>
        <v>4.1333333333333329</v>
      </c>
      <c r="J27" s="26">
        <f t="shared" si="1"/>
        <v>4.4609665427509295</v>
      </c>
      <c r="K27" s="27">
        <f t="shared" si="2"/>
        <v>19.35483870967742</v>
      </c>
    </row>
    <row r="28" spans="2:11" ht="15" customHeight="1" x14ac:dyDescent="0.15">
      <c r="B28" s="11" t="s">
        <v>28</v>
      </c>
      <c r="G28" s="25">
        <v>30</v>
      </c>
      <c r="H28" s="25">
        <v>6</v>
      </c>
      <c r="I28" s="26">
        <f t="shared" si="0"/>
        <v>2</v>
      </c>
      <c r="J28" s="26">
        <f t="shared" si="1"/>
        <v>2.2304832713754648</v>
      </c>
      <c r="K28" s="27">
        <f t="shared" si="2"/>
        <v>20</v>
      </c>
    </row>
    <row r="29" spans="2:11" ht="15" customHeight="1" x14ac:dyDescent="0.15">
      <c r="B29" s="11" t="s">
        <v>29</v>
      </c>
      <c r="G29" s="25">
        <v>10</v>
      </c>
      <c r="H29" s="25">
        <v>2</v>
      </c>
      <c r="I29" s="26">
        <f t="shared" si="0"/>
        <v>0.66666666666666674</v>
      </c>
      <c r="J29" s="26">
        <f t="shared" si="1"/>
        <v>0.74349442379182151</v>
      </c>
      <c r="K29" s="27">
        <f t="shared" si="2"/>
        <v>20</v>
      </c>
    </row>
    <row r="30" spans="2:11" ht="15" customHeight="1" x14ac:dyDescent="0.15">
      <c r="B30" s="11" t="s">
        <v>30</v>
      </c>
      <c r="G30" s="25">
        <v>15</v>
      </c>
      <c r="H30" s="25">
        <v>3</v>
      </c>
      <c r="I30" s="26">
        <f t="shared" si="0"/>
        <v>1</v>
      </c>
      <c r="J30" s="26">
        <f t="shared" si="1"/>
        <v>1.1152416356877324</v>
      </c>
      <c r="K30" s="27">
        <f t="shared" si="2"/>
        <v>20</v>
      </c>
    </row>
    <row r="31" spans="2:11" ht="15" customHeight="1" x14ac:dyDescent="0.15">
      <c r="B31" s="11" t="s">
        <v>31</v>
      </c>
      <c r="G31" s="25">
        <v>111</v>
      </c>
      <c r="H31" s="25">
        <v>17</v>
      </c>
      <c r="I31" s="26">
        <f t="shared" si="0"/>
        <v>7.3999999999999995</v>
      </c>
      <c r="J31" s="26">
        <f t="shared" si="1"/>
        <v>6.3197026022304827</v>
      </c>
      <c r="K31" s="27">
        <f t="shared" si="2"/>
        <v>15.315315315315313</v>
      </c>
    </row>
    <row r="32" spans="2:11" ht="15" customHeight="1" x14ac:dyDescent="0.15">
      <c r="B32" s="11" t="s">
        <v>32</v>
      </c>
      <c r="G32" s="25">
        <v>33</v>
      </c>
      <c r="H32" s="25">
        <v>6</v>
      </c>
      <c r="I32" s="26">
        <f t="shared" si="0"/>
        <v>2.1999999999999997</v>
      </c>
      <c r="J32" s="26">
        <f t="shared" si="1"/>
        <v>2.2304832713754648</v>
      </c>
      <c r="K32" s="27">
        <f t="shared" si="2"/>
        <v>18.181818181818183</v>
      </c>
    </row>
    <row r="33" spans="2:11" ht="15" customHeight="1" x14ac:dyDescent="0.15">
      <c r="B33" s="11" t="s">
        <v>33</v>
      </c>
      <c r="G33" s="25">
        <v>5</v>
      </c>
      <c r="H33" s="25">
        <v>1</v>
      </c>
      <c r="I33" s="26">
        <f t="shared" si="0"/>
        <v>0.33333333333333337</v>
      </c>
      <c r="J33" s="26">
        <f t="shared" si="1"/>
        <v>0.37174721189591076</v>
      </c>
      <c r="K33" s="27">
        <f t="shared" si="2"/>
        <v>20</v>
      </c>
    </row>
    <row r="34" spans="2:11" ht="15" customHeight="1" x14ac:dyDescent="0.15">
      <c r="B34" s="11" t="s">
        <v>34</v>
      </c>
      <c r="G34" s="25">
        <v>26</v>
      </c>
      <c r="H34" s="25">
        <v>3</v>
      </c>
      <c r="I34" s="26">
        <f t="shared" si="0"/>
        <v>1.7333333333333332</v>
      </c>
      <c r="J34" s="26">
        <f t="shared" si="1"/>
        <v>1.1152416356877324</v>
      </c>
      <c r="K34" s="27">
        <f t="shared" si="2"/>
        <v>11.538461538461538</v>
      </c>
    </row>
    <row r="35" spans="2:11" ht="15" customHeight="1" x14ac:dyDescent="0.15">
      <c r="B35" s="11" t="s">
        <v>35</v>
      </c>
      <c r="G35" s="25">
        <v>12</v>
      </c>
      <c r="H35" s="25">
        <v>4</v>
      </c>
      <c r="I35" s="26">
        <f t="shared" si="0"/>
        <v>0.8</v>
      </c>
      <c r="J35" s="26">
        <f t="shared" si="1"/>
        <v>1.486988847583643</v>
      </c>
      <c r="K35" s="27">
        <f t="shared" si="2"/>
        <v>33.333333333333329</v>
      </c>
    </row>
    <row r="36" spans="2:11" ht="15" customHeight="1" x14ac:dyDescent="0.15">
      <c r="B36" s="11" t="s">
        <v>36</v>
      </c>
      <c r="G36" s="25">
        <v>18</v>
      </c>
      <c r="H36" s="25">
        <v>3</v>
      </c>
      <c r="I36" s="26">
        <f t="shared" si="0"/>
        <v>1.2</v>
      </c>
      <c r="J36" s="26">
        <f t="shared" si="1"/>
        <v>1.1152416356877324</v>
      </c>
      <c r="K36" s="27">
        <f t="shared" si="2"/>
        <v>16.666666666666664</v>
      </c>
    </row>
    <row r="37" spans="2:11" ht="15" customHeight="1" x14ac:dyDescent="0.15">
      <c r="B37" s="11" t="s">
        <v>37</v>
      </c>
      <c r="G37" s="25">
        <v>18</v>
      </c>
      <c r="H37" s="25">
        <v>4</v>
      </c>
      <c r="I37" s="26">
        <f t="shared" si="0"/>
        <v>1.2</v>
      </c>
      <c r="J37" s="26">
        <f t="shared" si="1"/>
        <v>1.486988847583643</v>
      </c>
      <c r="K37" s="27">
        <f t="shared" si="2"/>
        <v>22.222222222222221</v>
      </c>
    </row>
    <row r="38" spans="2:11" ht="15" customHeight="1" x14ac:dyDescent="0.15">
      <c r="B38" s="11" t="s">
        <v>38</v>
      </c>
      <c r="G38" s="25">
        <v>27</v>
      </c>
      <c r="H38" s="25">
        <v>4</v>
      </c>
      <c r="I38" s="26">
        <f t="shared" si="0"/>
        <v>1.7999999999999998</v>
      </c>
      <c r="J38" s="26">
        <f t="shared" si="1"/>
        <v>1.486988847583643</v>
      </c>
      <c r="K38" s="27">
        <f t="shared" si="2"/>
        <v>14.814814814814813</v>
      </c>
    </row>
    <row r="39" spans="2:11" ht="15" customHeight="1" x14ac:dyDescent="0.15">
      <c r="B39" s="11" t="s">
        <v>39</v>
      </c>
      <c r="G39" s="25">
        <v>37</v>
      </c>
      <c r="H39" s="25">
        <v>5</v>
      </c>
      <c r="I39" s="26">
        <f t="shared" si="0"/>
        <v>2.4666666666666668</v>
      </c>
      <c r="J39" s="26">
        <f t="shared" si="1"/>
        <v>1.8587360594795539</v>
      </c>
      <c r="K39" s="27">
        <f t="shared" si="2"/>
        <v>13.513513513513514</v>
      </c>
    </row>
    <row r="40" spans="2:11" ht="15" customHeight="1" x14ac:dyDescent="0.15">
      <c r="B40" s="11" t="s">
        <v>40</v>
      </c>
      <c r="G40" s="25">
        <v>16</v>
      </c>
      <c r="H40" s="25">
        <v>1</v>
      </c>
      <c r="I40" s="26">
        <f t="shared" si="0"/>
        <v>1.0666666666666667</v>
      </c>
      <c r="J40" s="26">
        <f t="shared" si="1"/>
        <v>0.37174721189591076</v>
      </c>
      <c r="K40" s="27">
        <f t="shared" si="2"/>
        <v>6.25</v>
      </c>
    </row>
    <row r="41" spans="2:11" ht="15" customHeight="1" x14ac:dyDescent="0.15">
      <c r="B41" s="11" t="s">
        <v>41</v>
      </c>
      <c r="G41" s="25">
        <v>14</v>
      </c>
      <c r="H41" s="25">
        <v>2</v>
      </c>
      <c r="I41" s="26">
        <f t="shared" si="0"/>
        <v>0.93333333333333346</v>
      </c>
      <c r="J41" s="26">
        <f t="shared" si="1"/>
        <v>0.74349442379182151</v>
      </c>
      <c r="K41" s="27">
        <f t="shared" si="2"/>
        <v>14.285714285714285</v>
      </c>
    </row>
    <row r="42" spans="2:11" ht="15" customHeight="1" x14ac:dyDescent="0.15">
      <c r="B42" s="11" t="s">
        <v>42</v>
      </c>
      <c r="G42" s="25">
        <v>25</v>
      </c>
      <c r="H42" s="25">
        <v>3</v>
      </c>
      <c r="I42" s="26">
        <f t="shared" si="0"/>
        <v>1.6666666666666667</v>
      </c>
      <c r="J42" s="26">
        <f t="shared" si="1"/>
        <v>1.1152416356877324</v>
      </c>
      <c r="K42" s="27">
        <f t="shared" si="2"/>
        <v>12</v>
      </c>
    </row>
    <row r="43" spans="2:11" ht="15" customHeight="1" x14ac:dyDescent="0.15">
      <c r="B43" s="11" t="s">
        <v>43</v>
      </c>
      <c r="G43" s="25">
        <v>9</v>
      </c>
      <c r="H43" s="25">
        <v>1</v>
      </c>
      <c r="I43" s="26">
        <f t="shared" si="0"/>
        <v>0.6</v>
      </c>
      <c r="J43" s="26">
        <f t="shared" si="1"/>
        <v>0.37174721189591076</v>
      </c>
      <c r="K43" s="27">
        <f t="shared" si="2"/>
        <v>11.111111111111111</v>
      </c>
    </row>
    <row r="44" spans="2:11" ht="15" customHeight="1" x14ac:dyDescent="0.15">
      <c r="B44" s="11" t="s">
        <v>44</v>
      </c>
      <c r="G44" s="25">
        <v>92</v>
      </c>
      <c r="H44" s="25">
        <v>16</v>
      </c>
      <c r="I44" s="26">
        <f t="shared" si="0"/>
        <v>6.1333333333333329</v>
      </c>
      <c r="J44" s="26">
        <f t="shared" si="1"/>
        <v>5.9479553903345721</v>
      </c>
      <c r="K44" s="27">
        <f t="shared" si="2"/>
        <v>17.391304347826086</v>
      </c>
    </row>
    <row r="45" spans="2:11" ht="15" customHeight="1" x14ac:dyDescent="0.15">
      <c r="B45" s="11" t="s">
        <v>45</v>
      </c>
      <c r="G45" s="25">
        <v>10</v>
      </c>
      <c r="H45" s="25">
        <v>1</v>
      </c>
      <c r="I45" s="26">
        <f t="shared" si="0"/>
        <v>0.66666666666666674</v>
      </c>
      <c r="J45" s="26">
        <f t="shared" si="1"/>
        <v>0.37174721189591076</v>
      </c>
      <c r="K45" s="27">
        <f t="shared" si="2"/>
        <v>10</v>
      </c>
    </row>
    <row r="46" spans="2:11" ht="15" customHeight="1" x14ac:dyDescent="0.15">
      <c r="B46" s="11" t="s">
        <v>46</v>
      </c>
      <c r="G46" s="25">
        <v>31</v>
      </c>
      <c r="H46" s="25">
        <v>6</v>
      </c>
      <c r="I46" s="26">
        <f t="shared" si="0"/>
        <v>2.0666666666666664</v>
      </c>
      <c r="J46" s="26">
        <f t="shared" si="1"/>
        <v>2.2304832713754648</v>
      </c>
      <c r="K46" s="27">
        <f t="shared" si="2"/>
        <v>19.35483870967742</v>
      </c>
    </row>
    <row r="47" spans="2:11" ht="15" customHeight="1" x14ac:dyDescent="0.15">
      <c r="B47" s="11" t="s">
        <v>47</v>
      </c>
      <c r="G47" s="25">
        <v>48</v>
      </c>
      <c r="H47" s="25">
        <v>8</v>
      </c>
      <c r="I47" s="26">
        <f t="shared" si="0"/>
        <v>3.2</v>
      </c>
      <c r="J47" s="26">
        <f t="shared" si="1"/>
        <v>2.9739776951672861</v>
      </c>
      <c r="K47" s="27">
        <f t="shared" si="2"/>
        <v>16.666666666666664</v>
      </c>
    </row>
    <row r="48" spans="2:11" ht="15" customHeight="1" x14ac:dyDescent="0.15">
      <c r="B48" s="11" t="s">
        <v>48</v>
      </c>
      <c r="G48" s="25">
        <v>35</v>
      </c>
      <c r="H48" s="25">
        <v>8</v>
      </c>
      <c r="I48" s="26">
        <f t="shared" si="0"/>
        <v>2.3333333333333335</v>
      </c>
      <c r="J48" s="26">
        <f t="shared" si="1"/>
        <v>2.9739776951672861</v>
      </c>
      <c r="K48" s="27">
        <f t="shared" si="2"/>
        <v>22.857142857142858</v>
      </c>
    </row>
    <row r="49" spans="1:11" ht="15" customHeight="1" x14ac:dyDescent="0.15">
      <c r="B49" s="11" t="s">
        <v>49</v>
      </c>
      <c r="G49" s="25">
        <v>43</v>
      </c>
      <c r="H49" s="25">
        <v>7</v>
      </c>
      <c r="I49" s="26">
        <f t="shared" si="0"/>
        <v>2.8666666666666667</v>
      </c>
      <c r="J49" s="26">
        <f t="shared" si="1"/>
        <v>2.6022304832713754</v>
      </c>
      <c r="K49" s="27">
        <f t="shared" si="2"/>
        <v>16.279069767441861</v>
      </c>
    </row>
    <row r="50" spans="1:11" ht="15" customHeight="1" x14ac:dyDescent="0.15">
      <c r="B50" s="11" t="s">
        <v>50</v>
      </c>
      <c r="G50" s="25">
        <v>34</v>
      </c>
      <c r="H50" s="25">
        <v>8</v>
      </c>
      <c r="I50" s="26">
        <f t="shared" si="0"/>
        <v>2.2666666666666666</v>
      </c>
      <c r="J50" s="26">
        <f t="shared" si="1"/>
        <v>2.9739776951672861</v>
      </c>
      <c r="K50" s="27">
        <f t="shared" si="2"/>
        <v>23.52941176470588</v>
      </c>
    </row>
    <row r="51" spans="1:11" ht="15" customHeight="1" x14ac:dyDescent="0.15">
      <c r="B51" s="11" t="s">
        <v>51</v>
      </c>
      <c r="G51" s="25">
        <v>47</v>
      </c>
      <c r="H51" s="25">
        <v>5</v>
      </c>
      <c r="I51" s="26">
        <f t="shared" si="0"/>
        <v>3.1333333333333333</v>
      </c>
      <c r="J51" s="26">
        <f t="shared" si="1"/>
        <v>1.8587360594795539</v>
      </c>
      <c r="K51" s="28">
        <f t="shared" si="2"/>
        <v>10.638297872340425</v>
      </c>
    </row>
    <row r="52" spans="1:11" ht="15" customHeight="1" x14ac:dyDescent="0.15">
      <c r="B52" s="6" t="s">
        <v>52</v>
      </c>
      <c r="C52" s="29"/>
      <c r="D52" s="29"/>
      <c r="E52" s="29"/>
      <c r="F52" s="29"/>
      <c r="G52" s="30">
        <f>SUM(G5:G51)</f>
        <v>1500</v>
      </c>
      <c r="H52" s="30">
        <f>SUM(H5:H51)</f>
        <v>269</v>
      </c>
      <c r="I52" s="31">
        <f>IF(SUM(I5:I51)&gt;100,"－",SUM(I5:I51))</f>
        <v>100</v>
      </c>
      <c r="J52" s="31">
        <f>IF(SUM(J5:J51)&gt;100,"－",SUM(J5:J51))</f>
        <v>100.00000000000003</v>
      </c>
      <c r="K52" s="3"/>
    </row>
    <row r="53" spans="1:11" ht="15" customHeight="1" x14ac:dyDescent="0.15">
      <c r="B53" s="32"/>
      <c r="C53" s="32"/>
      <c r="D53" s="32"/>
      <c r="E53" s="32"/>
      <c r="F53" s="32"/>
      <c r="G53" s="32"/>
      <c r="H53" s="33"/>
      <c r="I53" s="32"/>
      <c r="J53" s="34"/>
    </row>
    <row r="54" spans="1:11" ht="15" customHeight="1" x14ac:dyDescent="0.15">
      <c r="A54" s="1" t="s">
        <v>53</v>
      </c>
    </row>
    <row r="55" spans="1:11" ht="15" customHeight="1" x14ac:dyDescent="0.15">
      <c r="B55" s="3"/>
      <c r="C55" s="4"/>
      <c r="D55" s="4"/>
      <c r="E55" s="4"/>
      <c r="F55" s="5"/>
      <c r="G55" s="35" t="s">
        <v>0</v>
      </c>
      <c r="H55" s="35" t="s">
        <v>1</v>
      </c>
    </row>
    <row r="56" spans="1:11" ht="12" customHeight="1" x14ac:dyDescent="0.15">
      <c r="B56" s="15"/>
      <c r="C56" s="16"/>
      <c r="D56" s="16"/>
      <c r="E56" s="16"/>
      <c r="F56" s="17"/>
      <c r="G56" s="18"/>
      <c r="H56" s="19">
        <f>G59</f>
        <v>269</v>
      </c>
    </row>
    <row r="57" spans="1:11" ht="15" customHeight="1" x14ac:dyDescent="0.15">
      <c r="B57" s="21" t="s">
        <v>54</v>
      </c>
      <c r="C57" s="4"/>
      <c r="D57" s="4"/>
      <c r="E57" s="4"/>
      <c r="F57" s="4"/>
      <c r="G57" s="22">
        <v>268</v>
      </c>
      <c r="H57" s="23">
        <f>$G57/H$56*100</f>
        <v>99.628252788104092</v>
      </c>
    </row>
    <row r="58" spans="1:11" ht="15" customHeight="1" x14ac:dyDescent="0.15">
      <c r="B58" s="11" t="s">
        <v>55</v>
      </c>
      <c r="G58" s="25">
        <v>1</v>
      </c>
      <c r="H58" s="26">
        <f>$G58/H$56*100</f>
        <v>0.37174721189591076</v>
      </c>
    </row>
    <row r="59" spans="1:11" ht="15" customHeight="1" x14ac:dyDescent="0.15">
      <c r="B59" s="6" t="s">
        <v>52</v>
      </c>
      <c r="C59" s="29"/>
      <c r="D59" s="29"/>
      <c r="E59" s="29"/>
      <c r="F59" s="29"/>
      <c r="G59" s="30">
        <f>SUM(G57:G58)</f>
        <v>269</v>
      </c>
      <c r="H59" s="31">
        <f>IF(SUM(H57:H58)&gt;100,"－",SUM(H57:H58))</f>
        <v>100</v>
      </c>
    </row>
  </sheetData>
  <phoneticPr fontId="4"/>
  <pageMargins left="0.70866141732283472" right="0.70866141732283472" top="0.74803149606299213" bottom="0.74803149606299213" header="0.31496062992125984" footer="0.31496062992125984"/>
  <pageSetup paperSize="9" scale="82" orientation="portrait" useFirstPageNumber="1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561"/>
  <sheetViews>
    <sheetView showGridLines="0" zoomScaleNormal="100" zoomScaleSheetLayoutView="100" workbookViewId="0"/>
  </sheetViews>
  <sheetFormatPr defaultRowHeight="15" customHeight="1" x14ac:dyDescent="0.15"/>
  <cols>
    <col min="1" max="1" width="0.875" style="37" customWidth="1"/>
    <col min="2" max="2" width="7.25" style="37" customWidth="1"/>
    <col min="3" max="4" width="2.375" style="38" customWidth="1"/>
    <col min="5" max="5" width="18.875" style="38" customWidth="1"/>
    <col min="6" max="6" width="7.25" style="38" customWidth="1"/>
    <col min="7" max="26" width="7.25" style="37" customWidth="1"/>
    <col min="27" max="27" width="5.625" style="37" customWidth="1"/>
    <col min="28" max="16384" width="9" style="37"/>
  </cols>
  <sheetData>
    <row r="1" spans="1:27" ht="15" customHeight="1" x14ac:dyDescent="0.15">
      <c r="A1" s="36" t="s">
        <v>892</v>
      </c>
    </row>
    <row r="2" spans="1:27" ht="15" customHeight="1" x14ac:dyDescent="0.15">
      <c r="A2" s="37" t="s">
        <v>56</v>
      </c>
    </row>
    <row r="3" spans="1:27" s="39" customFormat="1" ht="15" customHeight="1" x14ac:dyDescent="0.15">
      <c r="B3" s="40"/>
      <c r="C3" s="41"/>
      <c r="D3" s="41"/>
      <c r="E3" s="41"/>
      <c r="F3" s="41"/>
      <c r="G3" s="42"/>
      <c r="H3" s="43" t="s">
        <v>57</v>
      </c>
      <c r="I3" s="44"/>
      <c r="J3" s="44"/>
      <c r="K3" s="44"/>
      <c r="L3" s="44"/>
      <c r="M3" s="45"/>
      <c r="N3" s="43" t="s">
        <v>58</v>
      </c>
      <c r="O3" s="44"/>
      <c r="P3" s="44"/>
      <c r="Q3" s="44"/>
      <c r="R3" s="44"/>
      <c r="S3" s="45"/>
      <c r="T3" s="43" t="s">
        <v>59</v>
      </c>
      <c r="U3" s="44"/>
      <c r="V3" s="44"/>
      <c r="W3" s="44"/>
      <c r="X3" s="44"/>
      <c r="Y3" s="45"/>
    </row>
    <row r="4" spans="1:27" s="39" customFormat="1" ht="15" customHeight="1" x14ac:dyDescent="0.15">
      <c r="B4" s="46"/>
      <c r="C4" s="47"/>
      <c r="D4" s="47"/>
      <c r="E4" s="47"/>
      <c r="F4" s="47"/>
      <c r="G4" s="48"/>
      <c r="H4" s="43" t="s">
        <v>60</v>
      </c>
      <c r="I4" s="44"/>
      <c r="J4" s="44"/>
      <c r="K4" s="43" t="s">
        <v>61</v>
      </c>
      <c r="L4" s="44"/>
      <c r="M4" s="45"/>
      <c r="N4" s="43" t="s">
        <v>60</v>
      </c>
      <c r="O4" s="44"/>
      <c r="P4" s="44"/>
      <c r="Q4" s="43" t="s">
        <v>61</v>
      </c>
      <c r="R4" s="44"/>
      <c r="S4" s="45"/>
      <c r="T4" s="43" t="s">
        <v>60</v>
      </c>
      <c r="U4" s="44"/>
      <c r="V4" s="44"/>
      <c r="W4" s="43" t="s">
        <v>61</v>
      </c>
      <c r="X4" s="44"/>
      <c r="Y4" s="45"/>
    </row>
    <row r="5" spans="1:27" ht="21.75" x14ac:dyDescent="0.15">
      <c r="B5" s="49"/>
      <c r="G5" s="50"/>
      <c r="H5" s="51" t="s">
        <v>0</v>
      </c>
      <c r="I5" s="51" t="s">
        <v>1</v>
      </c>
      <c r="J5" s="52" t="s">
        <v>62</v>
      </c>
      <c r="K5" s="51" t="s">
        <v>0</v>
      </c>
      <c r="L5" s="51" t="s">
        <v>1</v>
      </c>
      <c r="M5" s="52" t="s">
        <v>62</v>
      </c>
      <c r="N5" s="51" t="s">
        <v>0</v>
      </c>
      <c r="O5" s="51" t="s">
        <v>1</v>
      </c>
      <c r="P5" s="52" t="s">
        <v>62</v>
      </c>
      <c r="Q5" s="51" t="s">
        <v>0</v>
      </c>
      <c r="R5" s="51" t="s">
        <v>1</v>
      </c>
      <c r="S5" s="52" t="s">
        <v>62</v>
      </c>
      <c r="T5" s="51" t="s">
        <v>0</v>
      </c>
      <c r="U5" s="51" t="s">
        <v>1</v>
      </c>
      <c r="V5" s="52" t="s">
        <v>62</v>
      </c>
      <c r="W5" s="51" t="s">
        <v>0</v>
      </c>
      <c r="X5" s="51" t="s">
        <v>1</v>
      </c>
      <c r="Y5" s="52" t="s">
        <v>62</v>
      </c>
    </row>
    <row r="6" spans="1:27" ht="12" customHeight="1" x14ac:dyDescent="0.15">
      <c r="B6" s="53"/>
      <c r="C6" s="54"/>
      <c r="D6" s="54"/>
      <c r="E6" s="54"/>
      <c r="F6" s="54"/>
      <c r="G6" s="55"/>
      <c r="H6" s="56"/>
      <c r="I6" s="57">
        <v>268</v>
      </c>
      <c r="J6" s="57">
        <v>267</v>
      </c>
      <c r="K6" s="56"/>
      <c r="L6" s="57">
        <v>27</v>
      </c>
      <c r="M6" s="57">
        <v>27</v>
      </c>
      <c r="N6" s="56"/>
      <c r="O6" s="57">
        <v>143</v>
      </c>
      <c r="P6" s="57">
        <v>143</v>
      </c>
      <c r="Q6" s="56"/>
      <c r="R6" s="57">
        <v>16</v>
      </c>
      <c r="S6" s="57">
        <v>16</v>
      </c>
      <c r="T6" s="56"/>
      <c r="U6" s="57">
        <v>125</v>
      </c>
      <c r="V6" s="57">
        <v>124</v>
      </c>
      <c r="W6" s="56"/>
      <c r="X6" s="57">
        <v>11</v>
      </c>
      <c r="Y6" s="57">
        <v>11</v>
      </c>
    </row>
    <row r="7" spans="1:27" ht="15" customHeight="1" x14ac:dyDescent="0.15">
      <c r="B7" s="58" t="s">
        <v>63</v>
      </c>
      <c r="C7" s="59"/>
      <c r="D7" s="59"/>
      <c r="E7" s="59"/>
      <c r="F7" s="59"/>
      <c r="G7" s="60"/>
      <c r="H7" s="61">
        <v>0</v>
      </c>
      <c r="I7" s="62">
        <v>0</v>
      </c>
      <c r="J7" s="62">
        <v>0</v>
      </c>
      <c r="K7" s="61">
        <v>0</v>
      </c>
      <c r="L7" s="62">
        <v>0</v>
      </c>
      <c r="M7" s="62">
        <v>0</v>
      </c>
      <c r="N7" s="61">
        <v>0</v>
      </c>
      <c r="O7" s="62">
        <v>0</v>
      </c>
      <c r="P7" s="62">
        <v>0</v>
      </c>
      <c r="Q7" s="61">
        <v>0</v>
      </c>
      <c r="R7" s="62">
        <v>0</v>
      </c>
      <c r="S7" s="62">
        <v>0</v>
      </c>
      <c r="T7" s="61">
        <v>0</v>
      </c>
      <c r="U7" s="62">
        <v>0</v>
      </c>
      <c r="V7" s="62">
        <v>0</v>
      </c>
      <c r="W7" s="61">
        <v>0</v>
      </c>
      <c r="X7" s="62">
        <v>0</v>
      </c>
      <c r="Y7" s="62">
        <v>0</v>
      </c>
      <c r="AA7" s="63"/>
    </row>
    <row r="8" spans="1:27" ht="15" customHeight="1" x14ac:dyDescent="0.15">
      <c r="B8" s="49" t="s">
        <v>64</v>
      </c>
      <c r="G8" s="50"/>
      <c r="H8" s="64">
        <v>34</v>
      </c>
      <c r="I8" s="65">
        <v>12.686567164179104</v>
      </c>
      <c r="J8" s="65">
        <v>12.734082397003746</v>
      </c>
      <c r="K8" s="64">
        <v>7</v>
      </c>
      <c r="L8" s="65">
        <v>25.925925925925924</v>
      </c>
      <c r="M8" s="65">
        <v>25.925925925925924</v>
      </c>
      <c r="N8" s="64">
        <v>13</v>
      </c>
      <c r="O8" s="65">
        <v>9.0909090909090917</v>
      </c>
      <c r="P8" s="65">
        <v>9.0909090909090917</v>
      </c>
      <c r="Q8" s="64">
        <v>3</v>
      </c>
      <c r="R8" s="65">
        <v>18.75</v>
      </c>
      <c r="S8" s="65">
        <v>18.75</v>
      </c>
      <c r="T8" s="64">
        <v>21</v>
      </c>
      <c r="U8" s="65">
        <v>16.8</v>
      </c>
      <c r="V8" s="65">
        <v>16.93548387096774</v>
      </c>
      <c r="W8" s="64">
        <v>4</v>
      </c>
      <c r="X8" s="66">
        <v>36.363636363636367</v>
      </c>
      <c r="Y8" s="65">
        <v>36.363636363636367</v>
      </c>
    </row>
    <row r="9" spans="1:27" ht="15" customHeight="1" x14ac:dyDescent="0.15">
      <c r="B9" s="49" t="s">
        <v>65</v>
      </c>
      <c r="G9" s="50"/>
      <c r="H9" s="64">
        <v>31</v>
      </c>
      <c r="I9" s="65">
        <v>11.567164179104477</v>
      </c>
      <c r="J9" s="65">
        <v>11.610486891385769</v>
      </c>
      <c r="K9" s="64">
        <v>2</v>
      </c>
      <c r="L9" s="65">
        <v>7.4074074074074066</v>
      </c>
      <c r="M9" s="65">
        <v>7.4074074074074066</v>
      </c>
      <c r="N9" s="64">
        <v>21</v>
      </c>
      <c r="O9" s="65">
        <v>14.685314685314685</v>
      </c>
      <c r="P9" s="65">
        <v>14.685314685314685</v>
      </c>
      <c r="Q9" s="64">
        <v>1</v>
      </c>
      <c r="R9" s="65">
        <v>6.25</v>
      </c>
      <c r="S9" s="65">
        <v>6.25</v>
      </c>
      <c r="T9" s="64">
        <v>10</v>
      </c>
      <c r="U9" s="65">
        <v>8</v>
      </c>
      <c r="V9" s="65">
        <v>8.064516129032258</v>
      </c>
      <c r="W9" s="64">
        <v>1</v>
      </c>
      <c r="X9" s="65">
        <v>9.0909090909090917</v>
      </c>
      <c r="Y9" s="65">
        <v>9.0909090909090917</v>
      </c>
    </row>
    <row r="10" spans="1:27" ht="15" customHeight="1" x14ac:dyDescent="0.15">
      <c r="B10" s="49" t="s">
        <v>66</v>
      </c>
      <c r="G10" s="50"/>
      <c r="H10" s="64">
        <v>0</v>
      </c>
      <c r="I10" s="65">
        <v>0</v>
      </c>
      <c r="J10" s="65">
        <v>0</v>
      </c>
      <c r="K10" s="64">
        <v>0</v>
      </c>
      <c r="L10" s="65">
        <v>0</v>
      </c>
      <c r="M10" s="65">
        <v>0</v>
      </c>
      <c r="N10" s="64">
        <v>0</v>
      </c>
      <c r="O10" s="65">
        <v>0</v>
      </c>
      <c r="P10" s="65">
        <v>0</v>
      </c>
      <c r="Q10" s="64">
        <v>0</v>
      </c>
      <c r="R10" s="65">
        <v>0</v>
      </c>
      <c r="S10" s="65">
        <v>0</v>
      </c>
      <c r="T10" s="64">
        <v>0</v>
      </c>
      <c r="U10" s="65">
        <v>0</v>
      </c>
      <c r="V10" s="65">
        <v>0</v>
      </c>
      <c r="W10" s="64">
        <v>0</v>
      </c>
      <c r="X10" s="65">
        <v>0</v>
      </c>
      <c r="Y10" s="65">
        <v>0</v>
      </c>
    </row>
    <row r="11" spans="1:27" ht="15" customHeight="1" x14ac:dyDescent="0.15">
      <c r="B11" s="49" t="s">
        <v>67</v>
      </c>
      <c r="G11" s="50"/>
      <c r="H11" s="64">
        <v>1</v>
      </c>
      <c r="I11" s="65">
        <v>0.37313432835820892</v>
      </c>
      <c r="J11" s="65">
        <v>0.37453183520599254</v>
      </c>
      <c r="K11" s="64">
        <v>0</v>
      </c>
      <c r="L11" s="65">
        <v>0</v>
      </c>
      <c r="M11" s="65">
        <v>0</v>
      </c>
      <c r="N11" s="64">
        <v>1</v>
      </c>
      <c r="O11" s="65">
        <v>0.69930069930069927</v>
      </c>
      <c r="P11" s="65">
        <v>0.69930069930069927</v>
      </c>
      <c r="Q11" s="64">
        <v>0</v>
      </c>
      <c r="R11" s="65">
        <v>0</v>
      </c>
      <c r="S11" s="65">
        <v>0</v>
      </c>
      <c r="T11" s="64">
        <v>0</v>
      </c>
      <c r="U11" s="65">
        <v>0</v>
      </c>
      <c r="V11" s="65">
        <v>0</v>
      </c>
      <c r="W11" s="64">
        <v>0</v>
      </c>
      <c r="X11" s="65">
        <v>0</v>
      </c>
      <c r="Y11" s="65">
        <v>0</v>
      </c>
    </row>
    <row r="12" spans="1:27" ht="15" customHeight="1" x14ac:dyDescent="0.15">
      <c r="B12" s="49" t="s">
        <v>68</v>
      </c>
      <c r="G12" s="50"/>
      <c r="H12" s="64">
        <v>2</v>
      </c>
      <c r="I12" s="65">
        <v>0.74626865671641784</v>
      </c>
      <c r="J12" s="65">
        <v>0.74906367041198507</v>
      </c>
      <c r="K12" s="64">
        <v>0</v>
      </c>
      <c r="L12" s="65">
        <v>0</v>
      </c>
      <c r="M12" s="65">
        <v>0</v>
      </c>
      <c r="N12" s="64">
        <v>0</v>
      </c>
      <c r="O12" s="65">
        <v>0</v>
      </c>
      <c r="P12" s="65">
        <v>0</v>
      </c>
      <c r="Q12" s="64">
        <v>0</v>
      </c>
      <c r="R12" s="65">
        <v>0</v>
      </c>
      <c r="S12" s="65">
        <v>0</v>
      </c>
      <c r="T12" s="64">
        <v>2</v>
      </c>
      <c r="U12" s="65">
        <v>1.6</v>
      </c>
      <c r="V12" s="65">
        <v>1.6129032258064515</v>
      </c>
      <c r="W12" s="64">
        <v>0</v>
      </c>
      <c r="X12" s="65">
        <v>0</v>
      </c>
      <c r="Y12" s="65">
        <v>0</v>
      </c>
    </row>
    <row r="13" spans="1:27" ht="15" customHeight="1" x14ac:dyDescent="0.15">
      <c r="B13" s="49" t="s">
        <v>69</v>
      </c>
      <c r="G13" s="50"/>
      <c r="H13" s="64">
        <v>184</v>
      </c>
      <c r="I13" s="65">
        <v>68.656716417910445</v>
      </c>
      <c r="J13" s="65">
        <v>68.913857677902627</v>
      </c>
      <c r="K13" s="64">
        <v>17</v>
      </c>
      <c r="L13" s="65">
        <v>62.962962962962962</v>
      </c>
      <c r="M13" s="65">
        <v>62.962962962962962</v>
      </c>
      <c r="N13" s="64">
        <v>101</v>
      </c>
      <c r="O13" s="65">
        <v>70.629370629370626</v>
      </c>
      <c r="P13" s="65">
        <v>70.629370629370626</v>
      </c>
      <c r="Q13" s="64">
        <v>12</v>
      </c>
      <c r="R13" s="65">
        <v>75</v>
      </c>
      <c r="S13" s="65">
        <v>75</v>
      </c>
      <c r="T13" s="64">
        <v>83</v>
      </c>
      <c r="U13" s="65">
        <v>66.400000000000006</v>
      </c>
      <c r="V13" s="65">
        <v>66.935483870967744</v>
      </c>
      <c r="W13" s="64">
        <v>5</v>
      </c>
      <c r="X13" s="65">
        <v>45.454545454545453</v>
      </c>
      <c r="Y13" s="65">
        <v>45.454545454545453</v>
      </c>
    </row>
    <row r="14" spans="1:27" ht="15" customHeight="1" x14ac:dyDescent="0.15">
      <c r="B14" s="49" t="s">
        <v>70</v>
      </c>
      <c r="G14" s="50"/>
      <c r="H14" s="64">
        <v>13</v>
      </c>
      <c r="I14" s="65">
        <v>4.8507462686567164</v>
      </c>
      <c r="J14" s="65">
        <v>4.868913857677903</v>
      </c>
      <c r="K14" s="64">
        <v>1</v>
      </c>
      <c r="L14" s="65">
        <v>3.7037037037037033</v>
      </c>
      <c r="M14" s="65">
        <v>3.7037037037037033</v>
      </c>
      <c r="N14" s="64">
        <v>6</v>
      </c>
      <c r="O14" s="65">
        <v>4.1958041958041958</v>
      </c>
      <c r="P14" s="65">
        <v>4.1958041958041958</v>
      </c>
      <c r="Q14" s="64">
        <v>0</v>
      </c>
      <c r="R14" s="65">
        <v>0</v>
      </c>
      <c r="S14" s="65">
        <v>0</v>
      </c>
      <c r="T14" s="64">
        <v>7</v>
      </c>
      <c r="U14" s="65">
        <v>5.6000000000000005</v>
      </c>
      <c r="V14" s="65">
        <v>5.6451612903225801</v>
      </c>
      <c r="W14" s="64">
        <v>1</v>
      </c>
      <c r="X14" s="65">
        <v>9.0909090909090917</v>
      </c>
      <c r="Y14" s="65">
        <v>9.0909090909090917</v>
      </c>
    </row>
    <row r="15" spans="1:27" ht="15" customHeight="1" x14ac:dyDescent="0.15">
      <c r="B15" s="49" t="s">
        <v>71</v>
      </c>
      <c r="G15" s="50"/>
      <c r="H15" s="64">
        <v>1</v>
      </c>
      <c r="I15" s="65">
        <v>0.37313432835820892</v>
      </c>
      <c r="J15" s="65">
        <v>0.37453183520599254</v>
      </c>
      <c r="K15" s="64">
        <v>0</v>
      </c>
      <c r="L15" s="65">
        <v>0</v>
      </c>
      <c r="M15" s="65">
        <v>0</v>
      </c>
      <c r="N15" s="64">
        <v>1</v>
      </c>
      <c r="O15" s="65">
        <v>0.69930069930069927</v>
      </c>
      <c r="P15" s="65">
        <v>0.69930069930069927</v>
      </c>
      <c r="Q15" s="64">
        <v>0</v>
      </c>
      <c r="R15" s="65">
        <v>0</v>
      </c>
      <c r="S15" s="65">
        <v>0</v>
      </c>
      <c r="T15" s="64">
        <v>0</v>
      </c>
      <c r="U15" s="65">
        <v>0</v>
      </c>
      <c r="V15" s="65">
        <v>0</v>
      </c>
      <c r="W15" s="64">
        <v>0</v>
      </c>
      <c r="X15" s="65">
        <v>0</v>
      </c>
      <c r="Y15" s="65">
        <v>0</v>
      </c>
    </row>
    <row r="16" spans="1:27" ht="15" customHeight="1" x14ac:dyDescent="0.15">
      <c r="B16" s="49" t="s">
        <v>72</v>
      </c>
      <c r="G16" s="50"/>
      <c r="H16" s="64">
        <v>1</v>
      </c>
      <c r="I16" s="65">
        <v>0.37313432835820892</v>
      </c>
      <c r="J16" s="65">
        <v>0.37453183520599254</v>
      </c>
      <c r="K16" s="64">
        <v>0</v>
      </c>
      <c r="L16" s="65">
        <v>0</v>
      </c>
      <c r="M16" s="65">
        <v>0</v>
      </c>
      <c r="N16" s="64">
        <v>0</v>
      </c>
      <c r="O16" s="65">
        <v>0</v>
      </c>
      <c r="P16" s="65">
        <v>0</v>
      </c>
      <c r="Q16" s="64">
        <v>0</v>
      </c>
      <c r="R16" s="65">
        <v>0</v>
      </c>
      <c r="S16" s="65">
        <v>0</v>
      </c>
      <c r="T16" s="64">
        <v>1</v>
      </c>
      <c r="U16" s="65">
        <v>0.8</v>
      </c>
      <c r="V16" s="65">
        <v>0.80645161290322576</v>
      </c>
      <c r="W16" s="64">
        <v>0</v>
      </c>
      <c r="X16" s="65">
        <v>0</v>
      </c>
      <c r="Y16" s="65">
        <v>0</v>
      </c>
    </row>
    <row r="17" spans="1:25" ht="15" customHeight="1" x14ac:dyDescent="0.15">
      <c r="B17" s="49" t="s">
        <v>73</v>
      </c>
      <c r="G17" s="50"/>
      <c r="H17" s="64">
        <v>1</v>
      </c>
      <c r="I17" s="66">
        <v>0.37313432835820892</v>
      </c>
      <c r="J17" s="67" t="s">
        <v>74</v>
      </c>
      <c r="K17" s="64">
        <v>0</v>
      </c>
      <c r="L17" s="66">
        <v>0</v>
      </c>
      <c r="M17" s="67" t="s">
        <v>74</v>
      </c>
      <c r="N17" s="64">
        <v>0</v>
      </c>
      <c r="O17" s="66">
        <v>0</v>
      </c>
      <c r="P17" s="67" t="s">
        <v>74</v>
      </c>
      <c r="Q17" s="64">
        <v>0</v>
      </c>
      <c r="R17" s="66">
        <v>0</v>
      </c>
      <c r="S17" s="67" t="s">
        <v>74</v>
      </c>
      <c r="T17" s="64">
        <v>1</v>
      </c>
      <c r="U17" s="66">
        <v>0.8</v>
      </c>
      <c r="V17" s="67" t="s">
        <v>74</v>
      </c>
      <c r="W17" s="64">
        <v>0</v>
      </c>
      <c r="X17" s="66">
        <v>0</v>
      </c>
      <c r="Y17" s="67" t="s">
        <v>74</v>
      </c>
    </row>
    <row r="18" spans="1:25" ht="15" customHeight="1" x14ac:dyDescent="0.15">
      <c r="B18" s="43" t="s">
        <v>52</v>
      </c>
      <c r="C18" s="44"/>
      <c r="D18" s="44"/>
      <c r="E18" s="44"/>
      <c r="F18" s="44"/>
      <c r="G18" s="45"/>
      <c r="H18" s="68">
        <v>268</v>
      </c>
      <c r="I18" s="69">
        <v>99.999999999999986</v>
      </c>
      <c r="J18" s="69">
        <v>100.00000000000003</v>
      </c>
      <c r="K18" s="68">
        <v>27</v>
      </c>
      <c r="L18" s="69">
        <v>100</v>
      </c>
      <c r="M18" s="69">
        <v>100</v>
      </c>
      <c r="N18" s="68">
        <v>143</v>
      </c>
      <c r="O18" s="69">
        <v>100</v>
      </c>
      <c r="P18" s="69">
        <v>100</v>
      </c>
      <c r="Q18" s="68">
        <v>16</v>
      </c>
      <c r="R18" s="69">
        <v>100</v>
      </c>
      <c r="S18" s="69">
        <v>100</v>
      </c>
      <c r="T18" s="68">
        <v>125</v>
      </c>
      <c r="U18" s="69">
        <v>100</v>
      </c>
      <c r="V18" s="69">
        <v>100</v>
      </c>
      <c r="W18" s="68">
        <v>11</v>
      </c>
      <c r="X18" s="69">
        <v>100</v>
      </c>
      <c r="Y18" s="69">
        <v>100</v>
      </c>
    </row>
    <row r="20" spans="1:25" ht="15" customHeight="1" x14ac:dyDescent="0.15">
      <c r="A20" s="37" t="s">
        <v>75</v>
      </c>
    </row>
    <row r="21" spans="1:25" ht="15" customHeight="1" x14ac:dyDescent="0.15">
      <c r="B21" s="58"/>
      <c r="C21" s="59"/>
      <c r="D21" s="59"/>
      <c r="E21" s="59"/>
      <c r="F21" s="59"/>
      <c r="G21" s="60"/>
      <c r="H21" s="43" t="s">
        <v>57</v>
      </c>
      <c r="I21" s="44"/>
      <c r="J21" s="45"/>
      <c r="K21" s="44"/>
      <c r="L21" s="44"/>
      <c r="M21" s="44"/>
      <c r="N21" s="43" t="s">
        <v>58</v>
      </c>
      <c r="O21" s="44"/>
      <c r="P21" s="45"/>
      <c r="Q21" s="44"/>
      <c r="R21" s="44"/>
      <c r="S21" s="44"/>
      <c r="T21" s="43" t="s">
        <v>59</v>
      </c>
      <c r="U21" s="44"/>
      <c r="V21" s="45"/>
      <c r="W21" s="44"/>
      <c r="X21" s="44"/>
      <c r="Y21" s="45"/>
    </row>
    <row r="22" spans="1:25" s="39" customFormat="1" ht="15" customHeight="1" x14ac:dyDescent="0.15">
      <c r="B22" s="46"/>
      <c r="C22" s="47"/>
      <c r="D22" s="47"/>
      <c r="E22" s="47"/>
      <c r="F22" s="47"/>
      <c r="G22" s="48"/>
      <c r="H22" s="43" t="s">
        <v>60</v>
      </c>
      <c r="I22" s="44"/>
      <c r="J22" s="44"/>
      <c r="K22" s="43" t="s">
        <v>61</v>
      </c>
      <c r="L22" s="44"/>
      <c r="M22" s="45"/>
      <c r="N22" s="43" t="s">
        <v>60</v>
      </c>
      <c r="O22" s="44"/>
      <c r="P22" s="44"/>
      <c r="Q22" s="43" t="s">
        <v>61</v>
      </c>
      <c r="R22" s="44"/>
      <c r="S22" s="45"/>
      <c r="T22" s="43" t="s">
        <v>60</v>
      </c>
      <c r="U22" s="44"/>
      <c r="V22" s="44"/>
      <c r="W22" s="43" t="s">
        <v>61</v>
      </c>
      <c r="X22" s="44"/>
      <c r="Y22" s="45"/>
    </row>
    <row r="23" spans="1:25" ht="21.75" x14ac:dyDescent="0.15">
      <c r="B23" s="49"/>
      <c r="G23" s="50"/>
      <c r="H23" s="51" t="s">
        <v>0</v>
      </c>
      <c r="I23" s="51" t="s">
        <v>1</v>
      </c>
      <c r="J23" s="52" t="s">
        <v>62</v>
      </c>
      <c r="K23" s="51" t="s">
        <v>0</v>
      </c>
      <c r="L23" s="51" t="s">
        <v>1</v>
      </c>
      <c r="M23" s="52" t="s">
        <v>62</v>
      </c>
      <c r="N23" s="51" t="s">
        <v>0</v>
      </c>
      <c r="O23" s="51" t="s">
        <v>1</v>
      </c>
      <c r="P23" s="52" t="s">
        <v>62</v>
      </c>
      <c r="Q23" s="51" t="s">
        <v>0</v>
      </c>
      <c r="R23" s="51" t="s">
        <v>1</v>
      </c>
      <c r="S23" s="52" t="s">
        <v>62</v>
      </c>
      <c r="T23" s="51" t="s">
        <v>0</v>
      </c>
      <c r="U23" s="51" t="s">
        <v>1</v>
      </c>
      <c r="V23" s="52" t="s">
        <v>62</v>
      </c>
      <c r="W23" s="51" t="s">
        <v>0</v>
      </c>
      <c r="X23" s="51" t="s">
        <v>1</v>
      </c>
      <c r="Y23" s="52" t="s">
        <v>62</v>
      </c>
    </row>
    <row r="24" spans="1:25" ht="12" customHeight="1" x14ac:dyDescent="0.15">
      <c r="B24" s="53"/>
      <c r="C24" s="54"/>
      <c r="D24" s="54"/>
      <c r="E24" s="54"/>
      <c r="F24" s="54"/>
      <c r="G24" s="55"/>
      <c r="H24" s="56"/>
      <c r="I24" s="57">
        <v>268</v>
      </c>
      <c r="J24" s="57">
        <v>263</v>
      </c>
      <c r="K24" s="56"/>
      <c r="L24" s="57">
        <v>27</v>
      </c>
      <c r="M24" s="57">
        <v>27</v>
      </c>
      <c r="N24" s="56"/>
      <c r="O24" s="57">
        <v>143</v>
      </c>
      <c r="P24" s="57">
        <v>139</v>
      </c>
      <c r="Q24" s="56"/>
      <c r="R24" s="57">
        <v>16</v>
      </c>
      <c r="S24" s="57">
        <v>16</v>
      </c>
      <c r="T24" s="56"/>
      <c r="U24" s="57">
        <v>125</v>
      </c>
      <c r="V24" s="57">
        <v>124</v>
      </c>
      <c r="W24" s="56"/>
      <c r="X24" s="57">
        <v>11</v>
      </c>
      <c r="Y24" s="57">
        <v>11</v>
      </c>
    </row>
    <row r="25" spans="1:25" ht="15" customHeight="1" x14ac:dyDescent="0.15">
      <c r="B25" s="58" t="s">
        <v>76</v>
      </c>
      <c r="C25" s="59"/>
      <c r="D25" s="59"/>
      <c r="E25" s="59"/>
      <c r="F25" s="59"/>
      <c r="G25" s="60"/>
      <c r="H25" s="61">
        <v>128</v>
      </c>
      <c r="I25" s="62">
        <v>47.761194029850742</v>
      </c>
      <c r="J25" s="62">
        <v>48.669201520912544</v>
      </c>
      <c r="K25" s="61">
        <v>15</v>
      </c>
      <c r="L25" s="62">
        <v>55.555555555555557</v>
      </c>
      <c r="M25" s="62">
        <v>55.555555555555557</v>
      </c>
      <c r="N25" s="61">
        <v>71</v>
      </c>
      <c r="O25" s="62">
        <v>49.650349650349654</v>
      </c>
      <c r="P25" s="62">
        <v>51.079136690647488</v>
      </c>
      <c r="Q25" s="61">
        <v>9</v>
      </c>
      <c r="R25" s="62">
        <v>56.25</v>
      </c>
      <c r="S25" s="62">
        <v>56.25</v>
      </c>
      <c r="T25" s="61">
        <v>57</v>
      </c>
      <c r="U25" s="62">
        <v>45.6</v>
      </c>
      <c r="V25" s="62">
        <v>45.967741935483872</v>
      </c>
      <c r="W25" s="61">
        <v>6</v>
      </c>
      <c r="X25" s="62">
        <v>54.54545454545454</v>
      </c>
      <c r="Y25" s="62">
        <v>54.54545454545454</v>
      </c>
    </row>
    <row r="26" spans="1:25" ht="15" customHeight="1" x14ac:dyDescent="0.15">
      <c r="B26" s="49" t="s">
        <v>77</v>
      </c>
      <c r="G26" s="50"/>
      <c r="H26" s="64">
        <v>51</v>
      </c>
      <c r="I26" s="65">
        <v>19.029850746268657</v>
      </c>
      <c r="J26" s="65">
        <v>19.391634980988592</v>
      </c>
      <c r="K26" s="64">
        <v>3</v>
      </c>
      <c r="L26" s="65">
        <v>11.111111111111111</v>
      </c>
      <c r="M26" s="65">
        <v>11.111111111111111</v>
      </c>
      <c r="N26" s="64">
        <v>29</v>
      </c>
      <c r="O26" s="65">
        <v>20.27972027972028</v>
      </c>
      <c r="P26" s="65">
        <v>20.863309352517987</v>
      </c>
      <c r="Q26" s="64">
        <v>3</v>
      </c>
      <c r="R26" s="65">
        <v>18.75</v>
      </c>
      <c r="S26" s="65">
        <v>18.75</v>
      </c>
      <c r="T26" s="64">
        <v>22</v>
      </c>
      <c r="U26" s="65">
        <v>17.599999999999998</v>
      </c>
      <c r="V26" s="65">
        <v>17.741935483870968</v>
      </c>
      <c r="W26" s="64">
        <v>0</v>
      </c>
      <c r="X26" s="65">
        <v>0</v>
      </c>
      <c r="Y26" s="65">
        <v>0</v>
      </c>
    </row>
    <row r="27" spans="1:25" ht="15" customHeight="1" x14ac:dyDescent="0.15">
      <c r="B27" s="49" t="s">
        <v>78</v>
      </c>
      <c r="G27" s="50"/>
      <c r="H27" s="64">
        <v>48</v>
      </c>
      <c r="I27" s="65">
        <v>17.910447761194028</v>
      </c>
      <c r="J27" s="65">
        <v>18.250950570342205</v>
      </c>
      <c r="K27" s="64">
        <v>6</v>
      </c>
      <c r="L27" s="65">
        <v>22.222222222222221</v>
      </c>
      <c r="M27" s="65">
        <v>22.222222222222221</v>
      </c>
      <c r="N27" s="64">
        <v>29</v>
      </c>
      <c r="O27" s="65">
        <v>20.27972027972028</v>
      </c>
      <c r="P27" s="65">
        <v>20.863309352517987</v>
      </c>
      <c r="Q27" s="64">
        <v>3</v>
      </c>
      <c r="R27" s="65">
        <v>18.75</v>
      </c>
      <c r="S27" s="65">
        <v>18.75</v>
      </c>
      <c r="T27" s="64">
        <v>19</v>
      </c>
      <c r="U27" s="65">
        <v>15.2</v>
      </c>
      <c r="V27" s="65">
        <v>15.32258064516129</v>
      </c>
      <c r="W27" s="64">
        <v>3</v>
      </c>
      <c r="X27" s="65">
        <v>27.27272727272727</v>
      </c>
      <c r="Y27" s="65">
        <v>27.27272727272727</v>
      </c>
    </row>
    <row r="28" spans="1:25" ht="15" customHeight="1" x14ac:dyDescent="0.15">
      <c r="B28" s="49" t="s">
        <v>79</v>
      </c>
      <c r="G28" s="50"/>
      <c r="H28" s="64">
        <v>10</v>
      </c>
      <c r="I28" s="65">
        <v>3.7313432835820892</v>
      </c>
      <c r="J28" s="65">
        <v>3.8022813688212929</v>
      </c>
      <c r="K28" s="64">
        <v>2</v>
      </c>
      <c r="L28" s="65">
        <v>7.4074074074074066</v>
      </c>
      <c r="M28" s="65">
        <v>7.4074074074074066</v>
      </c>
      <c r="N28" s="64">
        <v>8</v>
      </c>
      <c r="O28" s="65">
        <v>5.5944055944055942</v>
      </c>
      <c r="P28" s="65">
        <v>5.755395683453238</v>
      </c>
      <c r="Q28" s="64">
        <v>1</v>
      </c>
      <c r="R28" s="65">
        <v>6.25</v>
      </c>
      <c r="S28" s="65">
        <v>6.25</v>
      </c>
      <c r="T28" s="64">
        <v>2</v>
      </c>
      <c r="U28" s="65">
        <v>1.6</v>
      </c>
      <c r="V28" s="65">
        <v>1.6129032258064515</v>
      </c>
      <c r="W28" s="64">
        <v>1</v>
      </c>
      <c r="X28" s="65">
        <v>9.0909090909090917</v>
      </c>
      <c r="Y28" s="65">
        <v>9.0909090909090917</v>
      </c>
    </row>
    <row r="29" spans="1:25" ht="15" customHeight="1" x14ac:dyDescent="0.15">
      <c r="B29" s="49" t="s">
        <v>80</v>
      </c>
      <c r="G29" s="50"/>
      <c r="H29" s="64">
        <v>3</v>
      </c>
      <c r="I29" s="65">
        <v>1.1194029850746268</v>
      </c>
      <c r="J29" s="65">
        <v>1.1406844106463878</v>
      </c>
      <c r="K29" s="64">
        <v>1</v>
      </c>
      <c r="L29" s="65">
        <v>3.7037037037037033</v>
      </c>
      <c r="M29" s="65">
        <v>3.7037037037037033</v>
      </c>
      <c r="N29" s="64">
        <v>0</v>
      </c>
      <c r="O29" s="65">
        <v>0</v>
      </c>
      <c r="P29" s="65">
        <v>0</v>
      </c>
      <c r="Q29" s="64">
        <v>0</v>
      </c>
      <c r="R29" s="65">
        <v>0</v>
      </c>
      <c r="S29" s="65">
        <v>0</v>
      </c>
      <c r="T29" s="64">
        <v>3</v>
      </c>
      <c r="U29" s="65">
        <v>2.4</v>
      </c>
      <c r="V29" s="65">
        <v>2.4193548387096775</v>
      </c>
      <c r="W29" s="64">
        <v>1</v>
      </c>
      <c r="X29" s="65">
        <v>9.0909090909090917</v>
      </c>
      <c r="Y29" s="65">
        <v>9.0909090909090917</v>
      </c>
    </row>
    <row r="30" spans="1:25" ht="15" customHeight="1" x14ac:dyDescent="0.15">
      <c r="B30" s="49" t="s">
        <v>81</v>
      </c>
      <c r="G30" s="50"/>
      <c r="H30" s="64">
        <v>23</v>
      </c>
      <c r="I30" s="65">
        <v>8.5820895522388057</v>
      </c>
      <c r="J30" s="65">
        <v>8.7452471482889731</v>
      </c>
      <c r="K30" s="64">
        <v>0</v>
      </c>
      <c r="L30" s="65">
        <v>0</v>
      </c>
      <c r="M30" s="65">
        <v>0</v>
      </c>
      <c r="N30" s="64">
        <v>2</v>
      </c>
      <c r="O30" s="65">
        <v>1.3986013986013985</v>
      </c>
      <c r="P30" s="65">
        <v>1.4388489208633095</v>
      </c>
      <c r="Q30" s="64">
        <v>0</v>
      </c>
      <c r="R30" s="65">
        <v>0</v>
      </c>
      <c r="S30" s="65">
        <v>0</v>
      </c>
      <c r="T30" s="64">
        <v>21</v>
      </c>
      <c r="U30" s="65">
        <v>16.8</v>
      </c>
      <c r="V30" s="65">
        <v>16.93548387096774</v>
      </c>
      <c r="W30" s="64">
        <v>0</v>
      </c>
      <c r="X30" s="65">
        <v>0</v>
      </c>
      <c r="Y30" s="65">
        <v>0</v>
      </c>
    </row>
    <row r="31" spans="1:25" ht="15" customHeight="1" x14ac:dyDescent="0.15">
      <c r="B31" s="49" t="s">
        <v>73</v>
      </c>
      <c r="G31" s="50"/>
      <c r="H31" s="64">
        <v>5</v>
      </c>
      <c r="I31" s="66">
        <v>1.8656716417910446</v>
      </c>
      <c r="J31" s="67" t="s">
        <v>74</v>
      </c>
      <c r="K31" s="64">
        <v>0</v>
      </c>
      <c r="L31" s="66">
        <v>0</v>
      </c>
      <c r="M31" s="67" t="s">
        <v>74</v>
      </c>
      <c r="N31" s="64">
        <v>4</v>
      </c>
      <c r="O31" s="66">
        <v>2.7972027972027971</v>
      </c>
      <c r="P31" s="67" t="s">
        <v>74</v>
      </c>
      <c r="Q31" s="64">
        <v>0</v>
      </c>
      <c r="R31" s="66">
        <v>0</v>
      </c>
      <c r="S31" s="67" t="s">
        <v>74</v>
      </c>
      <c r="T31" s="64">
        <v>1</v>
      </c>
      <c r="U31" s="66">
        <v>0.8</v>
      </c>
      <c r="V31" s="67" t="s">
        <v>74</v>
      </c>
      <c r="W31" s="64">
        <v>0</v>
      </c>
      <c r="X31" s="66">
        <v>0</v>
      </c>
      <c r="Y31" s="67" t="s">
        <v>74</v>
      </c>
    </row>
    <row r="32" spans="1:25" ht="15" customHeight="1" x14ac:dyDescent="0.15">
      <c r="B32" s="43" t="s">
        <v>52</v>
      </c>
      <c r="C32" s="44"/>
      <c r="D32" s="44"/>
      <c r="E32" s="44"/>
      <c r="F32" s="44"/>
      <c r="G32" s="45"/>
      <c r="H32" s="68">
        <v>268</v>
      </c>
      <c r="I32" s="69">
        <v>100</v>
      </c>
      <c r="J32" s="69">
        <v>99.999999999999986</v>
      </c>
      <c r="K32" s="68">
        <v>27</v>
      </c>
      <c r="L32" s="69">
        <v>100</v>
      </c>
      <c r="M32" s="69">
        <v>100</v>
      </c>
      <c r="N32" s="68">
        <v>143</v>
      </c>
      <c r="O32" s="69">
        <v>100.00000000000001</v>
      </c>
      <c r="P32" s="69">
        <v>100.00000000000001</v>
      </c>
      <c r="Q32" s="68">
        <v>16</v>
      </c>
      <c r="R32" s="69">
        <v>100</v>
      </c>
      <c r="S32" s="69">
        <v>100</v>
      </c>
      <c r="T32" s="68">
        <v>125</v>
      </c>
      <c r="U32" s="69">
        <v>100</v>
      </c>
      <c r="V32" s="69">
        <v>100</v>
      </c>
      <c r="W32" s="68">
        <v>11</v>
      </c>
      <c r="X32" s="69">
        <v>100</v>
      </c>
      <c r="Y32" s="69">
        <v>100</v>
      </c>
    </row>
    <row r="34" spans="1:25" ht="15" customHeight="1" x14ac:dyDescent="0.15">
      <c r="A34" s="37" t="s">
        <v>82</v>
      </c>
    </row>
    <row r="35" spans="1:25" ht="15" customHeight="1" x14ac:dyDescent="0.15">
      <c r="B35" s="58"/>
      <c r="C35" s="59"/>
      <c r="D35" s="59"/>
      <c r="E35" s="59"/>
      <c r="F35" s="59"/>
      <c r="G35" s="60"/>
      <c r="H35" s="43" t="s">
        <v>57</v>
      </c>
      <c r="I35" s="44"/>
      <c r="J35" s="45"/>
      <c r="K35" s="44"/>
      <c r="L35" s="44"/>
      <c r="M35" s="44"/>
      <c r="N35" s="43" t="s">
        <v>58</v>
      </c>
      <c r="O35" s="44"/>
      <c r="P35" s="45"/>
      <c r="Q35" s="44"/>
      <c r="R35" s="44"/>
      <c r="S35" s="44"/>
      <c r="T35" s="43" t="s">
        <v>59</v>
      </c>
      <c r="U35" s="44"/>
      <c r="V35" s="45"/>
      <c r="W35" s="44"/>
      <c r="X35" s="44"/>
      <c r="Y35" s="45"/>
    </row>
    <row r="36" spans="1:25" s="39" customFormat="1" ht="15" customHeight="1" x14ac:dyDescent="0.15">
      <c r="B36" s="46"/>
      <c r="C36" s="47"/>
      <c r="D36" s="47"/>
      <c r="E36" s="47"/>
      <c r="F36" s="47"/>
      <c r="G36" s="48"/>
      <c r="H36" s="43" t="s">
        <v>60</v>
      </c>
      <c r="I36" s="44"/>
      <c r="J36" s="44"/>
      <c r="K36" s="43" t="s">
        <v>61</v>
      </c>
      <c r="L36" s="44"/>
      <c r="M36" s="45"/>
      <c r="N36" s="43" t="s">
        <v>60</v>
      </c>
      <c r="O36" s="44"/>
      <c r="P36" s="44"/>
      <c r="Q36" s="43" t="s">
        <v>61</v>
      </c>
      <c r="R36" s="44"/>
      <c r="S36" s="45"/>
      <c r="T36" s="43" t="s">
        <v>60</v>
      </c>
      <c r="U36" s="44"/>
      <c r="V36" s="44"/>
      <c r="W36" s="43" t="s">
        <v>61</v>
      </c>
      <c r="X36" s="44"/>
      <c r="Y36" s="45"/>
    </row>
    <row r="37" spans="1:25" ht="21.75" x14ac:dyDescent="0.15">
      <c r="B37" s="49"/>
      <c r="G37" s="50"/>
      <c r="H37" s="51" t="s">
        <v>0</v>
      </c>
      <c r="I37" s="51" t="s">
        <v>1</v>
      </c>
      <c r="J37" s="52" t="s">
        <v>62</v>
      </c>
      <c r="K37" s="51" t="s">
        <v>0</v>
      </c>
      <c r="L37" s="51" t="s">
        <v>1</v>
      </c>
      <c r="M37" s="52" t="s">
        <v>62</v>
      </c>
      <c r="N37" s="51" t="s">
        <v>0</v>
      </c>
      <c r="O37" s="51" t="s">
        <v>1</v>
      </c>
      <c r="P37" s="52" t="s">
        <v>62</v>
      </c>
      <c r="Q37" s="51" t="s">
        <v>0</v>
      </c>
      <c r="R37" s="51" t="s">
        <v>1</v>
      </c>
      <c r="S37" s="52" t="s">
        <v>62</v>
      </c>
      <c r="T37" s="51" t="s">
        <v>0</v>
      </c>
      <c r="U37" s="51" t="s">
        <v>1</v>
      </c>
      <c r="V37" s="52" t="s">
        <v>62</v>
      </c>
      <c r="W37" s="51" t="s">
        <v>0</v>
      </c>
      <c r="X37" s="51" t="s">
        <v>1</v>
      </c>
      <c r="Y37" s="52" t="s">
        <v>62</v>
      </c>
    </row>
    <row r="38" spans="1:25" ht="12" customHeight="1" x14ac:dyDescent="0.15">
      <c r="B38" s="53"/>
      <c r="C38" s="54"/>
      <c r="D38" s="54"/>
      <c r="E38" s="54"/>
      <c r="F38" s="54"/>
      <c r="G38" s="55"/>
      <c r="H38" s="56"/>
      <c r="I38" s="57">
        <v>268</v>
      </c>
      <c r="J38" s="57">
        <v>249</v>
      </c>
      <c r="K38" s="56"/>
      <c r="L38" s="57">
        <v>27</v>
      </c>
      <c r="M38" s="57">
        <v>27</v>
      </c>
      <c r="N38" s="56"/>
      <c r="O38" s="57">
        <v>143</v>
      </c>
      <c r="P38" s="57">
        <v>132</v>
      </c>
      <c r="Q38" s="56"/>
      <c r="R38" s="57">
        <v>16</v>
      </c>
      <c r="S38" s="57">
        <v>16</v>
      </c>
      <c r="T38" s="56"/>
      <c r="U38" s="57">
        <v>125</v>
      </c>
      <c r="V38" s="57">
        <v>117</v>
      </c>
      <c r="W38" s="56"/>
      <c r="X38" s="57">
        <v>11</v>
      </c>
      <c r="Y38" s="57">
        <v>11</v>
      </c>
    </row>
    <row r="39" spans="1:25" ht="15" customHeight="1" x14ac:dyDescent="0.15">
      <c r="B39" s="58" t="s">
        <v>83</v>
      </c>
      <c r="C39" s="59"/>
      <c r="D39" s="59"/>
      <c r="E39" s="59"/>
      <c r="F39" s="59"/>
      <c r="G39" s="60"/>
      <c r="H39" s="61">
        <v>47</v>
      </c>
      <c r="I39" s="62">
        <v>17.537313432835823</v>
      </c>
      <c r="J39" s="62">
        <v>18.875502008032129</v>
      </c>
      <c r="K39" s="61">
        <v>6</v>
      </c>
      <c r="L39" s="62">
        <v>22.222222222222221</v>
      </c>
      <c r="M39" s="62">
        <v>22.222222222222221</v>
      </c>
      <c r="N39" s="61">
        <v>28</v>
      </c>
      <c r="O39" s="62">
        <v>19.58041958041958</v>
      </c>
      <c r="P39" s="62">
        <v>21.212121212121211</v>
      </c>
      <c r="Q39" s="61">
        <v>4</v>
      </c>
      <c r="R39" s="62">
        <v>25</v>
      </c>
      <c r="S39" s="62">
        <v>25</v>
      </c>
      <c r="T39" s="61">
        <v>19</v>
      </c>
      <c r="U39" s="62">
        <v>15.2</v>
      </c>
      <c r="V39" s="62">
        <v>16.239316239316238</v>
      </c>
      <c r="W39" s="61">
        <v>2</v>
      </c>
      <c r="X39" s="62">
        <v>18.181818181818183</v>
      </c>
      <c r="Y39" s="62">
        <v>18.181818181818183</v>
      </c>
    </row>
    <row r="40" spans="1:25" ht="15" customHeight="1" x14ac:dyDescent="0.15">
      <c r="B40" s="49" t="s">
        <v>84</v>
      </c>
      <c r="G40" s="50"/>
      <c r="H40" s="64">
        <v>202</v>
      </c>
      <c r="I40" s="65">
        <v>75.373134328358205</v>
      </c>
      <c r="J40" s="65">
        <v>81.124497991967871</v>
      </c>
      <c r="K40" s="64">
        <v>21</v>
      </c>
      <c r="L40" s="65">
        <v>77.777777777777786</v>
      </c>
      <c r="M40" s="65">
        <v>77.777777777777786</v>
      </c>
      <c r="N40" s="64">
        <v>104</v>
      </c>
      <c r="O40" s="65">
        <v>72.727272727272734</v>
      </c>
      <c r="P40" s="65">
        <v>78.787878787878782</v>
      </c>
      <c r="Q40" s="64">
        <v>12</v>
      </c>
      <c r="R40" s="65">
        <v>75</v>
      </c>
      <c r="S40" s="65">
        <v>75</v>
      </c>
      <c r="T40" s="64">
        <v>98</v>
      </c>
      <c r="U40" s="65">
        <v>78.400000000000006</v>
      </c>
      <c r="V40" s="65">
        <v>83.760683760683762</v>
      </c>
      <c r="W40" s="64">
        <v>9</v>
      </c>
      <c r="X40" s="65">
        <v>81.818181818181827</v>
      </c>
      <c r="Y40" s="65">
        <v>81.818181818181827</v>
      </c>
    </row>
    <row r="41" spans="1:25" ht="15" customHeight="1" x14ac:dyDescent="0.15">
      <c r="B41" s="49" t="s">
        <v>73</v>
      </c>
      <c r="G41" s="50"/>
      <c r="H41" s="64">
        <v>19</v>
      </c>
      <c r="I41" s="66">
        <v>7.08955223880597</v>
      </c>
      <c r="J41" s="67" t="s">
        <v>74</v>
      </c>
      <c r="K41" s="64">
        <v>0</v>
      </c>
      <c r="L41" s="66">
        <v>0</v>
      </c>
      <c r="M41" s="67" t="s">
        <v>74</v>
      </c>
      <c r="N41" s="64">
        <v>11</v>
      </c>
      <c r="O41" s="66">
        <v>7.6923076923076925</v>
      </c>
      <c r="P41" s="67" t="s">
        <v>74</v>
      </c>
      <c r="Q41" s="64">
        <v>0</v>
      </c>
      <c r="R41" s="66">
        <v>0</v>
      </c>
      <c r="S41" s="67" t="s">
        <v>74</v>
      </c>
      <c r="T41" s="64">
        <v>8</v>
      </c>
      <c r="U41" s="66">
        <v>6.4</v>
      </c>
      <c r="V41" s="67" t="s">
        <v>74</v>
      </c>
      <c r="W41" s="64">
        <v>0</v>
      </c>
      <c r="X41" s="66">
        <v>0</v>
      </c>
      <c r="Y41" s="67" t="s">
        <v>74</v>
      </c>
    </row>
    <row r="42" spans="1:25" ht="15" customHeight="1" x14ac:dyDescent="0.15">
      <c r="B42" s="43" t="s">
        <v>52</v>
      </c>
      <c r="C42" s="44"/>
      <c r="D42" s="44"/>
      <c r="E42" s="44"/>
      <c r="F42" s="44"/>
      <c r="G42" s="45"/>
      <c r="H42" s="68">
        <v>268</v>
      </c>
      <c r="I42" s="69">
        <v>100</v>
      </c>
      <c r="J42" s="69">
        <v>100</v>
      </c>
      <c r="K42" s="68">
        <v>27</v>
      </c>
      <c r="L42" s="69">
        <v>100</v>
      </c>
      <c r="M42" s="69">
        <v>100</v>
      </c>
      <c r="N42" s="68">
        <v>143</v>
      </c>
      <c r="O42" s="69">
        <v>100.00000000000001</v>
      </c>
      <c r="P42" s="69">
        <v>100</v>
      </c>
      <c r="Q42" s="68">
        <v>16</v>
      </c>
      <c r="R42" s="69">
        <v>100</v>
      </c>
      <c r="S42" s="69">
        <v>100</v>
      </c>
      <c r="T42" s="68">
        <v>125</v>
      </c>
      <c r="U42" s="69">
        <v>100.00000000000001</v>
      </c>
      <c r="V42" s="69">
        <v>100</v>
      </c>
      <c r="W42" s="68">
        <v>11</v>
      </c>
      <c r="X42" s="69">
        <v>100.00000000000001</v>
      </c>
      <c r="Y42" s="69">
        <v>100.00000000000001</v>
      </c>
    </row>
    <row r="44" spans="1:25" ht="15" customHeight="1" x14ac:dyDescent="0.15">
      <c r="A44" s="36" t="s">
        <v>85</v>
      </c>
    </row>
    <row r="45" spans="1:25" ht="15" customHeight="1" x14ac:dyDescent="0.15">
      <c r="A45" s="37" t="s">
        <v>86</v>
      </c>
    </row>
    <row r="46" spans="1:25" ht="15" customHeight="1" x14ac:dyDescent="0.15">
      <c r="B46" s="58"/>
      <c r="C46" s="59"/>
      <c r="D46" s="59"/>
      <c r="E46" s="59"/>
      <c r="F46" s="59"/>
      <c r="G46" s="60"/>
      <c r="H46" s="43" t="s">
        <v>57</v>
      </c>
      <c r="I46" s="44"/>
      <c r="J46" s="45"/>
      <c r="K46" s="44"/>
      <c r="L46" s="44"/>
      <c r="M46" s="44"/>
      <c r="N46" s="43" t="s">
        <v>58</v>
      </c>
      <c r="O46" s="44"/>
      <c r="P46" s="45"/>
      <c r="Q46" s="44"/>
      <c r="R46" s="44"/>
      <c r="S46" s="44"/>
      <c r="T46" s="43" t="s">
        <v>59</v>
      </c>
      <c r="U46" s="44"/>
      <c r="V46" s="45"/>
      <c r="W46" s="44"/>
      <c r="X46" s="44"/>
      <c r="Y46" s="45"/>
    </row>
    <row r="47" spans="1:25" s="39" customFormat="1" ht="15" customHeight="1" x14ac:dyDescent="0.15">
      <c r="B47" s="46"/>
      <c r="C47" s="47"/>
      <c r="D47" s="47"/>
      <c r="E47" s="47"/>
      <c r="F47" s="47"/>
      <c r="G47" s="48"/>
      <c r="H47" s="43" t="s">
        <v>60</v>
      </c>
      <c r="I47" s="44"/>
      <c r="J47" s="44"/>
      <c r="K47" s="43" t="s">
        <v>61</v>
      </c>
      <c r="L47" s="44"/>
      <c r="M47" s="45"/>
      <c r="N47" s="43" t="s">
        <v>60</v>
      </c>
      <c r="O47" s="44"/>
      <c r="P47" s="44"/>
      <c r="Q47" s="43" t="s">
        <v>61</v>
      </c>
      <c r="R47" s="44"/>
      <c r="S47" s="45"/>
      <c r="T47" s="43" t="s">
        <v>60</v>
      </c>
      <c r="U47" s="44"/>
      <c r="V47" s="44"/>
      <c r="W47" s="43" t="s">
        <v>61</v>
      </c>
      <c r="X47" s="44"/>
      <c r="Y47" s="45"/>
    </row>
    <row r="48" spans="1:25" ht="21.75" x14ac:dyDescent="0.15">
      <c r="B48" s="49"/>
      <c r="G48" s="50"/>
      <c r="H48" s="51" t="s">
        <v>0</v>
      </c>
      <c r="I48" s="51" t="s">
        <v>1</v>
      </c>
      <c r="J48" s="52" t="s">
        <v>62</v>
      </c>
      <c r="K48" s="51" t="s">
        <v>0</v>
      </c>
      <c r="L48" s="51" t="s">
        <v>1</v>
      </c>
      <c r="M48" s="52" t="s">
        <v>62</v>
      </c>
      <c r="N48" s="51" t="s">
        <v>0</v>
      </c>
      <c r="O48" s="51" t="s">
        <v>1</v>
      </c>
      <c r="P48" s="52" t="s">
        <v>62</v>
      </c>
      <c r="Q48" s="51" t="s">
        <v>0</v>
      </c>
      <c r="R48" s="51" t="s">
        <v>1</v>
      </c>
      <c r="S48" s="52" t="s">
        <v>62</v>
      </c>
      <c r="T48" s="51" t="s">
        <v>0</v>
      </c>
      <c r="U48" s="51" t="s">
        <v>1</v>
      </c>
      <c r="V48" s="52" t="s">
        <v>62</v>
      </c>
      <c r="W48" s="51" t="s">
        <v>0</v>
      </c>
      <c r="X48" s="51" t="s">
        <v>1</v>
      </c>
      <c r="Y48" s="52" t="s">
        <v>62</v>
      </c>
    </row>
    <row r="49" spans="1:25" ht="12" customHeight="1" x14ac:dyDescent="0.15">
      <c r="B49" s="53"/>
      <c r="C49" s="54"/>
      <c r="D49" s="54"/>
      <c r="E49" s="54"/>
      <c r="F49" s="54"/>
      <c r="G49" s="55"/>
      <c r="H49" s="56"/>
      <c r="I49" s="57">
        <v>268</v>
      </c>
      <c r="J49" s="57">
        <v>266</v>
      </c>
      <c r="K49" s="56"/>
      <c r="L49" s="57">
        <v>27</v>
      </c>
      <c r="M49" s="57">
        <v>26</v>
      </c>
      <c r="N49" s="56"/>
      <c r="O49" s="57">
        <v>143</v>
      </c>
      <c r="P49" s="57">
        <v>142</v>
      </c>
      <c r="Q49" s="56"/>
      <c r="R49" s="57">
        <v>16</v>
      </c>
      <c r="S49" s="57">
        <v>16</v>
      </c>
      <c r="T49" s="56"/>
      <c r="U49" s="57">
        <v>125</v>
      </c>
      <c r="V49" s="57">
        <v>124</v>
      </c>
      <c r="W49" s="56"/>
      <c r="X49" s="57">
        <v>11</v>
      </c>
      <c r="Y49" s="57">
        <v>10</v>
      </c>
    </row>
    <row r="50" spans="1:25" ht="15" customHeight="1" x14ac:dyDescent="0.15">
      <c r="B50" s="58" t="s">
        <v>87</v>
      </c>
      <c r="C50" s="59"/>
      <c r="D50" s="59"/>
      <c r="E50" s="59"/>
      <c r="F50" s="59"/>
      <c r="G50" s="60"/>
      <c r="H50" s="61">
        <v>10</v>
      </c>
      <c r="I50" s="62">
        <v>3.7313432835820892</v>
      </c>
      <c r="J50" s="62">
        <v>3.7593984962406015</v>
      </c>
      <c r="K50" s="61">
        <v>1</v>
      </c>
      <c r="L50" s="62">
        <v>3.7037037037037033</v>
      </c>
      <c r="M50" s="62">
        <v>3.8461538461538463</v>
      </c>
      <c r="N50" s="61">
        <v>9</v>
      </c>
      <c r="O50" s="62">
        <v>6.2937062937062942</v>
      </c>
      <c r="P50" s="62">
        <v>6.3380281690140841</v>
      </c>
      <c r="Q50" s="61">
        <v>1</v>
      </c>
      <c r="R50" s="62">
        <v>6.25</v>
      </c>
      <c r="S50" s="62">
        <v>6.25</v>
      </c>
      <c r="T50" s="61">
        <v>1</v>
      </c>
      <c r="U50" s="62">
        <v>0.8</v>
      </c>
      <c r="V50" s="62">
        <v>0.80645161290322576</v>
      </c>
      <c r="W50" s="61">
        <v>0</v>
      </c>
      <c r="X50" s="62">
        <v>0</v>
      </c>
      <c r="Y50" s="62">
        <v>0</v>
      </c>
    </row>
    <row r="51" spans="1:25" ht="15" customHeight="1" x14ac:dyDescent="0.15">
      <c r="B51" s="49" t="s">
        <v>88</v>
      </c>
      <c r="G51" s="50"/>
      <c r="H51" s="64">
        <v>5</v>
      </c>
      <c r="I51" s="65">
        <v>1.8656716417910446</v>
      </c>
      <c r="J51" s="65">
        <v>1.8796992481203008</v>
      </c>
      <c r="K51" s="64">
        <v>0</v>
      </c>
      <c r="L51" s="65">
        <v>0</v>
      </c>
      <c r="M51" s="65">
        <v>0</v>
      </c>
      <c r="N51" s="64">
        <v>3</v>
      </c>
      <c r="O51" s="65">
        <v>2.0979020979020979</v>
      </c>
      <c r="P51" s="65">
        <v>2.112676056338028</v>
      </c>
      <c r="Q51" s="64">
        <v>0</v>
      </c>
      <c r="R51" s="66">
        <v>0</v>
      </c>
      <c r="S51" s="66">
        <v>0</v>
      </c>
      <c r="T51" s="64">
        <v>2</v>
      </c>
      <c r="U51" s="65">
        <v>1.6</v>
      </c>
      <c r="V51" s="65">
        <v>1.6129032258064515</v>
      </c>
      <c r="W51" s="64">
        <v>0</v>
      </c>
      <c r="X51" s="66">
        <v>0</v>
      </c>
      <c r="Y51" s="66">
        <v>0</v>
      </c>
    </row>
    <row r="52" spans="1:25" ht="15" customHeight="1" x14ac:dyDescent="0.15">
      <c r="B52" s="49" t="s">
        <v>89</v>
      </c>
      <c r="G52" s="50"/>
      <c r="H52" s="64">
        <v>15</v>
      </c>
      <c r="I52" s="65">
        <v>5.5970149253731343</v>
      </c>
      <c r="J52" s="65">
        <v>5.6390977443609023</v>
      </c>
      <c r="K52" s="64">
        <v>4</v>
      </c>
      <c r="L52" s="65">
        <v>14.814814814814813</v>
      </c>
      <c r="M52" s="65">
        <v>15.384615384615385</v>
      </c>
      <c r="N52" s="64">
        <v>12</v>
      </c>
      <c r="O52" s="65">
        <v>8.3916083916083917</v>
      </c>
      <c r="P52" s="65">
        <v>8.4507042253521121</v>
      </c>
      <c r="Q52" s="64">
        <v>4</v>
      </c>
      <c r="R52" s="66">
        <v>25</v>
      </c>
      <c r="S52" s="66">
        <v>25</v>
      </c>
      <c r="T52" s="64">
        <v>3</v>
      </c>
      <c r="U52" s="65">
        <v>2.4</v>
      </c>
      <c r="V52" s="65">
        <v>2.4193548387096775</v>
      </c>
      <c r="W52" s="64">
        <v>0</v>
      </c>
      <c r="X52" s="66">
        <v>0</v>
      </c>
      <c r="Y52" s="66">
        <v>0</v>
      </c>
    </row>
    <row r="53" spans="1:25" ht="15" customHeight="1" x14ac:dyDescent="0.15">
      <c r="B53" s="49" t="s">
        <v>90</v>
      </c>
      <c r="G53" s="50"/>
      <c r="H53" s="64">
        <v>30</v>
      </c>
      <c r="I53" s="65">
        <v>11.194029850746269</v>
      </c>
      <c r="J53" s="65">
        <v>11.278195488721805</v>
      </c>
      <c r="K53" s="64">
        <v>1</v>
      </c>
      <c r="L53" s="65">
        <v>3.7037037037037033</v>
      </c>
      <c r="M53" s="65">
        <v>3.8461538461538463</v>
      </c>
      <c r="N53" s="64">
        <v>25</v>
      </c>
      <c r="O53" s="65">
        <v>17.482517482517483</v>
      </c>
      <c r="P53" s="65">
        <v>17.6056338028169</v>
      </c>
      <c r="Q53" s="64">
        <v>1</v>
      </c>
      <c r="R53" s="66">
        <v>6.25</v>
      </c>
      <c r="S53" s="66">
        <v>6.25</v>
      </c>
      <c r="T53" s="64">
        <v>5</v>
      </c>
      <c r="U53" s="65">
        <v>4</v>
      </c>
      <c r="V53" s="65">
        <v>4.032258064516129</v>
      </c>
      <c r="W53" s="64">
        <v>0</v>
      </c>
      <c r="X53" s="66">
        <v>0</v>
      </c>
      <c r="Y53" s="66">
        <v>0</v>
      </c>
    </row>
    <row r="54" spans="1:25" ht="15" customHeight="1" x14ac:dyDescent="0.15">
      <c r="B54" s="49" t="s">
        <v>91</v>
      </c>
      <c r="G54" s="50"/>
      <c r="H54" s="64">
        <v>50</v>
      </c>
      <c r="I54" s="65">
        <v>18.656716417910449</v>
      </c>
      <c r="J54" s="65">
        <v>18.796992481203006</v>
      </c>
      <c r="K54" s="64">
        <v>7</v>
      </c>
      <c r="L54" s="65">
        <v>25.925925925925924</v>
      </c>
      <c r="M54" s="65">
        <v>26.923076923076923</v>
      </c>
      <c r="N54" s="64">
        <v>39</v>
      </c>
      <c r="O54" s="65">
        <v>27.27272727272727</v>
      </c>
      <c r="P54" s="65">
        <v>27.464788732394368</v>
      </c>
      <c r="Q54" s="64">
        <v>5</v>
      </c>
      <c r="R54" s="66">
        <v>31.25</v>
      </c>
      <c r="S54" s="66">
        <v>31.25</v>
      </c>
      <c r="T54" s="64">
        <v>11</v>
      </c>
      <c r="U54" s="65">
        <v>8.7999999999999989</v>
      </c>
      <c r="V54" s="65">
        <v>8.870967741935484</v>
      </c>
      <c r="W54" s="64">
        <v>2</v>
      </c>
      <c r="X54" s="66">
        <v>18.181818181818183</v>
      </c>
      <c r="Y54" s="66">
        <v>20</v>
      </c>
    </row>
    <row r="55" spans="1:25" ht="15" customHeight="1" x14ac:dyDescent="0.15">
      <c r="B55" s="49" t="s">
        <v>92</v>
      </c>
      <c r="G55" s="50"/>
      <c r="H55" s="64">
        <v>44</v>
      </c>
      <c r="I55" s="65">
        <v>16.417910447761194</v>
      </c>
      <c r="J55" s="65">
        <v>16.541353383458645</v>
      </c>
      <c r="K55" s="64">
        <v>4</v>
      </c>
      <c r="L55" s="65">
        <v>14.814814814814813</v>
      </c>
      <c r="M55" s="65">
        <v>15.384615384615385</v>
      </c>
      <c r="N55" s="64">
        <v>17</v>
      </c>
      <c r="O55" s="65">
        <v>11.888111888111888</v>
      </c>
      <c r="P55" s="65">
        <v>11.971830985915492</v>
      </c>
      <c r="Q55" s="64">
        <v>2</v>
      </c>
      <c r="R55" s="66">
        <v>12.5</v>
      </c>
      <c r="S55" s="66">
        <v>12.5</v>
      </c>
      <c r="T55" s="64">
        <v>27</v>
      </c>
      <c r="U55" s="65">
        <v>21.6</v>
      </c>
      <c r="V55" s="65">
        <v>21.774193548387096</v>
      </c>
      <c r="W55" s="64">
        <v>2</v>
      </c>
      <c r="X55" s="66">
        <v>18.181818181818183</v>
      </c>
      <c r="Y55" s="66">
        <v>20</v>
      </c>
    </row>
    <row r="56" spans="1:25" ht="15" customHeight="1" x14ac:dyDescent="0.15">
      <c r="B56" s="49" t="s">
        <v>93</v>
      </c>
      <c r="G56" s="50"/>
      <c r="H56" s="64">
        <v>61</v>
      </c>
      <c r="I56" s="65">
        <v>22.761194029850746</v>
      </c>
      <c r="J56" s="65">
        <v>22.932330827067666</v>
      </c>
      <c r="K56" s="64">
        <v>6</v>
      </c>
      <c r="L56" s="65">
        <v>22.222222222222221</v>
      </c>
      <c r="M56" s="65">
        <v>23.076923076923077</v>
      </c>
      <c r="N56" s="64">
        <v>27</v>
      </c>
      <c r="O56" s="65">
        <v>18.88111888111888</v>
      </c>
      <c r="P56" s="65">
        <v>19.014084507042252</v>
      </c>
      <c r="Q56" s="64">
        <v>3</v>
      </c>
      <c r="R56" s="66">
        <v>18.75</v>
      </c>
      <c r="S56" s="66">
        <v>18.75</v>
      </c>
      <c r="T56" s="64">
        <v>34</v>
      </c>
      <c r="U56" s="65">
        <v>27.200000000000003</v>
      </c>
      <c r="V56" s="65">
        <v>27.419354838709676</v>
      </c>
      <c r="W56" s="64">
        <v>3</v>
      </c>
      <c r="X56" s="66">
        <v>27.27272727272727</v>
      </c>
      <c r="Y56" s="66">
        <v>30</v>
      </c>
    </row>
    <row r="57" spans="1:25" ht="15" customHeight="1" x14ac:dyDescent="0.15">
      <c r="B57" s="49" t="s">
        <v>83</v>
      </c>
      <c r="G57" s="50"/>
      <c r="H57" s="64">
        <v>36</v>
      </c>
      <c r="I57" s="65">
        <v>13.432835820895523</v>
      </c>
      <c r="J57" s="65">
        <v>13.533834586466165</v>
      </c>
      <c r="K57" s="64">
        <v>3</v>
      </c>
      <c r="L57" s="65">
        <v>11.111111111111111</v>
      </c>
      <c r="M57" s="65">
        <v>11.538461538461538</v>
      </c>
      <c r="N57" s="64">
        <v>10</v>
      </c>
      <c r="O57" s="65">
        <v>6.9930069930069934</v>
      </c>
      <c r="P57" s="65">
        <v>7.042253521126761</v>
      </c>
      <c r="Q57" s="64">
        <v>0</v>
      </c>
      <c r="R57" s="66">
        <v>0</v>
      </c>
      <c r="S57" s="66">
        <v>0</v>
      </c>
      <c r="T57" s="64">
        <v>26</v>
      </c>
      <c r="U57" s="65">
        <v>20.8</v>
      </c>
      <c r="V57" s="65">
        <v>20.967741935483872</v>
      </c>
      <c r="W57" s="64">
        <v>3</v>
      </c>
      <c r="X57" s="66">
        <v>27.27272727272727</v>
      </c>
      <c r="Y57" s="66">
        <v>30</v>
      </c>
    </row>
    <row r="58" spans="1:25" ht="15" customHeight="1" x14ac:dyDescent="0.15">
      <c r="B58" s="49" t="s">
        <v>84</v>
      </c>
      <c r="G58" s="50"/>
      <c r="H58" s="64">
        <v>15</v>
      </c>
      <c r="I58" s="65">
        <v>5.5970149253731343</v>
      </c>
      <c r="J58" s="65">
        <v>5.6390977443609023</v>
      </c>
      <c r="K58" s="64">
        <v>0</v>
      </c>
      <c r="L58" s="65">
        <v>0</v>
      </c>
      <c r="M58" s="65">
        <v>0</v>
      </c>
      <c r="N58" s="64">
        <v>0</v>
      </c>
      <c r="O58" s="65">
        <v>0</v>
      </c>
      <c r="P58" s="65">
        <v>0</v>
      </c>
      <c r="Q58" s="64">
        <v>0</v>
      </c>
      <c r="R58" s="66">
        <v>0</v>
      </c>
      <c r="S58" s="66">
        <v>0</v>
      </c>
      <c r="T58" s="64">
        <v>15</v>
      </c>
      <c r="U58" s="65">
        <v>12</v>
      </c>
      <c r="V58" s="65">
        <v>12.096774193548388</v>
      </c>
      <c r="W58" s="64">
        <v>0</v>
      </c>
      <c r="X58" s="66">
        <v>0</v>
      </c>
      <c r="Y58" s="66">
        <v>0</v>
      </c>
    </row>
    <row r="59" spans="1:25" ht="15" customHeight="1" x14ac:dyDescent="0.15">
      <c r="B59" s="49" t="s">
        <v>73</v>
      </c>
      <c r="G59" s="50"/>
      <c r="H59" s="64">
        <v>2</v>
      </c>
      <c r="I59" s="66">
        <v>0.74626865671641784</v>
      </c>
      <c r="J59" s="67" t="s">
        <v>74</v>
      </c>
      <c r="K59" s="64">
        <v>1</v>
      </c>
      <c r="L59" s="66">
        <v>3.7037037037037033</v>
      </c>
      <c r="M59" s="67" t="s">
        <v>74</v>
      </c>
      <c r="N59" s="64">
        <v>1</v>
      </c>
      <c r="O59" s="66">
        <v>0.69930069930069927</v>
      </c>
      <c r="P59" s="67" t="s">
        <v>74</v>
      </c>
      <c r="Q59" s="64">
        <v>0</v>
      </c>
      <c r="R59" s="66">
        <v>0</v>
      </c>
      <c r="S59" s="67" t="s">
        <v>74</v>
      </c>
      <c r="T59" s="64">
        <v>1</v>
      </c>
      <c r="U59" s="66">
        <v>0.8</v>
      </c>
      <c r="V59" s="67" t="s">
        <v>74</v>
      </c>
      <c r="W59" s="64">
        <v>1</v>
      </c>
      <c r="X59" s="66">
        <v>9.0909090909090917</v>
      </c>
      <c r="Y59" s="67" t="s">
        <v>74</v>
      </c>
    </row>
    <row r="60" spans="1:25" ht="15" customHeight="1" x14ac:dyDescent="0.15">
      <c r="B60" s="43" t="s">
        <v>52</v>
      </c>
      <c r="C60" s="44"/>
      <c r="D60" s="44"/>
      <c r="E60" s="44"/>
      <c r="F60" s="44"/>
      <c r="G60" s="45"/>
      <c r="H60" s="68">
        <v>268</v>
      </c>
      <c r="I60" s="69">
        <v>100</v>
      </c>
      <c r="J60" s="69">
        <v>99.999999999999986</v>
      </c>
      <c r="K60" s="68">
        <v>27</v>
      </c>
      <c r="L60" s="69">
        <v>99.999999999999986</v>
      </c>
      <c r="M60" s="69">
        <v>100</v>
      </c>
      <c r="N60" s="68">
        <v>143</v>
      </c>
      <c r="O60" s="69">
        <v>100</v>
      </c>
      <c r="P60" s="69">
        <v>100</v>
      </c>
      <c r="Q60" s="68">
        <v>16</v>
      </c>
      <c r="R60" s="69">
        <v>100</v>
      </c>
      <c r="S60" s="69">
        <v>100</v>
      </c>
      <c r="T60" s="68">
        <v>125</v>
      </c>
      <c r="U60" s="69">
        <v>100</v>
      </c>
      <c r="V60" s="69">
        <v>100</v>
      </c>
      <c r="W60" s="68">
        <v>11</v>
      </c>
      <c r="X60" s="69">
        <v>100</v>
      </c>
      <c r="Y60" s="69">
        <v>100</v>
      </c>
    </row>
    <row r="62" spans="1:25" ht="15" customHeight="1" x14ac:dyDescent="0.15">
      <c r="A62" s="37" t="s">
        <v>94</v>
      </c>
    </row>
    <row r="63" spans="1:25" ht="15" customHeight="1" x14ac:dyDescent="0.15">
      <c r="B63" s="58"/>
      <c r="C63" s="59"/>
      <c r="D63" s="59"/>
      <c r="E63" s="59"/>
      <c r="F63" s="59"/>
      <c r="G63" s="60"/>
      <c r="H63" s="43" t="s">
        <v>57</v>
      </c>
      <c r="I63" s="44"/>
      <c r="J63" s="45"/>
      <c r="K63" s="44"/>
      <c r="L63" s="44"/>
      <c r="M63" s="45"/>
    </row>
    <row r="64" spans="1:25" s="39" customFormat="1" ht="15" customHeight="1" x14ac:dyDescent="0.15">
      <c r="B64" s="46"/>
      <c r="C64" s="47"/>
      <c r="D64" s="47"/>
      <c r="E64" s="47"/>
      <c r="F64" s="47"/>
      <c r="G64" s="48"/>
      <c r="H64" s="43" t="s">
        <v>60</v>
      </c>
      <c r="I64" s="44"/>
      <c r="J64" s="44"/>
      <c r="K64" s="43" t="s">
        <v>61</v>
      </c>
      <c r="L64" s="44"/>
      <c r="M64" s="45"/>
      <c r="N64" s="37"/>
      <c r="O64" s="37"/>
      <c r="P64" s="37"/>
      <c r="Q64" s="37"/>
      <c r="R64" s="37"/>
      <c r="S64" s="37"/>
      <c r="T64" s="37"/>
      <c r="U64" s="37"/>
      <c r="V64" s="37"/>
      <c r="W64" s="37"/>
      <c r="X64" s="37"/>
      <c r="Y64" s="37"/>
    </row>
    <row r="65" spans="1:25" ht="21.75" x14ac:dyDescent="0.15">
      <c r="B65" s="49"/>
      <c r="G65" s="50"/>
      <c r="H65" s="51" t="s">
        <v>0</v>
      </c>
      <c r="I65" s="51" t="s">
        <v>1</v>
      </c>
      <c r="J65" s="52" t="s">
        <v>62</v>
      </c>
      <c r="K65" s="51" t="s">
        <v>0</v>
      </c>
      <c r="L65" s="51" t="s">
        <v>1</v>
      </c>
      <c r="M65" s="52" t="s">
        <v>62</v>
      </c>
    </row>
    <row r="66" spans="1:25" ht="12" customHeight="1" x14ac:dyDescent="0.15">
      <c r="B66" s="53"/>
      <c r="C66" s="54"/>
      <c r="D66" s="54"/>
      <c r="E66" s="54"/>
      <c r="F66" s="54"/>
      <c r="G66" s="55"/>
      <c r="H66" s="56"/>
      <c r="I66" s="57">
        <v>268</v>
      </c>
      <c r="J66" s="57">
        <v>268</v>
      </c>
      <c r="K66" s="56"/>
      <c r="L66" s="57">
        <v>27</v>
      </c>
      <c r="M66" s="57">
        <v>27</v>
      </c>
    </row>
    <row r="67" spans="1:25" ht="15" customHeight="1" x14ac:dyDescent="0.15">
      <c r="B67" s="70" t="s">
        <v>58</v>
      </c>
      <c r="C67" s="59"/>
      <c r="D67" s="59"/>
      <c r="E67" s="59"/>
      <c r="F67" s="59"/>
      <c r="G67" s="60"/>
      <c r="H67" s="61">
        <v>143</v>
      </c>
      <c r="I67" s="62">
        <v>53.358208955223887</v>
      </c>
      <c r="J67" s="62">
        <v>53.358208955223887</v>
      </c>
      <c r="K67" s="61">
        <v>16</v>
      </c>
      <c r="L67" s="62">
        <v>59.259259259259252</v>
      </c>
      <c r="M67" s="62">
        <v>59.259259259259252</v>
      </c>
    </row>
    <row r="68" spans="1:25" ht="15" customHeight="1" x14ac:dyDescent="0.15">
      <c r="B68" s="49" t="s">
        <v>95</v>
      </c>
      <c r="G68" s="50"/>
      <c r="H68" s="64">
        <v>125</v>
      </c>
      <c r="I68" s="65">
        <v>46.64179104477612</v>
      </c>
      <c r="J68" s="65">
        <v>46.64179104477612</v>
      </c>
      <c r="K68" s="64">
        <v>11</v>
      </c>
      <c r="L68" s="65">
        <v>40.74074074074074</v>
      </c>
      <c r="M68" s="65">
        <v>40.74074074074074</v>
      </c>
    </row>
    <row r="69" spans="1:25" ht="15" customHeight="1" x14ac:dyDescent="0.15">
      <c r="B69" s="49" t="s">
        <v>73</v>
      </c>
      <c r="G69" s="50"/>
      <c r="H69" s="64">
        <v>0</v>
      </c>
      <c r="I69" s="66">
        <v>0</v>
      </c>
      <c r="J69" s="67" t="s">
        <v>74</v>
      </c>
      <c r="K69" s="64">
        <v>0</v>
      </c>
      <c r="L69" s="66">
        <v>0</v>
      </c>
      <c r="M69" s="67" t="s">
        <v>74</v>
      </c>
    </row>
    <row r="70" spans="1:25" ht="15" customHeight="1" x14ac:dyDescent="0.15">
      <c r="B70" s="43" t="s">
        <v>52</v>
      </c>
      <c r="C70" s="44"/>
      <c r="D70" s="44"/>
      <c r="E70" s="44"/>
      <c r="F70" s="44"/>
      <c r="G70" s="45"/>
      <c r="H70" s="68">
        <v>268</v>
      </c>
      <c r="I70" s="69">
        <v>100</v>
      </c>
      <c r="J70" s="69">
        <v>100</v>
      </c>
      <c r="K70" s="68">
        <v>27</v>
      </c>
      <c r="L70" s="69">
        <v>100</v>
      </c>
      <c r="M70" s="69">
        <v>100</v>
      </c>
    </row>
    <row r="71" spans="1:25" ht="15" customHeight="1" x14ac:dyDescent="0.15">
      <c r="B71" s="71"/>
      <c r="C71" s="71"/>
      <c r="D71" s="71"/>
      <c r="E71" s="71"/>
      <c r="F71" s="71"/>
      <c r="G71" s="71"/>
      <c r="H71" s="72"/>
      <c r="I71" s="73"/>
      <c r="J71" s="73"/>
      <c r="K71" s="73"/>
      <c r="L71" s="73"/>
      <c r="M71" s="73"/>
    </row>
    <row r="72" spans="1:25" ht="15" customHeight="1" x14ac:dyDescent="0.15">
      <c r="A72" s="37" t="s">
        <v>96</v>
      </c>
      <c r="B72" s="71"/>
      <c r="C72" s="71"/>
      <c r="D72" s="71"/>
      <c r="E72" s="71"/>
      <c r="F72" s="71"/>
      <c r="G72" s="71"/>
      <c r="H72" s="72"/>
      <c r="I72" s="73"/>
      <c r="J72" s="73"/>
      <c r="K72" s="73"/>
      <c r="L72" s="73"/>
      <c r="M72" s="73"/>
      <c r="N72" s="72"/>
      <c r="O72" s="73"/>
      <c r="P72" s="73"/>
      <c r="Q72" s="73"/>
      <c r="R72" s="73"/>
      <c r="S72" s="73"/>
      <c r="T72" s="72"/>
      <c r="U72" s="73"/>
      <c r="V72" s="73"/>
      <c r="W72" s="73"/>
      <c r="X72" s="73"/>
      <c r="Y72" s="73"/>
    </row>
    <row r="73" spans="1:25" ht="15" customHeight="1" x14ac:dyDescent="0.15">
      <c r="A73" s="37" t="s">
        <v>97</v>
      </c>
    </row>
    <row r="74" spans="1:25" ht="15" customHeight="1" x14ac:dyDescent="0.15">
      <c r="B74" s="58"/>
      <c r="C74" s="59"/>
      <c r="D74" s="59"/>
      <c r="E74" s="59"/>
      <c r="F74" s="59"/>
      <c r="G74" s="60"/>
      <c r="H74" s="43" t="s">
        <v>57</v>
      </c>
      <c r="I74" s="44"/>
      <c r="J74" s="45"/>
      <c r="K74" s="44"/>
      <c r="L74" s="44"/>
      <c r="M74" s="44"/>
      <c r="N74" s="43" t="s">
        <v>58</v>
      </c>
      <c r="O74" s="44"/>
      <c r="P74" s="45"/>
      <c r="Q74" s="44"/>
      <c r="R74" s="44"/>
      <c r="S74" s="44"/>
      <c r="T74" s="43" t="s">
        <v>59</v>
      </c>
      <c r="U74" s="44"/>
      <c r="V74" s="45"/>
      <c r="W74" s="44"/>
      <c r="X74" s="44"/>
      <c r="Y74" s="45"/>
    </row>
    <row r="75" spans="1:25" s="39" customFormat="1" ht="15" customHeight="1" x14ac:dyDescent="0.15">
      <c r="B75" s="46"/>
      <c r="C75" s="47"/>
      <c r="D75" s="47"/>
      <c r="E75" s="47"/>
      <c r="F75" s="47"/>
      <c r="G75" s="48"/>
      <c r="H75" s="43" t="s">
        <v>60</v>
      </c>
      <c r="I75" s="44"/>
      <c r="J75" s="44"/>
      <c r="K75" s="43" t="s">
        <v>61</v>
      </c>
      <c r="L75" s="44"/>
      <c r="M75" s="45"/>
      <c r="N75" s="43" t="s">
        <v>60</v>
      </c>
      <c r="O75" s="44"/>
      <c r="P75" s="44"/>
      <c r="Q75" s="43" t="s">
        <v>61</v>
      </c>
      <c r="R75" s="44"/>
      <c r="S75" s="45"/>
      <c r="T75" s="43" t="s">
        <v>60</v>
      </c>
      <c r="U75" s="44"/>
      <c r="V75" s="44"/>
      <c r="W75" s="43" t="s">
        <v>61</v>
      </c>
      <c r="X75" s="44"/>
      <c r="Y75" s="45"/>
    </row>
    <row r="76" spans="1:25" ht="21.75" x14ac:dyDescent="0.15">
      <c r="B76" s="49"/>
      <c r="G76" s="50"/>
      <c r="H76" s="51" t="s">
        <v>0</v>
      </c>
      <c r="I76" s="51" t="s">
        <v>1</v>
      </c>
      <c r="J76" s="52" t="s">
        <v>62</v>
      </c>
      <c r="K76" s="51" t="s">
        <v>0</v>
      </c>
      <c r="L76" s="51" t="s">
        <v>1</v>
      </c>
      <c r="M76" s="52" t="s">
        <v>62</v>
      </c>
      <c r="N76" s="51" t="s">
        <v>0</v>
      </c>
      <c r="O76" s="51" t="s">
        <v>1</v>
      </c>
      <c r="P76" s="52" t="s">
        <v>62</v>
      </c>
      <c r="Q76" s="51" t="s">
        <v>0</v>
      </c>
      <c r="R76" s="51" t="s">
        <v>1</v>
      </c>
      <c r="S76" s="52" t="s">
        <v>62</v>
      </c>
      <c r="T76" s="51" t="s">
        <v>0</v>
      </c>
      <c r="U76" s="51" t="s">
        <v>1</v>
      </c>
      <c r="V76" s="52" t="s">
        <v>62</v>
      </c>
      <c r="W76" s="51" t="s">
        <v>0</v>
      </c>
      <c r="X76" s="51" t="s">
        <v>1</v>
      </c>
      <c r="Y76" s="52" t="s">
        <v>62</v>
      </c>
    </row>
    <row r="77" spans="1:25" ht="12" customHeight="1" x14ac:dyDescent="0.15">
      <c r="B77" s="53"/>
      <c r="C77" s="54"/>
      <c r="D77" s="54"/>
      <c r="E77" s="54"/>
      <c r="F77" s="54"/>
      <c r="G77" s="55"/>
      <c r="H77" s="56"/>
      <c r="I77" s="57">
        <v>268</v>
      </c>
      <c r="J77" s="57">
        <v>268</v>
      </c>
      <c r="K77" s="56"/>
      <c r="L77" s="57">
        <v>27</v>
      </c>
      <c r="M77" s="57">
        <v>27</v>
      </c>
      <c r="N77" s="56"/>
      <c r="O77" s="57">
        <v>143</v>
      </c>
      <c r="P77" s="57">
        <v>143</v>
      </c>
      <c r="Q77" s="56"/>
      <c r="R77" s="57">
        <v>16</v>
      </c>
      <c r="S77" s="57">
        <v>16</v>
      </c>
      <c r="T77" s="56"/>
      <c r="U77" s="57">
        <v>125</v>
      </c>
      <c r="V77" s="57">
        <v>125</v>
      </c>
      <c r="W77" s="56"/>
      <c r="X77" s="57">
        <v>11</v>
      </c>
      <c r="Y77" s="57">
        <v>11</v>
      </c>
    </row>
    <row r="78" spans="1:25" ht="15" customHeight="1" x14ac:dyDescent="0.15">
      <c r="B78" s="49" t="s">
        <v>98</v>
      </c>
      <c r="C78" s="59"/>
      <c r="D78" s="59"/>
      <c r="E78" s="59"/>
      <c r="F78" s="59"/>
      <c r="G78" s="60"/>
      <c r="H78" s="61">
        <v>33</v>
      </c>
      <c r="I78" s="62">
        <v>12.313432835820896</v>
      </c>
      <c r="J78" s="62">
        <v>12.313432835820896</v>
      </c>
      <c r="K78" s="61">
        <v>1</v>
      </c>
      <c r="L78" s="62">
        <v>3.7037037037037033</v>
      </c>
      <c r="M78" s="62">
        <v>3.7037037037037033</v>
      </c>
      <c r="N78" s="61">
        <v>29</v>
      </c>
      <c r="O78" s="62">
        <v>20.27972027972028</v>
      </c>
      <c r="P78" s="62">
        <v>20.27972027972028</v>
      </c>
      <c r="Q78" s="61">
        <v>1</v>
      </c>
      <c r="R78" s="62">
        <v>6.25</v>
      </c>
      <c r="S78" s="62">
        <v>6.25</v>
      </c>
      <c r="T78" s="61">
        <v>4</v>
      </c>
      <c r="U78" s="62">
        <v>3.2</v>
      </c>
      <c r="V78" s="62">
        <v>3.2</v>
      </c>
      <c r="W78" s="61">
        <v>0</v>
      </c>
      <c r="X78" s="62">
        <v>0</v>
      </c>
      <c r="Y78" s="62">
        <v>0</v>
      </c>
    </row>
    <row r="79" spans="1:25" ht="15" customHeight="1" x14ac:dyDescent="0.15">
      <c r="B79" s="49" t="s">
        <v>99</v>
      </c>
      <c r="G79" s="50"/>
      <c r="H79" s="64">
        <v>72</v>
      </c>
      <c r="I79" s="65">
        <v>26.865671641791046</v>
      </c>
      <c r="J79" s="65">
        <v>26.865671641791046</v>
      </c>
      <c r="K79" s="64">
        <v>9</v>
      </c>
      <c r="L79" s="65">
        <v>33.333333333333329</v>
      </c>
      <c r="M79" s="65">
        <v>33.333333333333329</v>
      </c>
      <c r="N79" s="64">
        <v>46</v>
      </c>
      <c r="O79" s="65">
        <v>32.167832167832167</v>
      </c>
      <c r="P79" s="65">
        <v>32.167832167832167</v>
      </c>
      <c r="Q79" s="64">
        <v>6</v>
      </c>
      <c r="R79" s="65">
        <v>37.5</v>
      </c>
      <c r="S79" s="65">
        <v>37.5</v>
      </c>
      <c r="T79" s="64">
        <v>26</v>
      </c>
      <c r="U79" s="65">
        <v>20.8</v>
      </c>
      <c r="V79" s="65">
        <v>20.8</v>
      </c>
      <c r="W79" s="64">
        <v>3</v>
      </c>
      <c r="X79" s="65">
        <v>27.27272727272727</v>
      </c>
      <c r="Y79" s="65">
        <v>27.27272727272727</v>
      </c>
    </row>
    <row r="80" spans="1:25" ht="15" customHeight="1" x14ac:dyDescent="0.15">
      <c r="B80" s="49" t="s">
        <v>100</v>
      </c>
      <c r="G80" s="50"/>
      <c r="H80" s="64">
        <v>63</v>
      </c>
      <c r="I80" s="65">
        <v>23.507462686567166</v>
      </c>
      <c r="J80" s="65">
        <v>23.507462686567166</v>
      </c>
      <c r="K80" s="64">
        <v>10</v>
      </c>
      <c r="L80" s="65">
        <v>37.037037037037038</v>
      </c>
      <c r="M80" s="65">
        <v>37.037037037037038</v>
      </c>
      <c r="N80" s="64">
        <v>29</v>
      </c>
      <c r="O80" s="65">
        <v>20.27972027972028</v>
      </c>
      <c r="P80" s="65">
        <v>20.27972027972028</v>
      </c>
      <c r="Q80" s="64">
        <v>6</v>
      </c>
      <c r="R80" s="65">
        <v>37.5</v>
      </c>
      <c r="S80" s="65">
        <v>37.5</v>
      </c>
      <c r="T80" s="64">
        <v>34</v>
      </c>
      <c r="U80" s="65">
        <v>27.200000000000003</v>
      </c>
      <c r="V80" s="65">
        <v>27.200000000000003</v>
      </c>
      <c r="W80" s="64">
        <v>4</v>
      </c>
      <c r="X80" s="65">
        <v>36.363636363636367</v>
      </c>
      <c r="Y80" s="65">
        <v>36.363636363636367</v>
      </c>
    </row>
    <row r="81" spans="1:25" ht="15" customHeight="1" x14ac:dyDescent="0.15">
      <c r="B81" s="49" t="s">
        <v>101</v>
      </c>
      <c r="G81" s="50"/>
      <c r="H81" s="64">
        <v>35</v>
      </c>
      <c r="I81" s="65">
        <v>13.059701492537313</v>
      </c>
      <c r="J81" s="65">
        <v>13.059701492537313</v>
      </c>
      <c r="K81" s="64">
        <v>0</v>
      </c>
      <c r="L81" s="65">
        <v>0</v>
      </c>
      <c r="M81" s="65">
        <v>0</v>
      </c>
      <c r="N81" s="64">
        <v>13</v>
      </c>
      <c r="O81" s="65">
        <v>9.0909090909090917</v>
      </c>
      <c r="P81" s="65">
        <v>9.0909090909090917</v>
      </c>
      <c r="Q81" s="64">
        <v>0</v>
      </c>
      <c r="R81" s="65">
        <v>0</v>
      </c>
      <c r="S81" s="65">
        <v>0</v>
      </c>
      <c r="T81" s="64">
        <v>22</v>
      </c>
      <c r="U81" s="65">
        <v>17.599999999999998</v>
      </c>
      <c r="V81" s="65">
        <v>17.599999999999998</v>
      </c>
      <c r="W81" s="64">
        <v>0</v>
      </c>
      <c r="X81" s="65">
        <v>0</v>
      </c>
      <c r="Y81" s="65">
        <v>0</v>
      </c>
    </row>
    <row r="82" spans="1:25" ht="15" customHeight="1" x14ac:dyDescent="0.15">
      <c r="B82" s="49" t="s">
        <v>102</v>
      </c>
      <c r="G82" s="50"/>
      <c r="H82" s="64">
        <v>24</v>
      </c>
      <c r="I82" s="65">
        <v>8.9552238805970141</v>
      </c>
      <c r="J82" s="65">
        <v>8.9552238805970141</v>
      </c>
      <c r="K82" s="64">
        <v>3</v>
      </c>
      <c r="L82" s="65">
        <v>11.111111111111111</v>
      </c>
      <c r="M82" s="65">
        <v>11.111111111111111</v>
      </c>
      <c r="N82" s="64">
        <v>12</v>
      </c>
      <c r="O82" s="65">
        <v>8.3916083916083917</v>
      </c>
      <c r="P82" s="65">
        <v>8.3916083916083917</v>
      </c>
      <c r="Q82" s="64">
        <v>1</v>
      </c>
      <c r="R82" s="65">
        <v>6.25</v>
      </c>
      <c r="S82" s="65">
        <v>6.25</v>
      </c>
      <c r="T82" s="64">
        <v>12</v>
      </c>
      <c r="U82" s="65">
        <v>9.6</v>
      </c>
      <c r="V82" s="65">
        <v>9.6</v>
      </c>
      <c r="W82" s="64">
        <v>2</v>
      </c>
      <c r="X82" s="65">
        <v>18.181818181818183</v>
      </c>
      <c r="Y82" s="65">
        <v>18.181818181818183</v>
      </c>
    </row>
    <row r="83" spans="1:25" ht="15" customHeight="1" x14ac:dyDescent="0.15">
      <c r="B83" s="49" t="s">
        <v>103</v>
      </c>
      <c r="G83" s="50"/>
      <c r="H83" s="64">
        <v>14</v>
      </c>
      <c r="I83" s="65">
        <v>5.2238805970149249</v>
      </c>
      <c r="J83" s="65">
        <v>5.2238805970149249</v>
      </c>
      <c r="K83" s="64">
        <v>3</v>
      </c>
      <c r="L83" s="65">
        <v>11.111111111111111</v>
      </c>
      <c r="M83" s="65">
        <v>11.111111111111111</v>
      </c>
      <c r="N83" s="64">
        <v>5</v>
      </c>
      <c r="O83" s="65">
        <v>3.4965034965034967</v>
      </c>
      <c r="P83" s="65">
        <v>3.4965034965034967</v>
      </c>
      <c r="Q83" s="64">
        <v>1</v>
      </c>
      <c r="R83" s="65">
        <v>6.25</v>
      </c>
      <c r="S83" s="65">
        <v>6.25</v>
      </c>
      <c r="T83" s="64">
        <v>9</v>
      </c>
      <c r="U83" s="65">
        <v>7.1999999999999993</v>
      </c>
      <c r="V83" s="65">
        <v>7.1999999999999993</v>
      </c>
      <c r="W83" s="64">
        <v>2</v>
      </c>
      <c r="X83" s="65">
        <v>18.181818181818183</v>
      </c>
      <c r="Y83" s="65">
        <v>18.181818181818183</v>
      </c>
    </row>
    <row r="84" spans="1:25" ht="15" customHeight="1" x14ac:dyDescent="0.15">
      <c r="B84" s="49" t="s">
        <v>104</v>
      </c>
      <c r="G84" s="50"/>
      <c r="H84" s="64">
        <v>17</v>
      </c>
      <c r="I84" s="65">
        <v>6.3432835820895521</v>
      </c>
      <c r="J84" s="65">
        <v>6.3432835820895521</v>
      </c>
      <c r="K84" s="64">
        <v>1</v>
      </c>
      <c r="L84" s="65">
        <v>3.7037037037037033</v>
      </c>
      <c r="M84" s="65">
        <v>3.7037037037037033</v>
      </c>
      <c r="N84" s="64">
        <v>5</v>
      </c>
      <c r="O84" s="65">
        <v>3.4965034965034967</v>
      </c>
      <c r="P84" s="65">
        <v>3.4965034965034967</v>
      </c>
      <c r="Q84" s="64">
        <v>1</v>
      </c>
      <c r="R84" s="65">
        <v>6.25</v>
      </c>
      <c r="S84" s="65">
        <v>6.25</v>
      </c>
      <c r="T84" s="64">
        <v>12</v>
      </c>
      <c r="U84" s="65">
        <v>9.6</v>
      </c>
      <c r="V84" s="65">
        <v>9.6</v>
      </c>
      <c r="W84" s="64">
        <v>0</v>
      </c>
      <c r="X84" s="65">
        <v>0</v>
      </c>
      <c r="Y84" s="65">
        <v>0</v>
      </c>
    </row>
    <row r="85" spans="1:25" ht="15" customHeight="1" x14ac:dyDescent="0.15">
      <c r="B85" s="49" t="s">
        <v>105</v>
      </c>
      <c r="G85" s="50"/>
      <c r="H85" s="64">
        <v>8</v>
      </c>
      <c r="I85" s="65">
        <v>2.9850746268656714</v>
      </c>
      <c r="J85" s="65">
        <v>2.9850746268656714</v>
      </c>
      <c r="K85" s="64">
        <v>0</v>
      </c>
      <c r="L85" s="65">
        <v>0</v>
      </c>
      <c r="M85" s="65">
        <v>0</v>
      </c>
      <c r="N85" s="64">
        <v>4</v>
      </c>
      <c r="O85" s="65">
        <v>2.7972027972027971</v>
      </c>
      <c r="P85" s="65">
        <v>2.7972027972027971</v>
      </c>
      <c r="Q85" s="64">
        <v>0</v>
      </c>
      <c r="R85" s="65">
        <v>0</v>
      </c>
      <c r="S85" s="65">
        <v>0</v>
      </c>
      <c r="T85" s="64">
        <v>4</v>
      </c>
      <c r="U85" s="65">
        <v>3.2</v>
      </c>
      <c r="V85" s="65">
        <v>3.2</v>
      </c>
      <c r="W85" s="64">
        <v>0</v>
      </c>
      <c r="X85" s="65">
        <v>0</v>
      </c>
      <c r="Y85" s="65">
        <v>0</v>
      </c>
    </row>
    <row r="86" spans="1:25" ht="15" customHeight="1" x14ac:dyDescent="0.15">
      <c r="B86" s="49" t="s">
        <v>106</v>
      </c>
      <c r="G86" s="50"/>
      <c r="H86" s="64">
        <v>2</v>
      </c>
      <c r="I86" s="65">
        <v>0.74626865671641784</v>
      </c>
      <c r="J86" s="65">
        <v>0.74626865671641784</v>
      </c>
      <c r="K86" s="64">
        <v>0</v>
      </c>
      <c r="L86" s="65">
        <v>0</v>
      </c>
      <c r="M86" s="65">
        <v>0</v>
      </c>
      <c r="N86" s="64">
        <v>0</v>
      </c>
      <c r="O86" s="65">
        <v>0</v>
      </c>
      <c r="P86" s="65">
        <v>0</v>
      </c>
      <c r="Q86" s="64">
        <v>0</v>
      </c>
      <c r="R86" s="65">
        <v>0</v>
      </c>
      <c r="S86" s="65">
        <v>0</v>
      </c>
      <c r="T86" s="64">
        <v>2</v>
      </c>
      <c r="U86" s="65">
        <v>1.6</v>
      </c>
      <c r="V86" s="65">
        <v>1.6</v>
      </c>
      <c r="W86" s="64">
        <v>0</v>
      </c>
      <c r="X86" s="65">
        <v>0</v>
      </c>
      <c r="Y86" s="65">
        <v>0</v>
      </c>
    </row>
    <row r="87" spans="1:25" ht="15" customHeight="1" x14ac:dyDescent="0.15">
      <c r="B87" s="49" t="s">
        <v>73</v>
      </c>
      <c r="G87" s="50"/>
      <c r="H87" s="64">
        <v>0</v>
      </c>
      <c r="I87" s="66">
        <v>0</v>
      </c>
      <c r="J87" s="67" t="s">
        <v>74</v>
      </c>
      <c r="K87" s="64">
        <v>0</v>
      </c>
      <c r="L87" s="67">
        <v>0</v>
      </c>
      <c r="M87" s="67" t="s">
        <v>74</v>
      </c>
      <c r="N87" s="64">
        <v>0</v>
      </c>
      <c r="O87" s="66">
        <v>0</v>
      </c>
      <c r="P87" s="67" t="s">
        <v>74</v>
      </c>
      <c r="Q87" s="64">
        <v>0</v>
      </c>
      <c r="R87" s="66">
        <v>0</v>
      </c>
      <c r="S87" s="67" t="s">
        <v>74</v>
      </c>
      <c r="T87" s="64">
        <v>0</v>
      </c>
      <c r="U87" s="66">
        <v>0</v>
      </c>
      <c r="V87" s="67" t="s">
        <v>74</v>
      </c>
      <c r="W87" s="64">
        <v>0</v>
      </c>
      <c r="X87" s="66">
        <v>0</v>
      </c>
      <c r="Y87" s="67" t="s">
        <v>74</v>
      </c>
    </row>
    <row r="88" spans="1:25" ht="15" customHeight="1" x14ac:dyDescent="0.15">
      <c r="B88" s="43" t="s">
        <v>52</v>
      </c>
      <c r="C88" s="44"/>
      <c r="D88" s="44"/>
      <c r="E88" s="44"/>
      <c r="F88" s="44"/>
      <c r="G88" s="45"/>
      <c r="H88" s="68">
        <v>268</v>
      </c>
      <c r="I88" s="74">
        <v>100.00000000000001</v>
      </c>
      <c r="J88" s="74">
        <v>100.00000000000001</v>
      </c>
      <c r="K88" s="68">
        <v>27</v>
      </c>
      <c r="L88" s="74">
        <v>100.00000000000001</v>
      </c>
      <c r="M88" s="74">
        <v>100.00000000000001</v>
      </c>
      <c r="N88" s="68">
        <v>143</v>
      </c>
      <c r="O88" s="74">
        <v>99.999999999999986</v>
      </c>
      <c r="P88" s="74">
        <v>99.999999999999986</v>
      </c>
      <c r="Q88" s="68">
        <v>16</v>
      </c>
      <c r="R88" s="74">
        <v>100</v>
      </c>
      <c r="S88" s="74">
        <v>100</v>
      </c>
      <c r="T88" s="68">
        <v>125</v>
      </c>
      <c r="U88" s="74">
        <v>99.999999999999986</v>
      </c>
      <c r="V88" s="74">
        <v>99.999999999999986</v>
      </c>
      <c r="W88" s="68">
        <v>11</v>
      </c>
      <c r="X88" s="74">
        <v>100.00000000000001</v>
      </c>
      <c r="Y88" s="74">
        <v>100.00000000000001</v>
      </c>
    </row>
    <row r="89" spans="1:25" ht="15" customHeight="1" x14ac:dyDescent="0.15">
      <c r="B89" s="43" t="s">
        <v>107</v>
      </c>
      <c r="C89" s="44"/>
      <c r="D89" s="44"/>
      <c r="E89" s="44"/>
      <c r="F89" s="44"/>
      <c r="G89" s="45"/>
      <c r="H89" s="74">
        <v>28.798507462686569</v>
      </c>
      <c r="I89" s="73"/>
      <c r="J89" s="73"/>
      <c r="K89" s="74">
        <v>27.185185185185187</v>
      </c>
      <c r="L89" s="73"/>
      <c r="M89" s="73"/>
      <c r="N89" s="74">
        <v>23.706293706293707</v>
      </c>
      <c r="O89" s="73"/>
      <c r="P89" s="73"/>
      <c r="Q89" s="74">
        <v>24.1875</v>
      </c>
      <c r="R89" s="73"/>
      <c r="S89" s="73"/>
      <c r="T89" s="74">
        <v>34.624000000000002</v>
      </c>
      <c r="U89" s="73"/>
      <c r="V89" s="73"/>
      <c r="W89" s="74">
        <v>31.545454545454547</v>
      </c>
      <c r="X89" s="73"/>
      <c r="Y89" s="73"/>
    </row>
    <row r="90" spans="1:25" ht="15" customHeight="1" x14ac:dyDescent="0.15">
      <c r="B90" s="43" t="s">
        <v>108</v>
      </c>
      <c r="C90" s="44"/>
      <c r="D90" s="44"/>
      <c r="E90" s="44"/>
      <c r="F90" s="44"/>
      <c r="G90" s="45"/>
      <c r="H90" s="68">
        <v>115</v>
      </c>
      <c r="I90" s="73"/>
      <c r="J90" s="73"/>
      <c r="K90" s="68">
        <v>76</v>
      </c>
      <c r="L90" s="73"/>
      <c r="M90" s="73"/>
      <c r="N90" s="68">
        <v>93</v>
      </c>
      <c r="O90" s="73"/>
      <c r="P90" s="73"/>
      <c r="Q90" s="68">
        <v>76</v>
      </c>
      <c r="R90" s="73"/>
      <c r="S90" s="73"/>
      <c r="T90" s="68">
        <v>115</v>
      </c>
      <c r="U90" s="73"/>
      <c r="V90" s="73"/>
      <c r="W90" s="68">
        <v>54</v>
      </c>
      <c r="X90" s="73"/>
      <c r="Y90" s="73"/>
    </row>
    <row r="91" spans="1:25" ht="15" customHeight="1" x14ac:dyDescent="0.15">
      <c r="B91" s="43" t="s">
        <v>109</v>
      </c>
      <c r="C91" s="44"/>
      <c r="D91" s="44"/>
      <c r="E91" s="44"/>
      <c r="F91" s="44"/>
      <c r="G91" s="45"/>
      <c r="H91" s="68">
        <v>1</v>
      </c>
      <c r="I91" s="73"/>
      <c r="J91" s="73"/>
      <c r="K91" s="68">
        <v>9</v>
      </c>
      <c r="L91" s="73"/>
      <c r="M91" s="73"/>
      <c r="N91" s="68">
        <v>1</v>
      </c>
      <c r="O91" s="73"/>
      <c r="P91" s="73"/>
      <c r="Q91" s="68">
        <v>9</v>
      </c>
      <c r="R91" s="73"/>
      <c r="S91" s="73"/>
      <c r="T91" s="68">
        <v>5</v>
      </c>
      <c r="U91" s="73"/>
      <c r="V91" s="73"/>
      <c r="W91" s="68">
        <v>14</v>
      </c>
      <c r="X91" s="73"/>
      <c r="Y91" s="73"/>
    </row>
    <row r="92" spans="1:25" ht="15" customHeight="1" x14ac:dyDescent="0.15">
      <c r="B92" s="43" t="s">
        <v>110</v>
      </c>
      <c r="C92" s="44"/>
      <c r="D92" s="44"/>
      <c r="E92" s="44"/>
      <c r="F92" s="44"/>
      <c r="G92" s="45"/>
      <c r="H92" s="68">
        <v>22</v>
      </c>
      <c r="I92" s="73"/>
      <c r="J92" s="73"/>
      <c r="K92" s="68">
        <v>21</v>
      </c>
      <c r="L92" s="73"/>
      <c r="M92" s="73"/>
      <c r="N92" s="68">
        <v>18</v>
      </c>
      <c r="O92" s="73"/>
      <c r="P92" s="73"/>
      <c r="Q92" s="68">
        <v>20</v>
      </c>
      <c r="R92" s="73"/>
      <c r="S92" s="73"/>
      <c r="T92" s="68">
        <v>29</v>
      </c>
      <c r="U92" s="73"/>
      <c r="V92" s="73"/>
      <c r="W92" s="68">
        <v>26</v>
      </c>
      <c r="X92" s="73"/>
      <c r="Y92" s="73"/>
    </row>
    <row r="93" spans="1:25" ht="15" customHeight="1" x14ac:dyDescent="0.15">
      <c r="B93" s="71"/>
      <c r="C93" s="71"/>
      <c r="D93" s="71"/>
      <c r="E93" s="71"/>
      <c r="F93" s="71"/>
      <c r="G93" s="71"/>
      <c r="H93" s="72"/>
      <c r="I93" s="73"/>
      <c r="J93" s="73"/>
      <c r="K93" s="73"/>
      <c r="L93" s="73"/>
      <c r="M93" s="73"/>
      <c r="N93" s="72"/>
      <c r="O93" s="73"/>
      <c r="P93" s="73"/>
      <c r="Q93" s="73"/>
      <c r="R93" s="73"/>
      <c r="S93" s="73"/>
      <c r="T93" s="72"/>
      <c r="W93" s="73"/>
      <c r="X93" s="73"/>
      <c r="Y93" s="73"/>
    </row>
    <row r="94" spans="1:25" ht="15" customHeight="1" x14ac:dyDescent="0.15">
      <c r="A94" s="37" t="s">
        <v>111</v>
      </c>
    </row>
    <row r="95" spans="1:25" ht="15" customHeight="1" x14ac:dyDescent="0.15">
      <c r="B95" s="58"/>
      <c r="C95" s="59"/>
      <c r="D95" s="59"/>
      <c r="E95" s="59"/>
      <c r="F95" s="59"/>
      <c r="G95" s="60"/>
      <c r="H95" s="43" t="s">
        <v>57</v>
      </c>
      <c r="I95" s="44"/>
      <c r="J95" s="45"/>
      <c r="K95" s="44"/>
      <c r="L95" s="44"/>
      <c r="M95" s="44"/>
      <c r="N95" s="43" t="s">
        <v>58</v>
      </c>
      <c r="O95" s="44"/>
      <c r="P95" s="45"/>
      <c r="Q95" s="44"/>
      <c r="R95" s="44"/>
      <c r="S95" s="44"/>
      <c r="T95" s="43" t="s">
        <v>59</v>
      </c>
      <c r="U95" s="44"/>
      <c r="V95" s="45"/>
      <c r="W95" s="44"/>
      <c r="X95" s="44"/>
      <c r="Y95" s="45"/>
    </row>
    <row r="96" spans="1:25" s="39" customFormat="1" ht="15" customHeight="1" x14ac:dyDescent="0.15">
      <c r="B96" s="46"/>
      <c r="C96" s="47"/>
      <c r="D96" s="47"/>
      <c r="E96" s="47"/>
      <c r="F96" s="47"/>
      <c r="G96" s="48"/>
      <c r="H96" s="43" t="s">
        <v>60</v>
      </c>
      <c r="I96" s="44"/>
      <c r="J96" s="44"/>
      <c r="K96" s="43" t="s">
        <v>61</v>
      </c>
      <c r="L96" s="44"/>
      <c r="M96" s="45"/>
      <c r="N96" s="43" t="s">
        <v>60</v>
      </c>
      <c r="O96" s="44"/>
      <c r="P96" s="44"/>
      <c r="Q96" s="43" t="s">
        <v>61</v>
      </c>
      <c r="R96" s="44"/>
      <c r="S96" s="45"/>
      <c r="T96" s="43" t="s">
        <v>60</v>
      </c>
      <c r="U96" s="44"/>
      <c r="V96" s="44"/>
      <c r="W96" s="43" t="s">
        <v>61</v>
      </c>
      <c r="X96" s="44"/>
      <c r="Y96" s="45"/>
    </row>
    <row r="97" spans="2:25" ht="21.75" x14ac:dyDescent="0.15">
      <c r="B97" s="49"/>
      <c r="G97" s="50"/>
      <c r="H97" s="51" t="s">
        <v>0</v>
      </c>
      <c r="I97" s="51" t="s">
        <v>1</v>
      </c>
      <c r="J97" s="52" t="s">
        <v>62</v>
      </c>
      <c r="K97" s="51" t="s">
        <v>0</v>
      </c>
      <c r="L97" s="51" t="s">
        <v>1</v>
      </c>
      <c r="M97" s="52" t="s">
        <v>62</v>
      </c>
      <c r="N97" s="51" t="s">
        <v>0</v>
      </c>
      <c r="O97" s="51" t="s">
        <v>1</v>
      </c>
      <c r="P97" s="52" t="s">
        <v>62</v>
      </c>
      <c r="Q97" s="51" t="s">
        <v>0</v>
      </c>
      <c r="R97" s="51" t="s">
        <v>1</v>
      </c>
      <c r="S97" s="52" t="s">
        <v>62</v>
      </c>
      <c r="T97" s="51" t="s">
        <v>0</v>
      </c>
      <c r="U97" s="51" t="s">
        <v>1</v>
      </c>
      <c r="V97" s="52" t="s">
        <v>62</v>
      </c>
      <c r="W97" s="51" t="s">
        <v>0</v>
      </c>
      <c r="X97" s="51" t="s">
        <v>1</v>
      </c>
      <c r="Y97" s="52" t="s">
        <v>62</v>
      </c>
    </row>
    <row r="98" spans="2:25" ht="12" customHeight="1" x14ac:dyDescent="0.15">
      <c r="B98" s="53"/>
      <c r="C98" s="54"/>
      <c r="D98" s="54"/>
      <c r="E98" s="54"/>
      <c r="F98" s="54"/>
      <c r="G98" s="55"/>
      <c r="H98" s="56"/>
      <c r="I98" s="57">
        <v>268</v>
      </c>
      <c r="J98" s="57">
        <v>265</v>
      </c>
      <c r="K98" s="56"/>
      <c r="L98" s="57">
        <v>27</v>
      </c>
      <c r="M98" s="57">
        <v>27</v>
      </c>
      <c r="N98" s="56"/>
      <c r="O98" s="57">
        <v>143</v>
      </c>
      <c r="P98" s="57">
        <v>142</v>
      </c>
      <c r="Q98" s="56"/>
      <c r="R98" s="57">
        <v>16</v>
      </c>
      <c r="S98" s="57">
        <v>16</v>
      </c>
      <c r="T98" s="56"/>
      <c r="U98" s="57">
        <v>125</v>
      </c>
      <c r="V98" s="57">
        <v>123</v>
      </c>
      <c r="W98" s="56"/>
      <c r="X98" s="57">
        <v>11</v>
      </c>
      <c r="Y98" s="57">
        <v>11</v>
      </c>
    </row>
    <row r="99" spans="2:25" ht="15" customHeight="1" x14ac:dyDescent="0.15">
      <c r="B99" s="49" t="s">
        <v>98</v>
      </c>
      <c r="C99" s="59"/>
      <c r="D99" s="59"/>
      <c r="E99" s="59"/>
      <c r="F99" s="59"/>
      <c r="G99" s="60"/>
      <c r="H99" s="61">
        <v>48</v>
      </c>
      <c r="I99" s="62">
        <v>17.910447761194028</v>
      </c>
      <c r="J99" s="62">
        <v>18.113207547169811</v>
      </c>
      <c r="K99" s="61">
        <v>2</v>
      </c>
      <c r="L99" s="62">
        <v>7.4074074074074066</v>
      </c>
      <c r="M99" s="62">
        <v>7.4074074074074066</v>
      </c>
      <c r="N99" s="61">
        <v>35</v>
      </c>
      <c r="O99" s="62">
        <v>24.475524475524477</v>
      </c>
      <c r="P99" s="62">
        <v>24.647887323943664</v>
      </c>
      <c r="Q99" s="61">
        <v>2</v>
      </c>
      <c r="R99" s="62">
        <v>12.5</v>
      </c>
      <c r="S99" s="62">
        <v>12.5</v>
      </c>
      <c r="T99" s="61">
        <v>13</v>
      </c>
      <c r="U99" s="62">
        <v>10.4</v>
      </c>
      <c r="V99" s="62">
        <v>10.569105691056912</v>
      </c>
      <c r="W99" s="61">
        <v>0</v>
      </c>
      <c r="X99" s="62">
        <v>0</v>
      </c>
      <c r="Y99" s="62">
        <v>0</v>
      </c>
    </row>
    <row r="100" spans="2:25" ht="15" customHeight="1" x14ac:dyDescent="0.15">
      <c r="B100" s="49" t="s">
        <v>99</v>
      </c>
      <c r="G100" s="50"/>
      <c r="H100" s="64">
        <v>84</v>
      </c>
      <c r="I100" s="65">
        <v>31.343283582089555</v>
      </c>
      <c r="J100" s="65">
        <v>31.69811320754717</v>
      </c>
      <c r="K100" s="64">
        <v>11</v>
      </c>
      <c r="L100" s="65">
        <v>40.74074074074074</v>
      </c>
      <c r="M100" s="65">
        <v>40.74074074074074</v>
      </c>
      <c r="N100" s="64">
        <v>53</v>
      </c>
      <c r="O100" s="65">
        <v>37.06293706293706</v>
      </c>
      <c r="P100" s="65">
        <v>37.323943661971832</v>
      </c>
      <c r="Q100" s="64">
        <v>7</v>
      </c>
      <c r="R100" s="65">
        <v>43.75</v>
      </c>
      <c r="S100" s="65">
        <v>43.75</v>
      </c>
      <c r="T100" s="64">
        <v>31</v>
      </c>
      <c r="U100" s="65">
        <v>24.8</v>
      </c>
      <c r="V100" s="65">
        <v>25.203252032520325</v>
      </c>
      <c r="W100" s="64">
        <v>4</v>
      </c>
      <c r="X100" s="65">
        <v>36.363636363636367</v>
      </c>
      <c r="Y100" s="65">
        <v>36.363636363636367</v>
      </c>
    </row>
    <row r="101" spans="2:25" ht="15" customHeight="1" x14ac:dyDescent="0.15">
      <c r="B101" s="49" t="s">
        <v>100</v>
      </c>
      <c r="G101" s="50"/>
      <c r="H101" s="64">
        <v>61</v>
      </c>
      <c r="I101" s="65">
        <v>22.761194029850746</v>
      </c>
      <c r="J101" s="65">
        <v>23.018867924528301</v>
      </c>
      <c r="K101" s="64">
        <v>8</v>
      </c>
      <c r="L101" s="65">
        <v>29.629629629629626</v>
      </c>
      <c r="M101" s="65">
        <v>29.629629629629626</v>
      </c>
      <c r="N101" s="64">
        <v>25</v>
      </c>
      <c r="O101" s="65">
        <v>17.482517482517483</v>
      </c>
      <c r="P101" s="65">
        <v>17.6056338028169</v>
      </c>
      <c r="Q101" s="64">
        <v>4</v>
      </c>
      <c r="R101" s="65">
        <v>25</v>
      </c>
      <c r="S101" s="65">
        <v>25</v>
      </c>
      <c r="T101" s="64">
        <v>36</v>
      </c>
      <c r="U101" s="65">
        <v>28.799999999999997</v>
      </c>
      <c r="V101" s="65">
        <v>29.268292682926827</v>
      </c>
      <c r="W101" s="64">
        <v>4</v>
      </c>
      <c r="X101" s="65">
        <v>36.363636363636367</v>
      </c>
      <c r="Y101" s="65">
        <v>36.363636363636367</v>
      </c>
    </row>
    <row r="102" spans="2:25" ht="15" customHeight="1" x14ac:dyDescent="0.15">
      <c r="B102" s="49" t="s">
        <v>101</v>
      </c>
      <c r="G102" s="50"/>
      <c r="H102" s="64">
        <v>29</v>
      </c>
      <c r="I102" s="65">
        <v>10.820895522388058</v>
      </c>
      <c r="J102" s="65">
        <v>10.943396226415095</v>
      </c>
      <c r="K102" s="64">
        <v>0</v>
      </c>
      <c r="L102" s="65">
        <v>0</v>
      </c>
      <c r="M102" s="65">
        <v>0</v>
      </c>
      <c r="N102" s="64">
        <v>13</v>
      </c>
      <c r="O102" s="65">
        <v>9.0909090909090917</v>
      </c>
      <c r="P102" s="65">
        <v>9.1549295774647899</v>
      </c>
      <c r="Q102" s="64">
        <v>0</v>
      </c>
      <c r="R102" s="65">
        <v>0</v>
      </c>
      <c r="S102" s="65">
        <v>0</v>
      </c>
      <c r="T102" s="64">
        <v>16</v>
      </c>
      <c r="U102" s="65">
        <v>12.8</v>
      </c>
      <c r="V102" s="65">
        <v>13.008130081300814</v>
      </c>
      <c r="W102" s="64">
        <v>0</v>
      </c>
      <c r="X102" s="65">
        <v>0</v>
      </c>
      <c r="Y102" s="65">
        <v>0</v>
      </c>
    </row>
    <row r="103" spans="2:25" ht="15" customHeight="1" x14ac:dyDescent="0.15">
      <c r="B103" s="49" t="s">
        <v>102</v>
      </c>
      <c r="G103" s="50"/>
      <c r="H103" s="64">
        <v>20</v>
      </c>
      <c r="I103" s="65">
        <v>7.4626865671641784</v>
      </c>
      <c r="J103" s="65">
        <v>7.5471698113207548</v>
      </c>
      <c r="K103" s="64">
        <v>3</v>
      </c>
      <c r="L103" s="65">
        <v>11.111111111111111</v>
      </c>
      <c r="M103" s="65">
        <v>11.111111111111111</v>
      </c>
      <c r="N103" s="64">
        <v>7</v>
      </c>
      <c r="O103" s="65">
        <v>4.895104895104895</v>
      </c>
      <c r="P103" s="65">
        <v>4.929577464788732</v>
      </c>
      <c r="Q103" s="64">
        <v>1</v>
      </c>
      <c r="R103" s="65">
        <v>6.25</v>
      </c>
      <c r="S103" s="65">
        <v>6.25</v>
      </c>
      <c r="T103" s="64">
        <v>13</v>
      </c>
      <c r="U103" s="65">
        <v>10.4</v>
      </c>
      <c r="V103" s="65">
        <v>10.569105691056912</v>
      </c>
      <c r="W103" s="64">
        <v>2</v>
      </c>
      <c r="X103" s="65">
        <v>18.181818181818183</v>
      </c>
      <c r="Y103" s="65">
        <v>18.181818181818183</v>
      </c>
    </row>
    <row r="104" spans="2:25" ht="15" customHeight="1" x14ac:dyDescent="0.15">
      <c r="B104" s="49" t="s">
        <v>103</v>
      </c>
      <c r="G104" s="50"/>
      <c r="H104" s="64">
        <v>6</v>
      </c>
      <c r="I104" s="65">
        <v>2.2388059701492535</v>
      </c>
      <c r="J104" s="65">
        <v>2.2641509433962264</v>
      </c>
      <c r="K104" s="64">
        <v>2</v>
      </c>
      <c r="L104" s="65">
        <v>7.4074074074074066</v>
      </c>
      <c r="M104" s="65">
        <v>7.4074074074074066</v>
      </c>
      <c r="N104" s="64">
        <v>2</v>
      </c>
      <c r="O104" s="65">
        <v>1.3986013986013985</v>
      </c>
      <c r="P104" s="65">
        <v>1.4084507042253522</v>
      </c>
      <c r="Q104" s="64">
        <v>1</v>
      </c>
      <c r="R104" s="65">
        <v>6.25</v>
      </c>
      <c r="S104" s="65">
        <v>6.25</v>
      </c>
      <c r="T104" s="64">
        <v>4</v>
      </c>
      <c r="U104" s="65">
        <v>3.2</v>
      </c>
      <c r="V104" s="65">
        <v>3.2520325203252036</v>
      </c>
      <c r="W104" s="64">
        <v>1</v>
      </c>
      <c r="X104" s="65">
        <v>9.0909090909090917</v>
      </c>
      <c r="Y104" s="65">
        <v>9.0909090909090917</v>
      </c>
    </row>
    <row r="105" spans="2:25" ht="15" customHeight="1" x14ac:dyDescent="0.15">
      <c r="B105" s="49" t="s">
        <v>104</v>
      </c>
      <c r="G105" s="50"/>
      <c r="H105" s="64">
        <v>14</v>
      </c>
      <c r="I105" s="65">
        <v>5.2238805970149249</v>
      </c>
      <c r="J105" s="65">
        <v>5.2830188679245289</v>
      </c>
      <c r="K105" s="64">
        <v>1</v>
      </c>
      <c r="L105" s="65">
        <v>3.7037037037037033</v>
      </c>
      <c r="M105" s="65">
        <v>3.7037037037037033</v>
      </c>
      <c r="N105" s="64">
        <v>5</v>
      </c>
      <c r="O105" s="65">
        <v>3.4965034965034967</v>
      </c>
      <c r="P105" s="65">
        <v>3.5211267605633805</v>
      </c>
      <c r="Q105" s="64">
        <v>1</v>
      </c>
      <c r="R105" s="65">
        <v>6.25</v>
      </c>
      <c r="S105" s="65">
        <v>6.25</v>
      </c>
      <c r="T105" s="64">
        <v>9</v>
      </c>
      <c r="U105" s="65">
        <v>7.1999999999999993</v>
      </c>
      <c r="V105" s="65">
        <v>7.3170731707317067</v>
      </c>
      <c r="W105" s="64">
        <v>0</v>
      </c>
      <c r="X105" s="65">
        <v>0</v>
      </c>
      <c r="Y105" s="65">
        <v>0</v>
      </c>
    </row>
    <row r="106" spans="2:25" ht="15" customHeight="1" x14ac:dyDescent="0.15">
      <c r="B106" s="49" t="s">
        <v>105</v>
      </c>
      <c r="G106" s="50"/>
      <c r="H106" s="64">
        <v>3</v>
      </c>
      <c r="I106" s="65">
        <v>1.1194029850746268</v>
      </c>
      <c r="J106" s="65">
        <v>1.1320754716981132</v>
      </c>
      <c r="K106" s="64">
        <v>0</v>
      </c>
      <c r="L106" s="65">
        <v>0</v>
      </c>
      <c r="M106" s="65">
        <v>0</v>
      </c>
      <c r="N106" s="64">
        <v>2</v>
      </c>
      <c r="O106" s="65">
        <v>1.3986013986013985</v>
      </c>
      <c r="P106" s="65">
        <v>1.4084507042253522</v>
      </c>
      <c r="Q106" s="64">
        <v>0</v>
      </c>
      <c r="R106" s="65">
        <v>0</v>
      </c>
      <c r="S106" s="65">
        <v>0</v>
      </c>
      <c r="T106" s="64">
        <v>1</v>
      </c>
      <c r="U106" s="65">
        <v>0.8</v>
      </c>
      <c r="V106" s="65">
        <v>0.81300813008130091</v>
      </c>
      <c r="W106" s="64">
        <v>0</v>
      </c>
      <c r="X106" s="65">
        <v>0</v>
      </c>
      <c r="Y106" s="65">
        <v>0</v>
      </c>
    </row>
    <row r="107" spans="2:25" ht="15" customHeight="1" x14ac:dyDescent="0.15">
      <c r="B107" s="49" t="s">
        <v>106</v>
      </c>
      <c r="G107" s="50"/>
      <c r="H107" s="64">
        <v>0</v>
      </c>
      <c r="I107" s="65">
        <v>0</v>
      </c>
      <c r="J107" s="65">
        <v>0</v>
      </c>
      <c r="K107" s="64">
        <v>0</v>
      </c>
      <c r="L107" s="65">
        <v>0</v>
      </c>
      <c r="M107" s="65">
        <v>0</v>
      </c>
      <c r="N107" s="64">
        <v>0</v>
      </c>
      <c r="O107" s="65">
        <v>0</v>
      </c>
      <c r="P107" s="65">
        <v>0</v>
      </c>
      <c r="Q107" s="64">
        <v>0</v>
      </c>
      <c r="R107" s="65">
        <v>0</v>
      </c>
      <c r="S107" s="65">
        <v>0</v>
      </c>
      <c r="T107" s="64">
        <v>0</v>
      </c>
      <c r="U107" s="65">
        <v>0</v>
      </c>
      <c r="V107" s="65">
        <v>0</v>
      </c>
      <c r="W107" s="64">
        <v>0</v>
      </c>
      <c r="X107" s="65">
        <v>0</v>
      </c>
      <c r="Y107" s="65">
        <v>0</v>
      </c>
    </row>
    <row r="108" spans="2:25" ht="15" customHeight="1" x14ac:dyDescent="0.15">
      <c r="B108" s="49" t="s">
        <v>73</v>
      </c>
      <c r="G108" s="50"/>
      <c r="H108" s="64">
        <v>3</v>
      </c>
      <c r="I108" s="66">
        <v>1.1194029850746268</v>
      </c>
      <c r="J108" s="67" t="s">
        <v>74</v>
      </c>
      <c r="K108" s="64">
        <v>0</v>
      </c>
      <c r="L108" s="66">
        <v>0</v>
      </c>
      <c r="M108" s="67" t="s">
        <v>74</v>
      </c>
      <c r="N108" s="64">
        <v>1</v>
      </c>
      <c r="O108" s="66">
        <v>0.69930069930069927</v>
      </c>
      <c r="P108" s="67" t="s">
        <v>74</v>
      </c>
      <c r="Q108" s="64">
        <v>0</v>
      </c>
      <c r="R108" s="66">
        <v>0</v>
      </c>
      <c r="S108" s="67" t="s">
        <v>74</v>
      </c>
      <c r="T108" s="64">
        <v>2</v>
      </c>
      <c r="U108" s="66">
        <v>1.6</v>
      </c>
      <c r="V108" s="67" t="s">
        <v>74</v>
      </c>
      <c r="W108" s="64">
        <v>0</v>
      </c>
      <c r="X108" s="66">
        <v>0</v>
      </c>
      <c r="Y108" s="67" t="s">
        <v>74</v>
      </c>
    </row>
    <row r="109" spans="2:25" ht="15" customHeight="1" x14ac:dyDescent="0.15">
      <c r="B109" s="43" t="s">
        <v>52</v>
      </c>
      <c r="C109" s="44"/>
      <c r="D109" s="44"/>
      <c r="E109" s="44"/>
      <c r="F109" s="44"/>
      <c r="G109" s="45"/>
      <c r="H109" s="68">
        <v>268</v>
      </c>
      <c r="I109" s="74">
        <v>100.00000000000001</v>
      </c>
      <c r="J109" s="74">
        <v>100</v>
      </c>
      <c r="K109" s="68">
        <v>27</v>
      </c>
      <c r="L109" s="74">
        <v>100</v>
      </c>
      <c r="M109" s="74">
        <v>100</v>
      </c>
      <c r="N109" s="68">
        <v>143</v>
      </c>
      <c r="O109" s="74">
        <v>99.999999999999986</v>
      </c>
      <c r="P109" s="74">
        <v>100.00000000000001</v>
      </c>
      <c r="Q109" s="68">
        <v>16</v>
      </c>
      <c r="R109" s="74">
        <v>100</v>
      </c>
      <c r="S109" s="74">
        <v>100</v>
      </c>
      <c r="T109" s="68">
        <v>125</v>
      </c>
      <c r="U109" s="74">
        <v>100</v>
      </c>
      <c r="V109" s="74">
        <v>100</v>
      </c>
      <c r="W109" s="68">
        <v>11</v>
      </c>
      <c r="X109" s="74">
        <v>100.00000000000001</v>
      </c>
      <c r="Y109" s="74">
        <v>100.00000000000001</v>
      </c>
    </row>
    <row r="110" spans="2:25" ht="15" customHeight="1" x14ac:dyDescent="0.15">
      <c r="B110" s="43" t="s">
        <v>107</v>
      </c>
      <c r="C110" s="44"/>
      <c r="D110" s="44"/>
      <c r="E110" s="44"/>
      <c r="F110" s="44"/>
      <c r="G110" s="45"/>
      <c r="H110" s="74">
        <v>23.91698113207547</v>
      </c>
      <c r="I110" s="73"/>
      <c r="J110" s="73"/>
      <c r="K110" s="74">
        <v>24.814814814814813</v>
      </c>
      <c r="L110" s="73"/>
      <c r="M110" s="73"/>
      <c r="N110" s="74">
        <v>20.788732394366196</v>
      </c>
      <c r="O110" s="73"/>
      <c r="P110" s="73"/>
      <c r="Q110" s="74">
        <v>23.0625</v>
      </c>
      <c r="R110" s="73"/>
      <c r="S110" s="73"/>
      <c r="T110" s="74">
        <v>27.528455284552845</v>
      </c>
      <c r="U110" s="73"/>
      <c r="V110" s="73"/>
      <c r="W110" s="74">
        <v>27.363636363636363</v>
      </c>
      <c r="X110" s="73"/>
      <c r="Y110" s="73"/>
    </row>
    <row r="111" spans="2:25" ht="15" customHeight="1" x14ac:dyDescent="0.15">
      <c r="B111" s="43" t="s">
        <v>108</v>
      </c>
      <c r="C111" s="44"/>
      <c r="D111" s="44"/>
      <c r="E111" s="44"/>
      <c r="F111" s="44"/>
      <c r="G111" s="45"/>
      <c r="H111" s="68">
        <v>87</v>
      </c>
      <c r="I111" s="73"/>
      <c r="J111" s="73"/>
      <c r="K111" s="68">
        <v>73</v>
      </c>
      <c r="L111" s="73"/>
      <c r="M111" s="73"/>
      <c r="N111" s="68">
        <v>87</v>
      </c>
      <c r="O111" s="73"/>
      <c r="P111" s="73"/>
      <c r="Q111" s="68">
        <v>73</v>
      </c>
      <c r="R111" s="73"/>
      <c r="S111" s="73"/>
      <c r="T111" s="68">
        <v>86</v>
      </c>
      <c r="U111" s="73"/>
      <c r="V111" s="73"/>
      <c r="W111" s="68">
        <v>51</v>
      </c>
      <c r="X111" s="73"/>
      <c r="Y111" s="73"/>
    </row>
    <row r="112" spans="2:25" ht="15" customHeight="1" x14ac:dyDescent="0.15">
      <c r="B112" s="43" t="s">
        <v>109</v>
      </c>
      <c r="C112" s="44"/>
      <c r="D112" s="44"/>
      <c r="E112" s="44"/>
      <c r="F112" s="44"/>
      <c r="G112" s="45"/>
      <c r="H112" s="68">
        <v>1</v>
      </c>
      <c r="I112" s="73"/>
      <c r="J112" s="73"/>
      <c r="K112" s="68">
        <v>9</v>
      </c>
      <c r="L112" s="73"/>
      <c r="M112" s="73"/>
      <c r="N112" s="68">
        <v>1</v>
      </c>
      <c r="O112" s="73"/>
      <c r="P112" s="73"/>
      <c r="Q112" s="68">
        <v>9</v>
      </c>
      <c r="R112" s="73"/>
      <c r="S112" s="73"/>
      <c r="T112" s="68">
        <v>1</v>
      </c>
      <c r="U112" s="73"/>
      <c r="V112" s="73"/>
      <c r="W112" s="68">
        <v>14</v>
      </c>
      <c r="X112" s="73"/>
      <c r="Y112" s="73"/>
    </row>
    <row r="113" spans="1:25" ht="15" customHeight="1" x14ac:dyDescent="0.15">
      <c r="B113" s="43" t="s">
        <v>110</v>
      </c>
      <c r="C113" s="44"/>
      <c r="D113" s="44"/>
      <c r="E113" s="44"/>
      <c r="F113" s="44"/>
      <c r="G113" s="45"/>
      <c r="H113" s="68">
        <v>20</v>
      </c>
      <c r="I113" s="73"/>
      <c r="J113" s="73"/>
      <c r="K113" s="68">
        <v>20</v>
      </c>
      <c r="L113" s="73"/>
      <c r="M113" s="73"/>
      <c r="N113" s="68">
        <v>16</v>
      </c>
      <c r="O113" s="73"/>
      <c r="P113" s="73"/>
      <c r="Q113" s="68">
        <v>18.5</v>
      </c>
      <c r="R113" s="73"/>
      <c r="S113" s="73"/>
      <c r="T113" s="68">
        <v>24</v>
      </c>
      <c r="U113" s="73"/>
      <c r="V113" s="73"/>
      <c r="W113" s="68">
        <v>22</v>
      </c>
      <c r="X113" s="73"/>
      <c r="Y113" s="73"/>
    </row>
    <row r="114" spans="1:25" ht="15" customHeight="1" x14ac:dyDescent="0.15">
      <c r="B114" s="71"/>
      <c r="C114" s="71"/>
      <c r="D114" s="71"/>
      <c r="E114" s="71"/>
      <c r="F114" s="71"/>
      <c r="G114" s="71"/>
      <c r="H114" s="72"/>
      <c r="I114" s="73"/>
      <c r="J114" s="73"/>
      <c r="K114" s="73"/>
      <c r="L114" s="73"/>
      <c r="M114" s="73"/>
      <c r="N114" s="72"/>
      <c r="O114" s="73"/>
      <c r="P114" s="73"/>
      <c r="Q114" s="73"/>
      <c r="R114" s="73"/>
      <c r="S114" s="73"/>
      <c r="T114" s="72"/>
      <c r="U114" s="73"/>
      <c r="V114" s="73"/>
      <c r="W114" s="73"/>
      <c r="X114" s="73"/>
      <c r="Y114" s="73"/>
    </row>
    <row r="115" spans="1:25" ht="15" customHeight="1" x14ac:dyDescent="0.15">
      <c r="A115" s="37" t="s">
        <v>112</v>
      </c>
    </row>
    <row r="116" spans="1:25" ht="15" customHeight="1" x14ac:dyDescent="0.15">
      <c r="B116" s="58"/>
      <c r="C116" s="59"/>
      <c r="D116" s="59"/>
      <c r="E116" s="59"/>
      <c r="F116" s="59"/>
      <c r="G116" s="60"/>
      <c r="H116" s="43" t="s">
        <v>57</v>
      </c>
      <c r="I116" s="44"/>
      <c r="J116" s="45"/>
      <c r="K116" s="44"/>
      <c r="L116" s="44"/>
      <c r="M116" s="44"/>
      <c r="N116" s="43" t="s">
        <v>58</v>
      </c>
      <c r="O116" s="44"/>
      <c r="P116" s="45"/>
      <c r="Q116" s="44"/>
      <c r="R116" s="44"/>
      <c r="S116" s="44"/>
      <c r="T116" s="43" t="s">
        <v>59</v>
      </c>
      <c r="U116" s="44"/>
      <c r="V116" s="45"/>
      <c r="W116" s="44"/>
      <c r="X116" s="44"/>
      <c r="Y116" s="45"/>
    </row>
    <row r="117" spans="1:25" s="39" customFormat="1" ht="15" customHeight="1" x14ac:dyDescent="0.15">
      <c r="B117" s="46"/>
      <c r="C117" s="47"/>
      <c r="D117" s="47"/>
      <c r="E117" s="47"/>
      <c r="F117" s="47"/>
      <c r="G117" s="48"/>
      <c r="H117" s="43" t="s">
        <v>60</v>
      </c>
      <c r="I117" s="44"/>
      <c r="J117" s="44"/>
      <c r="K117" s="43" t="s">
        <v>61</v>
      </c>
      <c r="L117" s="44"/>
      <c r="M117" s="45"/>
      <c r="N117" s="43" t="s">
        <v>60</v>
      </c>
      <c r="O117" s="44"/>
      <c r="P117" s="44"/>
      <c r="Q117" s="43" t="s">
        <v>61</v>
      </c>
      <c r="R117" s="44"/>
      <c r="S117" s="45"/>
      <c r="T117" s="43" t="s">
        <v>60</v>
      </c>
      <c r="U117" s="44"/>
      <c r="V117" s="44"/>
      <c r="W117" s="43" t="s">
        <v>61</v>
      </c>
      <c r="X117" s="44"/>
      <c r="Y117" s="45"/>
    </row>
    <row r="118" spans="1:25" ht="21.75" x14ac:dyDescent="0.15">
      <c r="B118" s="49"/>
      <c r="G118" s="50"/>
      <c r="H118" s="51" t="s">
        <v>0</v>
      </c>
      <c r="I118" s="51" t="s">
        <v>1</v>
      </c>
      <c r="J118" s="52" t="s">
        <v>62</v>
      </c>
      <c r="K118" s="51" t="s">
        <v>0</v>
      </c>
      <c r="L118" s="51" t="s">
        <v>1</v>
      </c>
      <c r="M118" s="52" t="s">
        <v>62</v>
      </c>
      <c r="N118" s="51" t="s">
        <v>0</v>
      </c>
      <c r="O118" s="51" t="s">
        <v>1</v>
      </c>
      <c r="P118" s="52" t="s">
        <v>62</v>
      </c>
      <c r="Q118" s="51" t="s">
        <v>0</v>
      </c>
      <c r="R118" s="51" t="s">
        <v>1</v>
      </c>
      <c r="S118" s="52" t="s">
        <v>62</v>
      </c>
      <c r="T118" s="51" t="s">
        <v>0</v>
      </c>
      <c r="U118" s="51" t="s">
        <v>1</v>
      </c>
      <c r="V118" s="52" t="s">
        <v>62</v>
      </c>
      <c r="W118" s="51" t="s">
        <v>0</v>
      </c>
      <c r="X118" s="51" t="s">
        <v>1</v>
      </c>
      <c r="Y118" s="52" t="s">
        <v>62</v>
      </c>
    </row>
    <row r="119" spans="1:25" ht="12" customHeight="1" x14ac:dyDescent="0.15">
      <c r="B119" s="53"/>
      <c r="C119" s="54"/>
      <c r="D119" s="54"/>
      <c r="E119" s="54"/>
      <c r="F119" s="54"/>
      <c r="G119" s="55"/>
      <c r="H119" s="56"/>
      <c r="I119" s="57">
        <v>268</v>
      </c>
      <c r="J119" s="57">
        <v>265</v>
      </c>
      <c r="K119" s="56"/>
      <c r="L119" s="57">
        <v>27</v>
      </c>
      <c r="M119" s="57">
        <v>27</v>
      </c>
      <c r="N119" s="56"/>
      <c r="O119" s="57">
        <v>143</v>
      </c>
      <c r="P119" s="57">
        <v>142</v>
      </c>
      <c r="Q119" s="56"/>
      <c r="R119" s="57">
        <v>16</v>
      </c>
      <c r="S119" s="57">
        <v>16</v>
      </c>
      <c r="T119" s="56"/>
      <c r="U119" s="57">
        <v>125</v>
      </c>
      <c r="V119" s="57">
        <v>123</v>
      </c>
      <c r="W119" s="56"/>
      <c r="X119" s="57">
        <v>11</v>
      </c>
      <c r="Y119" s="57">
        <v>11</v>
      </c>
    </row>
    <row r="120" spans="1:25" ht="15" customHeight="1" x14ac:dyDescent="0.15">
      <c r="B120" s="49" t="s">
        <v>113</v>
      </c>
      <c r="C120" s="59"/>
      <c r="D120" s="59"/>
      <c r="E120" s="59"/>
      <c r="F120" s="59"/>
      <c r="G120" s="60"/>
      <c r="H120" s="61">
        <v>3</v>
      </c>
      <c r="I120" s="62">
        <v>1.1194029850746268</v>
      </c>
      <c r="J120" s="62">
        <v>1.1320754716981132</v>
      </c>
      <c r="K120" s="61">
        <v>0</v>
      </c>
      <c r="L120" s="62">
        <v>0</v>
      </c>
      <c r="M120" s="62">
        <v>0</v>
      </c>
      <c r="N120" s="61">
        <v>0</v>
      </c>
      <c r="O120" s="62">
        <v>0</v>
      </c>
      <c r="P120" s="62">
        <v>0</v>
      </c>
      <c r="Q120" s="61">
        <v>0</v>
      </c>
      <c r="R120" s="62">
        <v>0</v>
      </c>
      <c r="S120" s="62">
        <v>0</v>
      </c>
      <c r="T120" s="61">
        <v>3</v>
      </c>
      <c r="U120" s="62">
        <v>2.4</v>
      </c>
      <c r="V120" s="62">
        <v>2.4390243902439024</v>
      </c>
      <c r="W120" s="61">
        <v>0</v>
      </c>
      <c r="X120" s="62">
        <v>0</v>
      </c>
      <c r="Y120" s="62">
        <v>0</v>
      </c>
    </row>
    <row r="121" spans="1:25" ht="15" customHeight="1" x14ac:dyDescent="0.15">
      <c r="B121" s="49" t="s">
        <v>114</v>
      </c>
      <c r="G121" s="50"/>
      <c r="H121" s="64">
        <v>9</v>
      </c>
      <c r="I121" s="65">
        <v>3.3582089552238807</v>
      </c>
      <c r="J121" s="65">
        <v>3.3962264150943398</v>
      </c>
      <c r="K121" s="64">
        <v>0</v>
      </c>
      <c r="L121" s="65">
        <v>0</v>
      </c>
      <c r="M121" s="65">
        <v>0</v>
      </c>
      <c r="N121" s="64">
        <v>2</v>
      </c>
      <c r="O121" s="65">
        <v>1.3986013986013985</v>
      </c>
      <c r="P121" s="65">
        <v>1.4084507042253522</v>
      </c>
      <c r="Q121" s="64">
        <v>0</v>
      </c>
      <c r="R121" s="65">
        <v>0</v>
      </c>
      <c r="S121" s="65">
        <v>0</v>
      </c>
      <c r="T121" s="64">
        <v>7</v>
      </c>
      <c r="U121" s="65">
        <v>5.6000000000000005</v>
      </c>
      <c r="V121" s="65">
        <v>5.6910569105691051</v>
      </c>
      <c r="W121" s="64">
        <v>0</v>
      </c>
      <c r="X121" s="65">
        <v>0</v>
      </c>
      <c r="Y121" s="65">
        <v>0</v>
      </c>
    </row>
    <row r="122" spans="1:25" ht="15" customHeight="1" x14ac:dyDescent="0.15">
      <c r="B122" s="49" t="s">
        <v>115</v>
      </c>
      <c r="G122" s="50"/>
      <c r="H122" s="64">
        <v>7</v>
      </c>
      <c r="I122" s="65">
        <v>2.6119402985074625</v>
      </c>
      <c r="J122" s="65">
        <v>2.6415094339622645</v>
      </c>
      <c r="K122" s="64">
        <v>0</v>
      </c>
      <c r="L122" s="65">
        <v>0</v>
      </c>
      <c r="M122" s="65">
        <v>0</v>
      </c>
      <c r="N122" s="64">
        <v>3</v>
      </c>
      <c r="O122" s="65">
        <v>2.0979020979020979</v>
      </c>
      <c r="P122" s="65">
        <v>2.112676056338028</v>
      </c>
      <c r="Q122" s="64">
        <v>0</v>
      </c>
      <c r="R122" s="65">
        <v>0</v>
      </c>
      <c r="S122" s="65">
        <v>0</v>
      </c>
      <c r="T122" s="64">
        <v>4</v>
      </c>
      <c r="U122" s="65">
        <v>3.2</v>
      </c>
      <c r="V122" s="65">
        <v>3.2520325203252036</v>
      </c>
      <c r="W122" s="64">
        <v>0</v>
      </c>
      <c r="X122" s="65">
        <v>0</v>
      </c>
      <c r="Y122" s="65">
        <v>0</v>
      </c>
    </row>
    <row r="123" spans="1:25" ht="15" customHeight="1" x14ac:dyDescent="0.15">
      <c r="B123" s="49" t="s">
        <v>116</v>
      </c>
      <c r="G123" s="50"/>
      <c r="H123" s="64">
        <v>12</v>
      </c>
      <c r="I123" s="65">
        <v>4.4776119402985071</v>
      </c>
      <c r="J123" s="65">
        <v>4.5283018867924527</v>
      </c>
      <c r="K123" s="64">
        <v>2</v>
      </c>
      <c r="L123" s="65">
        <v>7.4074074074074066</v>
      </c>
      <c r="M123" s="65">
        <v>7.4074074074074066</v>
      </c>
      <c r="N123" s="64">
        <v>4</v>
      </c>
      <c r="O123" s="65">
        <v>2.7972027972027971</v>
      </c>
      <c r="P123" s="65">
        <v>2.8169014084507045</v>
      </c>
      <c r="Q123" s="64">
        <v>0</v>
      </c>
      <c r="R123" s="65">
        <v>0</v>
      </c>
      <c r="S123" s="65">
        <v>0</v>
      </c>
      <c r="T123" s="64">
        <v>8</v>
      </c>
      <c r="U123" s="65">
        <v>6.4</v>
      </c>
      <c r="V123" s="65">
        <v>6.5040650406504072</v>
      </c>
      <c r="W123" s="64">
        <v>2</v>
      </c>
      <c r="X123" s="65">
        <v>18.181818181818183</v>
      </c>
      <c r="Y123" s="65">
        <v>18.181818181818183</v>
      </c>
    </row>
    <row r="124" spans="1:25" ht="15" customHeight="1" x14ac:dyDescent="0.15">
      <c r="B124" s="49" t="s">
        <v>117</v>
      </c>
      <c r="G124" s="50"/>
      <c r="H124" s="64">
        <v>15</v>
      </c>
      <c r="I124" s="65">
        <v>5.5970149253731343</v>
      </c>
      <c r="J124" s="65">
        <v>5.6603773584905666</v>
      </c>
      <c r="K124" s="64">
        <v>1</v>
      </c>
      <c r="L124" s="65">
        <v>3.7037037037037033</v>
      </c>
      <c r="M124" s="65">
        <v>3.7037037037037033</v>
      </c>
      <c r="N124" s="64">
        <v>8</v>
      </c>
      <c r="O124" s="65">
        <v>5.5944055944055942</v>
      </c>
      <c r="P124" s="65">
        <v>5.6338028169014089</v>
      </c>
      <c r="Q124" s="64">
        <v>1</v>
      </c>
      <c r="R124" s="65">
        <v>6.25</v>
      </c>
      <c r="S124" s="65">
        <v>6.25</v>
      </c>
      <c r="T124" s="64">
        <v>7</v>
      </c>
      <c r="U124" s="65">
        <v>5.6000000000000005</v>
      </c>
      <c r="V124" s="65">
        <v>5.6910569105691051</v>
      </c>
      <c r="W124" s="64">
        <v>0</v>
      </c>
      <c r="X124" s="65">
        <v>0</v>
      </c>
      <c r="Y124" s="65">
        <v>0</v>
      </c>
    </row>
    <row r="125" spans="1:25" ht="15" customHeight="1" x14ac:dyDescent="0.15">
      <c r="B125" s="49" t="s">
        <v>118</v>
      </c>
      <c r="G125" s="50"/>
      <c r="H125" s="64">
        <v>20</v>
      </c>
      <c r="I125" s="65">
        <v>7.4626865671641784</v>
      </c>
      <c r="J125" s="65">
        <v>7.5471698113207548</v>
      </c>
      <c r="K125" s="64">
        <v>0</v>
      </c>
      <c r="L125" s="65">
        <v>0</v>
      </c>
      <c r="M125" s="65">
        <v>0</v>
      </c>
      <c r="N125" s="64">
        <v>12</v>
      </c>
      <c r="O125" s="65">
        <v>8.3916083916083917</v>
      </c>
      <c r="P125" s="65">
        <v>8.4507042253521121</v>
      </c>
      <c r="Q125" s="64">
        <v>0</v>
      </c>
      <c r="R125" s="65">
        <v>0</v>
      </c>
      <c r="S125" s="65">
        <v>0</v>
      </c>
      <c r="T125" s="64">
        <v>8</v>
      </c>
      <c r="U125" s="65">
        <v>6.4</v>
      </c>
      <c r="V125" s="65">
        <v>6.5040650406504072</v>
      </c>
      <c r="W125" s="64">
        <v>0</v>
      </c>
      <c r="X125" s="65">
        <v>0</v>
      </c>
      <c r="Y125" s="65">
        <v>0</v>
      </c>
    </row>
    <row r="126" spans="1:25" ht="15" customHeight="1" x14ac:dyDescent="0.15">
      <c r="B126" s="49" t="s">
        <v>119</v>
      </c>
      <c r="G126" s="50"/>
      <c r="H126" s="64">
        <v>12</v>
      </c>
      <c r="I126" s="65">
        <v>4.4776119402985071</v>
      </c>
      <c r="J126" s="65">
        <v>4.5283018867924527</v>
      </c>
      <c r="K126" s="64">
        <v>0</v>
      </c>
      <c r="L126" s="65">
        <v>0</v>
      </c>
      <c r="M126" s="65">
        <v>0</v>
      </c>
      <c r="N126" s="64">
        <v>3</v>
      </c>
      <c r="O126" s="65">
        <v>2.0979020979020979</v>
      </c>
      <c r="P126" s="65">
        <v>2.112676056338028</v>
      </c>
      <c r="Q126" s="64">
        <v>0</v>
      </c>
      <c r="R126" s="65">
        <v>0</v>
      </c>
      <c r="S126" s="65">
        <v>0</v>
      </c>
      <c r="T126" s="64">
        <v>9</v>
      </c>
      <c r="U126" s="65">
        <v>7.1999999999999993</v>
      </c>
      <c r="V126" s="65">
        <v>7.3170731707317067</v>
      </c>
      <c r="W126" s="64">
        <v>0</v>
      </c>
      <c r="X126" s="65">
        <v>0</v>
      </c>
      <c r="Y126" s="65">
        <v>0</v>
      </c>
    </row>
    <row r="127" spans="1:25" ht="15" customHeight="1" x14ac:dyDescent="0.15">
      <c r="B127" s="49" t="s">
        <v>120</v>
      </c>
      <c r="G127" s="50"/>
      <c r="H127" s="64">
        <v>19</v>
      </c>
      <c r="I127" s="65">
        <v>7.08955223880597</v>
      </c>
      <c r="J127" s="65">
        <v>7.1698113207547172</v>
      </c>
      <c r="K127" s="64">
        <v>2</v>
      </c>
      <c r="L127" s="65">
        <v>7.4074074074074066</v>
      </c>
      <c r="M127" s="65">
        <v>7.4074074074074066</v>
      </c>
      <c r="N127" s="64">
        <v>14</v>
      </c>
      <c r="O127" s="65">
        <v>9.79020979020979</v>
      </c>
      <c r="P127" s="65">
        <v>9.8591549295774641</v>
      </c>
      <c r="Q127" s="64">
        <v>2</v>
      </c>
      <c r="R127" s="65">
        <v>12.5</v>
      </c>
      <c r="S127" s="65">
        <v>12.5</v>
      </c>
      <c r="T127" s="64">
        <v>5</v>
      </c>
      <c r="U127" s="65">
        <v>4</v>
      </c>
      <c r="V127" s="65">
        <v>4.0650406504065035</v>
      </c>
      <c r="W127" s="64">
        <v>0</v>
      </c>
      <c r="X127" s="65">
        <v>0</v>
      </c>
      <c r="Y127" s="65">
        <v>0</v>
      </c>
    </row>
    <row r="128" spans="1:25" ht="15" customHeight="1" x14ac:dyDescent="0.15">
      <c r="B128" s="49" t="s">
        <v>121</v>
      </c>
      <c r="G128" s="50"/>
      <c r="H128" s="64">
        <v>38</v>
      </c>
      <c r="I128" s="65">
        <v>14.17910447761194</v>
      </c>
      <c r="J128" s="65">
        <v>14.339622641509434</v>
      </c>
      <c r="K128" s="64">
        <v>5</v>
      </c>
      <c r="L128" s="65">
        <v>18.518518518518519</v>
      </c>
      <c r="M128" s="65">
        <v>18.518518518518519</v>
      </c>
      <c r="N128" s="64">
        <v>23</v>
      </c>
      <c r="O128" s="65">
        <v>16.083916083916083</v>
      </c>
      <c r="P128" s="65">
        <v>16.197183098591552</v>
      </c>
      <c r="Q128" s="64">
        <v>2</v>
      </c>
      <c r="R128" s="65">
        <v>12.5</v>
      </c>
      <c r="S128" s="65">
        <v>12.5</v>
      </c>
      <c r="T128" s="64">
        <v>15</v>
      </c>
      <c r="U128" s="65">
        <v>12</v>
      </c>
      <c r="V128" s="65">
        <v>12.195121951219512</v>
      </c>
      <c r="W128" s="64">
        <v>3</v>
      </c>
      <c r="X128" s="65">
        <v>27.27272727272727</v>
      </c>
      <c r="Y128" s="65">
        <v>27.27272727272727</v>
      </c>
    </row>
    <row r="129" spans="1:25" ht="15" customHeight="1" x14ac:dyDescent="0.15">
      <c r="B129" s="49" t="s">
        <v>122</v>
      </c>
      <c r="G129" s="50"/>
      <c r="H129" s="64">
        <v>22</v>
      </c>
      <c r="I129" s="65">
        <v>8.2089552238805972</v>
      </c>
      <c r="J129" s="65">
        <v>8.3018867924528301</v>
      </c>
      <c r="K129" s="64">
        <v>2</v>
      </c>
      <c r="L129" s="65">
        <v>7.4074074074074066</v>
      </c>
      <c r="M129" s="65">
        <v>7.4074074074074066</v>
      </c>
      <c r="N129" s="64">
        <v>8</v>
      </c>
      <c r="O129" s="65">
        <v>5.5944055944055942</v>
      </c>
      <c r="P129" s="65">
        <v>5.6338028169014089</v>
      </c>
      <c r="Q129" s="64">
        <v>2</v>
      </c>
      <c r="R129" s="65">
        <v>12.5</v>
      </c>
      <c r="S129" s="65">
        <v>12.5</v>
      </c>
      <c r="T129" s="64">
        <v>14</v>
      </c>
      <c r="U129" s="65">
        <v>11.200000000000001</v>
      </c>
      <c r="V129" s="65">
        <v>11.38211382113821</v>
      </c>
      <c r="W129" s="64">
        <v>0</v>
      </c>
      <c r="X129" s="65">
        <v>0</v>
      </c>
      <c r="Y129" s="65">
        <v>0</v>
      </c>
    </row>
    <row r="130" spans="1:25" ht="15" customHeight="1" x14ac:dyDescent="0.15">
      <c r="B130" s="49" t="s">
        <v>123</v>
      </c>
      <c r="G130" s="50"/>
      <c r="H130" s="64">
        <v>108</v>
      </c>
      <c r="I130" s="65">
        <v>40.298507462686565</v>
      </c>
      <c r="J130" s="65">
        <v>40.754716981132077</v>
      </c>
      <c r="K130" s="64">
        <v>15</v>
      </c>
      <c r="L130" s="65">
        <v>55.555555555555557</v>
      </c>
      <c r="M130" s="65">
        <v>55.555555555555557</v>
      </c>
      <c r="N130" s="64">
        <v>65</v>
      </c>
      <c r="O130" s="65">
        <v>45.454545454545453</v>
      </c>
      <c r="P130" s="65">
        <v>45.774647887323944</v>
      </c>
      <c r="Q130" s="64">
        <v>9</v>
      </c>
      <c r="R130" s="65">
        <v>56.25</v>
      </c>
      <c r="S130" s="65">
        <v>56.25</v>
      </c>
      <c r="T130" s="64">
        <v>43</v>
      </c>
      <c r="U130" s="65">
        <v>34.4</v>
      </c>
      <c r="V130" s="65">
        <v>34.959349593495936</v>
      </c>
      <c r="W130" s="64">
        <v>6</v>
      </c>
      <c r="X130" s="65">
        <v>54.54545454545454</v>
      </c>
      <c r="Y130" s="65">
        <v>54.54545454545454</v>
      </c>
    </row>
    <row r="131" spans="1:25" ht="15" customHeight="1" x14ac:dyDescent="0.15">
      <c r="B131" s="49" t="s">
        <v>73</v>
      </c>
      <c r="G131" s="50"/>
      <c r="H131" s="64">
        <v>3</v>
      </c>
      <c r="I131" s="66">
        <v>1.1194029850746268</v>
      </c>
      <c r="J131" s="67" t="s">
        <v>74</v>
      </c>
      <c r="K131" s="64">
        <v>0</v>
      </c>
      <c r="L131" s="66">
        <v>0</v>
      </c>
      <c r="M131" s="67" t="s">
        <v>74</v>
      </c>
      <c r="N131" s="64">
        <v>1</v>
      </c>
      <c r="O131" s="66">
        <v>0.69930069930069927</v>
      </c>
      <c r="P131" s="67" t="s">
        <v>74</v>
      </c>
      <c r="Q131" s="64">
        <v>0</v>
      </c>
      <c r="R131" s="66">
        <v>0</v>
      </c>
      <c r="S131" s="67" t="s">
        <v>74</v>
      </c>
      <c r="T131" s="64">
        <v>2</v>
      </c>
      <c r="U131" s="66">
        <v>1.6</v>
      </c>
      <c r="V131" s="67" t="s">
        <v>74</v>
      </c>
      <c r="W131" s="64">
        <v>0</v>
      </c>
      <c r="X131" s="66">
        <v>0</v>
      </c>
      <c r="Y131" s="67" t="s">
        <v>74</v>
      </c>
    </row>
    <row r="132" spans="1:25" ht="15" customHeight="1" x14ac:dyDescent="0.15">
      <c r="B132" s="43" t="s">
        <v>52</v>
      </c>
      <c r="C132" s="44"/>
      <c r="D132" s="44"/>
      <c r="E132" s="44"/>
      <c r="F132" s="44"/>
      <c r="G132" s="45"/>
      <c r="H132" s="68">
        <v>268</v>
      </c>
      <c r="I132" s="74">
        <v>100</v>
      </c>
      <c r="J132" s="74">
        <v>100</v>
      </c>
      <c r="K132" s="68">
        <v>27</v>
      </c>
      <c r="L132" s="74">
        <v>100</v>
      </c>
      <c r="M132" s="74">
        <v>100</v>
      </c>
      <c r="N132" s="68">
        <v>143</v>
      </c>
      <c r="O132" s="74">
        <v>100</v>
      </c>
      <c r="P132" s="74">
        <v>100</v>
      </c>
      <c r="Q132" s="68">
        <v>16</v>
      </c>
      <c r="R132" s="74">
        <v>100</v>
      </c>
      <c r="S132" s="74">
        <v>100</v>
      </c>
      <c r="T132" s="68">
        <v>125</v>
      </c>
      <c r="U132" s="74">
        <v>100</v>
      </c>
      <c r="V132" s="74">
        <v>100</v>
      </c>
      <c r="W132" s="68">
        <v>11</v>
      </c>
      <c r="X132" s="74">
        <v>100</v>
      </c>
      <c r="Y132" s="74">
        <v>100</v>
      </c>
    </row>
    <row r="133" spans="1:25" ht="15" customHeight="1" x14ac:dyDescent="0.15">
      <c r="B133" s="75" t="s">
        <v>124</v>
      </c>
      <c r="C133" s="44"/>
      <c r="D133" s="44"/>
      <c r="E133" s="44"/>
      <c r="F133" s="44"/>
      <c r="G133" s="45"/>
      <c r="H133" s="74">
        <v>85.90884252396107</v>
      </c>
      <c r="I133" s="73"/>
      <c r="J133" s="73"/>
      <c r="K133" s="74">
        <v>92.430056815894588</v>
      </c>
      <c r="L133" s="73"/>
      <c r="M133" s="73"/>
      <c r="N133" s="74">
        <v>89.255869896942144</v>
      </c>
      <c r="O133" s="73"/>
      <c r="P133" s="73"/>
      <c r="Q133" s="74">
        <v>94.490167179311911</v>
      </c>
      <c r="R133" s="73"/>
      <c r="S133" s="73"/>
      <c r="T133" s="74">
        <v>82.044794662470665</v>
      </c>
      <c r="U133" s="73"/>
      <c r="V133" s="73"/>
      <c r="W133" s="74">
        <v>89.433532650923951</v>
      </c>
      <c r="X133" s="73"/>
      <c r="Y133" s="73"/>
    </row>
    <row r="134" spans="1:25" ht="15" customHeight="1" x14ac:dyDescent="0.15">
      <c r="B134" s="71"/>
      <c r="C134" s="71"/>
      <c r="D134" s="71"/>
      <c r="E134" s="71"/>
      <c r="F134" s="71"/>
      <c r="G134" s="71"/>
      <c r="H134" s="72"/>
      <c r="I134" s="73"/>
      <c r="J134" s="73"/>
      <c r="K134" s="73"/>
      <c r="L134" s="73"/>
      <c r="M134" s="73"/>
      <c r="N134" s="72"/>
      <c r="O134" s="73"/>
      <c r="P134" s="73"/>
      <c r="Q134" s="73"/>
      <c r="R134" s="73"/>
      <c r="S134" s="73"/>
      <c r="T134" s="72"/>
      <c r="U134" s="73"/>
      <c r="V134" s="73"/>
      <c r="W134" s="73"/>
      <c r="X134" s="73"/>
      <c r="Y134" s="73"/>
    </row>
    <row r="135" spans="1:25" ht="15" customHeight="1" x14ac:dyDescent="0.15">
      <c r="A135" s="37" t="s">
        <v>125</v>
      </c>
    </row>
    <row r="136" spans="1:25" ht="15" customHeight="1" x14ac:dyDescent="0.15">
      <c r="B136" s="58"/>
      <c r="C136" s="59"/>
      <c r="D136" s="59"/>
      <c r="E136" s="59"/>
      <c r="F136" s="59"/>
      <c r="G136" s="60"/>
      <c r="H136" s="43" t="s">
        <v>57</v>
      </c>
      <c r="I136" s="44"/>
      <c r="J136" s="45"/>
      <c r="K136" s="44"/>
      <c r="L136" s="44"/>
      <c r="M136" s="44"/>
      <c r="N136" s="43" t="s">
        <v>58</v>
      </c>
      <c r="O136" s="44"/>
      <c r="P136" s="45"/>
      <c r="Q136" s="44"/>
      <c r="R136" s="44"/>
      <c r="S136" s="44"/>
      <c r="T136" s="43" t="s">
        <v>59</v>
      </c>
      <c r="U136" s="44"/>
      <c r="V136" s="45"/>
      <c r="W136" s="44"/>
      <c r="X136" s="44"/>
      <c r="Y136" s="45"/>
    </row>
    <row r="137" spans="1:25" s="39" customFormat="1" ht="15" customHeight="1" x14ac:dyDescent="0.15">
      <c r="B137" s="46"/>
      <c r="C137" s="47"/>
      <c r="D137" s="47"/>
      <c r="E137" s="47"/>
      <c r="F137" s="47"/>
      <c r="G137" s="48"/>
      <c r="H137" s="43" t="s">
        <v>60</v>
      </c>
      <c r="I137" s="44"/>
      <c r="J137" s="44"/>
      <c r="K137" s="43" t="s">
        <v>61</v>
      </c>
      <c r="L137" s="44"/>
      <c r="M137" s="45"/>
      <c r="N137" s="43" t="s">
        <v>60</v>
      </c>
      <c r="O137" s="44"/>
      <c r="P137" s="44"/>
      <c r="Q137" s="43" t="s">
        <v>61</v>
      </c>
      <c r="R137" s="44"/>
      <c r="S137" s="45"/>
      <c r="T137" s="43" t="s">
        <v>60</v>
      </c>
      <c r="U137" s="44"/>
      <c r="V137" s="44"/>
      <c r="W137" s="43" t="s">
        <v>61</v>
      </c>
      <c r="X137" s="44"/>
      <c r="Y137" s="45"/>
    </row>
    <row r="138" spans="1:25" ht="21.75" x14ac:dyDescent="0.15">
      <c r="B138" s="49"/>
      <c r="G138" s="50"/>
      <c r="H138" s="51" t="s">
        <v>0</v>
      </c>
      <c r="I138" s="51" t="s">
        <v>1</v>
      </c>
      <c r="J138" s="52" t="s">
        <v>62</v>
      </c>
      <c r="K138" s="51" t="s">
        <v>0</v>
      </c>
      <c r="L138" s="51" t="s">
        <v>1</v>
      </c>
      <c r="M138" s="52" t="s">
        <v>62</v>
      </c>
      <c r="N138" s="51" t="s">
        <v>0</v>
      </c>
      <c r="O138" s="51" t="s">
        <v>1</v>
      </c>
      <c r="P138" s="52" t="s">
        <v>62</v>
      </c>
      <c r="Q138" s="51" t="s">
        <v>0</v>
      </c>
      <c r="R138" s="51" t="s">
        <v>1</v>
      </c>
      <c r="S138" s="52" t="s">
        <v>62</v>
      </c>
      <c r="T138" s="51" t="s">
        <v>0</v>
      </c>
      <c r="U138" s="51" t="s">
        <v>1</v>
      </c>
      <c r="V138" s="52" t="s">
        <v>62</v>
      </c>
      <c r="W138" s="51" t="s">
        <v>0</v>
      </c>
      <c r="X138" s="51" t="s">
        <v>1</v>
      </c>
      <c r="Y138" s="52" t="s">
        <v>62</v>
      </c>
    </row>
    <row r="139" spans="1:25" ht="12" customHeight="1" x14ac:dyDescent="0.15">
      <c r="B139" s="53"/>
      <c r="C139" s="54"/>
      <c r="D139" s="54"/>
      <c r="E139" s="54"/>
      <c r="F139" s="54"/>
      <c r="G139" s="55"/>
      <c r="H139" s="56"/>
      <c r="I139" s="57">
        <v>268</v>
      </c>
      <c r="J139" s="57">
        <v>257</v>
      </c>
      <c r="K139" s="57"/>
      <c r="L139" s="57">
        <v>27</v>
      </c>
      <c r="M139" s="57">
        <v>26</v>
      </c>
      <c r="N139" s="56"/>
      <c r="O139" s="57">
        <v>143</v>
      </c>
      <c r="P139" s="57">
        <v>142</v>
      </c>
      <c r="Q139" s="57"/>
      <c r="R139" s="57">
        <v>16</v>
      </c>
      <c r="S139" s="57">
        <v>15</v>
      </c>
      <c r="T139" s="56"/>
      <c r="U139" s="57">
        <v>125</v>
      </c>
      <c r="V139" s="57">
        <v>115</v>
      </c>
      <c r="W139" s="57"/>
      <c r="X139" s="57">
        <v>11</v>
      </c>
      <c r="Y139" s="57">
        <v>11</v>
      </c>
    </row>
    <row r="140" spans="1:25" ht="15" customHeight="1" x14ac:dyDescent="0.15">
      <c r="B140" s="58" t="s">
        <v>126</v>
      </c>
      <c r="C140" s="59"/>
      <c r="D140" s="59"/>
      <c r="E140" s="59"/>
      <c r="F140" s="59"/>
      <c r="G140" s="60"/>
      <c r="H140" s="61">
        <v>30</v>
      </c>
      <c r="I140" s="62">
        <v>11.194029850746269</v>
      </c>
      <c r="J140" s="62">
        <v>11.673151750972762</v>
      </c>
      <c r="K140" s="61">
        <v>1</v>
      </c>
      <c r="L140" s="62">
        <v>3.7037037037037033</v>
      </c>
      <c r="M140" s="62">
        <v>3.8461538461538463</v>
      </c>
      <c r="N140" s="61">
        <v>27</v>
      </c>
      <c r="O140" s="62">
        <v>18.88111888111888</v>
      </c>
      <c r="P140" s="62">
        <v>19.014084507042252</v>
      </c>
      <c r="Q140" s="61">
        <v>1</v>
      </c>
      <c r="R140" s="62">
        <v>6.25</v>
      </c>
      <c r="S140" s="62">
        <v>6.666666666666667</v>
      </c>
      <c r="T140" s="61">
        <v>3</v>
      </c>
      <c r="U140" s="62">
        <v>2.4</v>
      </c>
      <c r="V140" s="62">
        <v>2.6086956521739131</v>
      </c>
      <c r="W140" s="61">
        <v>0</v>
      </c>
      <c r="X140" s="62">
        <v>0</v>
      </c>
      <c r="Y140" s="62">
        <v>0</v>
      </c>
    </row>
    <row r="141" spans="1:25" ht="15" customHeight="1" x14ac:dyDescent="0.15">
      <c r="B141" s="49" t="s">
        <v>127</v>
      </c>
      <c r="G141" s="50"/>
      <c r="H141" s="64">
        <v>63</v>
      </c>
      <c r="I141" s="65">
        <v>23.507462686567166</v>
      </c>
      <c r="J141" s="65">
        <v>24.5136186770428</v>
      </c>
      <c r="K141" s="64">
        <v>7</v>
      </c>
      <c r="L141" s="65">
        <v>25.925925925925924</v>
      </c>
      <c r="M141" s="65">
        <v>26.923076923076923</v>
      </c>
      <c r="N141" s="64">
        <v>42</v>
      </c>
      <c r="O141" s="65">
        <v>29.37062937062937</v>
      </c>
      <c r="P141" s="65">
        <v>29.577464788732392</v>
      </c>
      <c r="Q141" s="64">
        <v>6</v>
      </c>
      <c r="R141" s="65">
        <v>37.5</v>
      </c>
      <c r="S141" s="65">
        <v>40</v>
      </c>
      <c r="T141" s="64">
        <v>21</v>
      </c>
      <c r="U141" s="65">
        <v>16.8</v>
      </c>
      <c r="V141" s="65">
        <v>18.260869565217391</v>
      </c>
      <c r="W141" s="64">
        <v>1</v>
      </c>
      <c r="X141" s="65">
        <v>9.0909090909090917</v>
      </c>
      <c r="Y141" s="65">
        <v>9.0909090909090917</v>
      </c>
    </row>
    <row r="142" spans="1:25" ht="15" customHeight="1" x14ac:dyDescent="0.15">
      <c r="B142" s="49" t="s">
        <v>128</v>
      </c>
      <c r="G142" s="50"/>
      <c r="H142" s="64">
        <v>65</v>
      </c>
      <c r="I142" s="65">
        <v>24.253731343283583</v>
      </c>
      <c r="J142" s="65">
        <v>25.291828793774318</v>
      </c>
      <c r="K142" s="64">
        <v>10</v>
      </c>
      <c r="L142" s="65">
        <v>37.037037037037038</v>
      </c>
      <c r="M142" s="65">
        <v>38.461538461538467</v>
      </c>
      <c r="N142" s="64">
        <v>32</v>
      </c>
      <c r="O142" s="65">
        <v>22.377622377622377</v>
      </c>
      <c r="P142" s="65">
        <v>22.535211267605636</v>
      </c>
      <c r="Q142" s="64">
        <v>4</v>
      </c>
      <c r="R142" s="65">
        <v>25</v>
      </c>
      <c r="S142" s="65">
        <v>26.666666666666668</v>
      </c>
      <c r="T142" s="64">
        <v>33</v>
      </c>
      <c r="U142" s="65">
        <v>26.400000000000002</v>
      </c>
      <c r="V142" s="65">
        <v>28.695652173913043</v>
      </c>
      <c r="W142" s="64">
        <v>6</v>
      </c>
      <c r="X142" s="65">
        <v>54.54545454545454</v>
      </c>
      <c r="Y142" s="65">
        <v>54.54545454545454</v>
      </c>
    </row>
    <row r="143" spans="1:25" ht="15" customHeight="1" x14ac:dyDescent="0.15">
      <c r="B143" s="49" t="s">
        <v>129</v>
      </c>
      <c r="G143" s="50"/>
      <c r="H143" s="64">
        <v>29</v>
      </c>
      <c r="I143" s="65">
        <v>10.820895522388058</v>
      </c>
      <c r="J143" s="65">
        <v>11.284046692607005</v>
      </c>
      <c r="K143" s="64">
        <v>0</v>
      </c>
      <c r="L143" s="65">
        <v>0</v>
      </c>
      <c r="M143" s="65">
        <v>0</v>
      </c>
      <c r="N143" s="64">
        <v>11</v>
      </c>
      <c r="O143" s="65">
        <v>7.6923076923076925</v>
      </c>
      <c r="P143" s="65">
        <v>7.7464788732394361</v>
      </c>
      <c r="Q143" s="64">
        <v>0</v>
      </c>
      <c r="R143" s="65">
        <v>0</v>
      </c>
      <c r="S143" s="65">
        <v>0</v>
      </c>
      <c r="T143" s="64">
        <v>18</v>
      </c>
      <c r="U143" s="65">
        <v>14.399999999999999</v>
      </c>
      <c r="V143" s="65">
        <v>15.65217391304348</v>
      </c>
      <c r="W143" s="64">
        <v>0</v>
      </c>
      <c r="X143" s="65">
        <v>0</v>
      </c>
      <c r="Y143" s="65">
        <v>0</v>
      </c>
    </row>
    <row r="144" spans="1:25" ht="15" customHeight="1" x14ac:dyDescent="0.15">
      <c r="B144" s="49" t="s">
        <v>130</v>
      </c>
      <c r="G144" s="50"/>
      <c r="H144" s="64">
        <v>24</v>
      </c>
      <c r="I144" s="65">
        <v>8.9552238805970141</v>
      </c>
      <c r="J144" s="65">
        <v>9.3385214007782107</v>
      </c>
      <c r="K144" s="64">
        <v>4</v>
      </c>
      <c r="L144" s="65">
        <v>14.814814814814813</v>
      </c>
      <c r="M144" s="65">
        <v>15.384615384615385</v>
      </c>
      <c r="N144" s="64">
        <v>11</v>
      </c>
      <c r="O144" s="65">
        <v>7.6923076923076925</v>
      </c>
      <c r="P144" s="65">
        <v>7.7464788732394361</v>
      </c>
      <c r="Q144" s="64">
        <v>2</v>
      </c>
      <c r="R144" s="65">
        <v>12.5</v>
      </c>
      <c r="S144" s="65">
        <v>13.333333333333334</v>
      </c>
      <c r="T144" s="64">
        <v>13</v>
      </c>
      <c r="U144" s="65">
        <v>10.4</v>
      </c>
      <c r="V144" s="65">
        <v>11.304347826086957</v>
      </c>
      <c r="W144" s="64">
        <v>2</v>
      </c>
      <c r="X144" s="65">
        <v>18.181818181818183</v>
      </c>
      <c r="Y144" s="65">
        <v>18.181818181818183</v>
      </c>
    </row>
    <row r="145" spans="1:25" ht="15" customHeight="1" x14ac:dyDescent="0.15">
      <c r="B145" s="49" t="s">
        <v>131</v>
      </c>
      <c r="G145" s="50"/>
      <c r="H145" s="64">
        <v>16</v>
      </c>
      <c r="I145" s="65">
        <v>5.9701492537313428</v>
      </c>
      <c r="J145" s="65">
        <v>6.2256809338521402</v>
      </c>
      <c r="K145" s="64">
        <v>2</v>
      </c>
      <c r="L145" s="65">
        <v>7.4074074074074066</v>
      </c>
      <c r="M145" s="65">
        <v>7.6923076923076925</v>
      </c>
      <c r="N145" s="64">
        <v>8</v>
      </c>
      <c r="O145" s="65">
        <v>5.5944055944055942</v>
      </c>
      <c r="P145" s="65">
        <v>5.6338028169014089</v>
      </c>
      <c r="Q145" s="64">
        <v>0</v>
      </c>
      <c r="R145" s="65">
        <v>0</v>
      </c>
      <c r="S145" s="65">
        <v>0</v>
      </c>
      <c r="T145" s="64">
        <v>8</v>
      </c>
      <c r="U145" s="65">
        <v>6.4</v>
      </c>
      <c r="V145" s="65">
        <v>6.9565217391304346</v>
      </c>
      <c r="W145" s="64">
        <v>2</v>
      </c>
      <c r="X145" s="65">
        <v>18.181818181818183</v>
      </c>
      <c r="Y145" s="65">
        <v>18.181818181818183</v>
      </c>
    </row>
    <row r="146" spans="1:25" ht="15" customHeight="1" x14ac:dyDescent="0.15">
      <c r="B146" s="49" t="s">
        <v>132</v>
      </c>
      <c r="G146" s="50"/>
      <c r="H146" s="64">
        <v>18</v>
      </c>
      <c r="I146" s="65">
        <v>6.7164179104477615</v>
      </c>
      <c r="J146" s="65">
        <v>7.0038910505836576</v>
      </c>
      <c r="K146" s="64">
        <v>1</v>
      </c>
      <c r="L146" s="65">
        <v>3.7037037037037033</v>
      </c>
      <c r="M146" s="65">
        <v>3.8461538461538463</v>
      </c>
      <c r="N146" s="64">
        <v>5</v>
      </c>
      <c r="O146" s="65">
        <v>3.4965034965034967</v>
      </c>
      <c r="P146" s="65">
        <v>3.5211267605633805</v>
      </c>
      <c r="Q146" s="64">
        <v>1</v>
      </c>
      <c r="R146" s="65">
        <v>6.25</v>
      </c>
      <c r="S146" s="65">
        <v>6.666666666666667</v>
      </c>
      <c r="T146" s="64">
        <v>13</v>
      </c>
      <c r="U146" s="65">
        <v>10.4</v>
      </c>
      <c r="V146" s="65">
        <v>11.304347826086957</v>
      </c>
      <c r="W146" s="64">
        <v>0</v>
      </c>
      <c r="X146" s="65">
        <v>0</v>
      </c>
      <c r="Y146" s="65">
        <v>0</v>
      </c>
    </row>
    <row r="147" spans="1:25" ht="15" customHeight="1" x14ac:dyDescent="0.15">
      <c r="B147" s="49" t="s">
        <v>133</v>
      </c>
      <c r="G147" s="50"/>
      <c r="H147" s="64">
        <v>8</v>
      </c>
      <c r="I147" s="65">
        <v>2.9850746268656714</v>
      </c>
      <c r="J147" s="65">
        <v>3.1128404669260701</v>
      </c>
      <c r="K147" s="64">
        <v>0</v>
      </c>
      <c r="L147" s="65">
        <v>0</v>
      </c>
      <c r="M147" s="65">
        <v>0</v>
      </c>
      <c r="N147" s="64">
        <v>5</v>
      </c>
      <c r="O147" s="65">
        <v>3.4965034965034967</v>
      </c>
      <c r="P147" s="65">
        <v>3.5211267605633805</v>
      </c>
      <c r="Q147" s="64">
        <v>0</v>
      </c>
      <c r="R147" s="65">
        <v>0</v>
      </c>
      <c r="S147" s="65">
        <v>0</v>
      </c>
      <c r="T147" s="64">
        <v>3</v>
      </c>
      <c r="U147" s="65">
        <v>2.4</v>
      </c>
      <c r="V147" s="65">
        <v>2.6086956521739131</v>
      </c>
      <c r="W147" s="64">
        <v>0</v>
      </c>
      <c r="X147" s="65">
        <v>0</v>
      </c>
      <c r="Y147" s="65">
        <v>0</v>
      </c>
    </row>
    <row r="148" spans="1:25" ht="15" customHeight="1" x14ac:dyDescent="0.15">
      <c r="B148" s="49" t="s">
        <v>134</v>
      </c>
      <c r="G148" s="50"/>
      <c r="H148" s="64">
        <v>4</v>
      </c>
      <c r="I148" s="65">
        <v>1.4925373134328357</v>
      </c>
      <c r="J148" s="65">
        <v>1.556420233463035</v>
      </c>
      <c r="K148" s="64">
        <v>1</v>
      </c>
      <c r="L148" s="65">
        <v>3.7037037037037033</v>
      </c>
      <c r="M148" s="65">
        <v>3.8461538461538463</v>
      </c>
      <c r="N148" s="64">
        <v>1</v>
      </c>
      <c r="O148" s="65">
        <v>0.69930069930069927</v>
      </c>
      <c r="P148" s="65">
        <v>0.70422535211267612</v>
      </c>
      <c r="Q148" s="64">
        <v>1</v>
      </c>
      <c r="R148" s="65">
        <v>6.25</v>
      </c>
      <c r="S148" s="65">
        <v>6.666666666666667</v>
      </c>
      <c r="T148" s="64">
        <v>3</v>
      </c>
      <c r="U148" s="65">
        <v>2.4</v>
      </c>
      <c r="V148" s="65">
        <v>2.6086956521739131</v>
      </c>
      <c r="W148" s="64">
        <v>0</v>
      </c>
      <c r="X148" s="65">
        <v>0</v>
      </c>
      <c r="Y148" s="65">
        <v>0</v>
      </c>
    </row>
    <row r="149" spans="1:25" ht="15" customHeight="1" x14ac:dyDescent="0.15">
      <c r="B149" s="49" t="s">
        <v>73</v>
      </c>
      <c r="G149" s="50"/>
      <c r="H149" s="64">
        <v>11</v>
      </c>
      <c r="I149" s="66">
        <v>4.1044776119402986</v>
      </c>
      <c r="J149" s="67" t="s">
        <v>74</v>
      </c>
      <c r="K149" s="64">
        <v>1</v>
      </c>
      <c r="L149" s="66">
        <v>3.7037037037037033</v>
      </c>
      <c r="M149" s="67" t="s">
        <v>74</v>
      </c>
      <c r="N149" s="64">
        <v>1</v>
      </c>
      <c r="O149" s="66">
        <v>0.69930069930069927</v>
      </c>
      <c r="P149" s="67" t="s">
        <v>74</v>
      </c>
      <c r="Q149" s="64">
        <v>1</v>
      </c>
      <c r="R149" s="66">
        <v>6.25</v>
      </c>
      <c r="S149" s="67" t="s">
        <v>74</v>
      </c>
      <c r="T149" s="64">
        <v>10</v>
      </c>
      <c r="U149" s="66">
        <v>8</v>
      </c>
      <c r="V149" s="67" t="s">
        <v>74</v>
      </c>
      <c r="W149" s="64">
        <v>0</v>
      </c>
      <c r="X149" s="66">
        <v>0</v>
      </c>
      <c r="Y149" s="67" t="s">
        <v>74</v>
      </c>
    </row>
    <row r="150" spans="1:25" ht="15" customHeight="1" x14ac:dyDescent="0.15">
      <c r="B150" s="43" t="s">
        <v>52</v>
      </c>
      <c r="C150" s="44"/>
      <c r="D150" s="44"/>
      <c r="E150" s="44"/>
      <c r="F150" s="44"/>
      <c r="G150" s="45"/>
      <c r="H150" s="68">
        <v>268</v>
      </c>
      <c r="I150" s="74">
        <v>100</v>
      </c>
      <c r="J150" s="74">
        <v>100</v>
      </c>
      <c r="K150" s="68">
        <v>27</v>
      </c>
      <c r="L150" s="74">
        <v>100</v>
      </c>
      <c r="M150" s="74">
        <v>100</v>
      </c>
      <c r="N150" s="68">
        <v>143</v>
      </c>
      <c r="O150" s="74">
        <v>99.999999999999986</v>
      </c>
      <c r="P150" s="74">
        <v>99.999999999999986</v>
      </c>
      <c r="Q150" s="68">
        <v>16</v>
      </c>
      <c r="R150" s="74">
        <v>100</v>
      </c>
      <c r="S150" s="74">
        <v>100</v>
      </c>
      <c r="T150" s="68">
        <v>125</v>
      </c>
      <c r="U150" s="74">
        <v>100.00000000000003</v>
      </c>
      <c r="V150" s="74">
        <v>99.999999999999986</v>
      </c>
      <c r="W150" s="68">
        <v>11</v>
      </c>
      <c r="X150" s="74">
        <v>100</v>
      </c>
      <c r="Y150" s="74">
        <v>100</v>
      </c>
    </row>
    <row r="151" spans="1:25" ht="15" customHeight="1" x14ac:dyDescent="0.15">
      <c r="B151" s="43" t="s">
        <v>135</v>
      </c>
      <c r="C151" s="44"/>
      <c r="D151" s="44"/>
      <c r="E151" s="44"/>
      <c r="F151" s="44"/>
      <c r="G151" s="45"/>
      <c r="H151" s="74">
        <v>30.821011673151752</v>
      </c>
      <c r="I151" s="73"/>
      <c r="J151" s="73"/>
      <c r="K151" s="74">
        <v>31.115384615384617</v>
      </c>
      <c r="L151" s="73"/>
      <c r="M151" s="73"/>
      <c r="N151" s="74">
        <v>26.02112676056338</v>
      </c>
      <c r="O151" s="73"/>
      <c r="P151" s="73"/>
      <c r="Q151" s="74">
        <v>30.066666666666666</v>
      </c>
      <c r="R151" s="73"/>
      <c r="S151" s="73"/>
      <c r="T151" s="74">
        <v>36.747826086956522</v>
      </c>
      <c r="U151" s="73"/>
      <c r="V151" s="73"/>
      <c r="W151" s="74">
        <v>32.545454545454547</v>
      </c>
      <c r="X151" s="73"/>
      <c r="Y151" s="73"/>
    </row>
    <row r="152" spans="1:25" ht="15" customHeight="1" x14ac:dyDescent="0.15">
      <c r="B152" s="43" t="s">
        <v>136</v>
      </c>
      <c r="C152" s="44"/>
      <c r="D152" s="44"/>
      <c r="E152" s="44"/>
      <c r="F152" s="44"/>
      <c r="G152" s="45"/>
      <c r="H152" s="68">
        <v>129</v>
      </c>
      <c r="I152" s="73"/>
      <c r="J152" s="73"/>
      <c r="K152" s="68">
        <v>129</v>
      </c>
      <c r="L152" s="73"/>
      <c r="M152" s="73"/>
      <c r="N152" s="68">
        <v>129</v>
      </c>
      <c r="O152" s="73"/>
      <c r="P152" s="73"/>
      <c r="Q152" s="68">
        <v>129</v>
      </c>
      <c r="R152" s="73"/>
      <c r="S152" s="73"/>
      <c r="T152" s="68">
        <v>122</v>
      </c>
      <c r="U152" s="73"/>
      <c r="V152" s="73"/>
      <c r="W152" s="68">
        <v>54</v>
      </c>
      <c r="X152" s="73"/>
      <c r="Y152" s="73"/>
    </row>
    <row r="153" spans="1:25" ht="15" customHeight="1" x14ac:dyDescent="0.15">
      <c r="B153" s="43" t="s">
        <v>137</v>
      </c>
      <c r="C153" s="44"/>
      <c r="D153" s="44"/>
      <c r="E153" s="44"/>
      <c r="F153" s="44"/>
      <c r="G153" s="45"/>
      <c r="H153" s="68">
        <v>3</v>
      </c>
      <c r="I153" s="73"/>
      <c r="J153" s="73"/>
      <c r="K153" s="68">
        <v>9</v>
      </c>
      <c r="L153" s="73"/>
      <c r="M153" s="73"/>
      <c r="N153" s="68">
        <v>3</v>
      </c>
      <c r="O153" s="73"/>
      <c r="P153" s="73"/>
      <c r="Q153" s="68">
        <v>9</v>
      </c>
      <c r="R153" s="73"/>
      <c r="S153" s="73"/>
      <c r="T153" s="68">
        <v>5</v>
      </c>
      <c r="U153" s="73"/>
      <c r="V153" s="73"/>
      <c r="W153" s="68">
        <v>14</v>
      </c>
      <c r="X153" s="73"/>
      <c r="Y153" s="73"/>
    </row>
    <row r="154" spans="1:25" ht="15" customHeight="1" x14ac:dyDescent="0.15">
      <c r="B154" s="43" t="s">
        <v>138</v>
      </c>
      <c r="C154" s="44"/>
      <c r="D154" s="44"/>
      <c r="E154" s="44"/>
      <c r="F154" s="44"/>
      <c r="G154" s="45"/>
      <c r="H154" s="68">
        <v>24</v>
      </c>
      <c r="I154" s="73"/>
      <c r="J154" s="73"/>
      <c r="K154" s="68">
        <v>22.5</v>
      </c>
      <c r="L154" s="73"/>
      <c r="M154" s="73"/>
      <c r="N154" s="68">
        <v>20</v>
      </c>
      <c r="O154" s="73"/>
      <c r="P154" s="73"/>
      <c r="Q154" s="68">
        <v>20</v>
      </c>
      <c r="R154" s="73"/>
      <c r="S154" s="73"/>
      <c r="T154" s="68">
        <v>30</v>
      </c>
      <c r="U154" s="73"/>
      <c r="V154" s="73"/>
      <c r="W154" s="68">
        <v>26</v>
      </c>
      <c r="X154" s="73"/>
      <c r="Y154" s="73"/>
    </row>
    <row r="156" spans="1:25" ht="15" customHeight="1" x14ac:dyDescent="0.15">
      <c r="A156" s="37" t="s">
        <v>139</v>
      </c>
    </row>
    <row r="157" spans="1:25" ht="15" customHeight="1" x14ac:dyDescent="0.15">
      <c r="B157" s="58"/>
      <c r="C157" s="59"/>
      <c r="D157" s="59"/>
      <c r="E157" s="59"/>
      <c r="F157" s="59"/>
      <c r="G157" s="60"/>
      <c r="H157" s="43" t="s">
        <v>57</v>
      </c>
      <c r="I157" s="44"/>
      <c r="J157" s="45"/>
      <c r="K157" s="44"/>
      <c r="L157" s="44"/>
      <c r="M157" s="44"/>
      <c r="N157" s="43" t="s">
        <v>58</v>
      </c>
      <c r="O157" s="44"/>
      <c r="P157" s="45"/>
      <c r="Q157" s="44"/>
      <c r="R157" s="44"/>
      <c r="S157" s="44"/>
      <c r="T157" s="43" t="s">
        <v>59</v>
      </c>
      <c r="U157" s="44"/>
      <c r="V157" s="45"/>
      <c r="W157" s="44"/>
      <c r="X157" s="44"/>
      <c r="Y157" s="45"/>
    </row>
    <row r="158" spans="1:25" s="39" customFormat="1" ht="15" customHeight="1" x14ac:dyDescent="0.15">
      <c r="B158" s="46"/>
      <c r="C158" s="47"/>
      <c r="D158" s="47"/>
      <c r="E158" s="47"/>
      <c r="F158" s="47"/>
      <c r="G158" s="48"/>
      <c r="H158" s="43" t="s">
        <v>60</v>
      </c>
      <c r="I158" s="44"/>
      <c r="J158" s="44"/>
      <c r="K158" s="43" t="s">
        <v>61</v>
      </c>
      <c r="L158" s="44"/>
      <c r="M158" s="45"/>
      <c r="N158" s="43" t="s">
        <v>60</v>
      </c>
      <c r="O158" s="44"/>
      <c r="P158" s="44"/>
      <c r="Q158" s="43" t="s">
        <v>61</v>
      </c>
      <c r="R158" s="44"/>
      <c r="S158" s="45"/>
      <c r="T158" s="43" t="s">
        <v>60</v>
      </c>
      <c r="U158" s="44"/>
      <c r="V158" s="44"/>
      <c r="W158" s="43" t="s">
        <v>61</v>
      </c>
      <c r="X158" s="44"/>
      <c r="Y158" s="45"/>
    </row>
    <row r="159" spans="1:25" ht="21.75" x14ac:dyDescent="0.15">
      <c r="B159" s="49"/>
      <c r="G159" s="50"/>
      <c r="H159" s="51" t="s">
        <v>0</v>
      </c>
      <c r="I159" s="51" t="s">
        <v>1</v>
      </c>
      <c r="J159" s="52" t="s">
        <v>62</v>
      </c>
      <c r="K159" s="51" t="s">
        <v>0</v>
      </c>
      <c r="L159" s="51" t="s">
        <v>1</v>
      </c>
      <c r="M159" s="52" t="s">
        <v>62</v>
      </c>
      <c r="N159" s="51" t="s">
        <v>0</v>
      </c>
      <c r="O159" s="51" t="s">
        <v>1</v>
      </c>
      <c r="P159" s="52" t="s">
        <v>62</v>
      </c>
      <c r="Q159" s="51" t="s">
        <v>0</v>
      </c>
      <c r="R159" s="51" t="s">
        <v>1</v>
      </c>
      <c r="S159" s="52" t="s">
        <v>62</v>
      </c>
      <c r="T159" s="51" t="s">
        <v>0</v>
      </c>
      <c r="U159" s="51" t="s">
        <v>1</v>
      </c>
      <c r="V159" s="52" t="s">
        <v>62</v>
      </c>
      <c r="W159" s="51" t="s">
        <v>0</v>
      </c>
      <c r="X159" s="51" t="s">
        <v>1</v>
      </c>
      <c r="Y159" s="52" t="s">
        <v>62</v>
      </c>
    </row>
    <row r="160" spans="1:25" ht="12" customHeight="1" x14ac:dyDescent="0.15">
      <c r="B160" s="53"/>
      <c r="C160" s="54"/>
      <c r="D160" s="54"/>
      <c r="E160" s="54"/>
      <c r="F160" s="54"/>
      <c r="G160" s="55"/>
      <c r="H160" s="56"/>
      <c r="I160" s="57">
        <v>268</v>
      </c>
      <c r="J160" s="57">
        <v>265</v>
      </c>
      <c r="K160" s="57"/>
      <c r="L160" s="57">
        <v>27</v>
      </c>
      <c r="M160" s="57">
        <v>27</v>
      </c>
      <c r="N160" s="56"/>
      <c r="O160" s="57">
        <v>143</v>
      </c>
      <c r="P160" s="57">
        <v>142</v>
      </c>
      <c r="Q160" s="57"/>
      <c r="R160" s="57">
        <v>16</v>
      </c>
      <c r="S160" s="57">
        <v>16</v>
      </c>
      <c r="T160" s="56"/>
      <c r="U160" s="57">
        <v>125</v>
      </c>
      <c r="V160" s="57">
        <v>123</v>
      </c>
      <c r="W160" s="57"/>
      <c r="X160" s="57">
        <v>11</v>
      </c>
      <c r="Y160" s="57">
        <v>11</v>
      </c>
    </row>
    <row r="161" spans="2:25" ht="15" customHeight="1" x14ac:dyDescent="0.15">
      <c r="B161" s="58" t="s">
        <v>126</v>
      </c>
      <c r="C161" s="59"/>
      <c r="D161" s="59"/>
      <c r="E161" s="59"/>
      <c r="F161" s="59"/>
      <c r="G161" s="60"/>
      <c r="H161" s="61">
        <v>44</v>
      </c>
      <c r="I161" s="62">
        <v>16.417910447761194</v>
      </c>
      <c r="J161" s="62">
        <v>16.60377358490566</v>
      </c>
      <c r="K161" s="61">
        <v>2</v>
      </c>
      <c r="L161" s="62">
        <v>7.4074074074074066</v>
      </c>
      <c r="M161" s="62">
        <v>7.4074074074074066</v>
      </c>
      <c r="N161" s="61">
        <v>32</v>
      </c>
      <c r="O161" s="62">
        <v>22.377622377622377</v>
      </c>
      <c r="P161" s="62">
        <v>22.535211267605636</v>
      </c>
      <c r="Q161" s="61">
        <v>2</v>
      </c>
      <c r="R161" s="62">
        <v>12.5</v>
      </c>
      <c r="S161" s="62">
        <v>12.5</v>
      </c>
      <c r="T161" s="61">
        <v>12</v>
      </c>
      <c r="U161" s="62">
        <v>9.6</v>
      </c>
      <c r="V161" s="62">
        <v>9.7560975609756095</v>
      </c>
      <c r="W161" s="61">
        <v>0</v>
      </c>
      <c r="X161" s="62">
        <v>0</v>
      </c>
      <c r="Y161" s="62">
        <v>0</v>
      </c>
    </row>
    <row r="162" spans="2:25" ht="15" customHeight="1" x14ac:dyDescent="0.15">
      <c r="B162" s="49" t="s">
        <v>127</v>
      </c>
      <c r="G162" s="50"/>
      <c r="H162" s="64">
        <v>80</v>
      </c>
      <c r="I162" s="65">
        <v>29.850746268656714</v>
      </c>
      <c r="J162" s="65">
        <v>30.188679245283019</v>
      </c>
      <c r="K162" s="64">
        <v>10</v>
      </c>
      <c r="L162" s="65">
        <v>37.037037037037038</v>
      </c>
      <c r="M162" s="65">
        <v>37.037037037037038</v>
      </c>
      <c r="N162" s="64">
        <v>51</v>
      </c>
      <c r="O162" s="65">
        <v>35.664335664335667</v>
      </c>
      <c r="P162" s="65">
        <v>35.91549295774648</v>
      </c>
      <c r="Q162" s="64">
        <v>6</v>
      </c>
      <c r="R162" s="65">
        <v>37.5</v>
      </c>
      <c r="S162" s="65">
        <v>37.5</v>
      </c>
      <c r="T162" s="64">
        <v>29</v>
      </c>
      <c r="U162" s="65">
        <v>23.200000000000003</v>
      </c>
      <c r="V162" s="65">
        <v>23.577235772357724</v>
      </c>
      <c r="W162" s="64">
        <v>4</v>
      </c>
      <c r="X162" s="65">
        <v>36.363636363636367</v>
      </c>
      <c r="Y162" s="65">
        <v>36.363636363636367</v>
      </c>
    </row>
    <row r="163" spans="2:25" ht="15" customHeight="1" x14ac:dyDescent="0.15">
      <c r="B163" s="49" t="s">
        <v>128</v>
      </c>
      <c r="G163" s="50"/>
      <c r="H163" s="64">
        <v>65</v>
      </c>
      <c r="I163" s="65">
        <v>24.253731343283583</v>
      </c>
      <c r="J163" s="65">
        <v>24.528301886792452</v>
      </c>
      <c r="K163" s="64">
        <v>9</v>
      </c>
      <c r="L163" s="65">
        <v>33.333333333333329</v>
      </c>
      <c r="M163" s="65">
        <v>33.333333333333329</v>
      </c>
      <c r="N163" s="64">
        <v>29</v>
      </c>
      <c r="O163" s="65">
        <v>20.27972027972028</v>
      </c>
      <c r="P163" s="65">
        <v>20.422535211267608</v>
      </c>
      <c r="Q163" s="64">
        <v>5</v>
      </c>
      <c r="R163" s="65">
        <v>31.25</v>
      </c>
      <c r="S163" s="65">
        <v>31.25</v>
      </c>
      <c r="T163" s="64">
        <v>36</v>
      </c>
      <c r="U163" s="65">
        <v>28.799999999999997</v>
      </c>
      <c r="V163" s="65">
        <v>29.268292682926827</v>
      </c>
      <c r="W163" s="64">
        <v>4</v>
      </c>
      <c r="X163" s="65">
        <v>36.363636363636367</v>
      </c>
      <c r="Y163" s="65">
        <v>36.363636363636367</v>
      </c>
    </row>
    <row r="164" spans="2:25" ht="15" customHeight="1" x14ac:dyDescent="0.15">
      <c r="B164" s="49" t="s">
        <v>129</v>
      </c>
      <c r="G164" s="50"/>
      <c r="H164" s="64">
        <v>28</v>
      </c>
      <c r="I164" s="65">
        <v>10.44776119402985</v>
      </c>
      <c r="J164" s="65">
        <v>10.566037735849058</v>
      </c>
      <c r="K164" s="64">
        <v>0</v>
      </c>
      <c r="L164" s="65">
        <v>0</v>
      </c>
      <c r="M164" s="65">
        <v>0</v>
      </c>
      <c r="N164" s="64">
        <v>11</v>
      </c>
      <c r="O164" s="65">
        <v>7.6923076923076925</v>
      </c>
      <c r="P164" s="65">
        <v>7.7464788732394361</v>
      </c>
      <c r="Q164" s="64">
        <v>0</v>
      </c>
      <c r="R164" s="65">
        <v>0</v>
      </c>
      <c r="S164" s="65">
        <v>0</v>
      </c>
      <c r="T164" s="64">
        <v>17</v>
      </c>
      <c r="U164" s="65">
        <v>13.600000000000001</v>
      </c>
      <c r="V164" s="65">
        <v>13.821138211382115</v>
      </c>
      <c r="W164" s="64">
        <v>0</v>
      </c>
      <c r="X164" s="65">
        <v>0</v>
      </c>
      <c r="Y164" s="65">
        <v>0</v>
      </c>
    </row>
    <row r="165" spans="2:25" ht="15" customHeight="1" x14ac:dyDescent="0.15">
      <c r="B165" s="49" t="s">
        <v>130</v>
      </c>
      <c r="G165" s="50"/>
      <c r="H165" s="64">
        <v>25</v>
      </c>
      <c r="I165" s="65">
        <v>9.3283582089552244</v>
      </c>
      <c r="J165" s="65">
        <v>9.433962264150944</v>
      </c>
      <c r="K165" s="64">
        <v>3</v>
      </c>
      <c r="L165" s="65">
        <v>11.111111111111111</v>
      </c>
      <c r="M165" s="65">
        <v>11.111111111111111</v>
      </c>
      <c r="N165" s="64">
        <v>10</v>
      </c>
      <c r="O165" s="65">
        <v>6.9930069930069934</v>
      </c>
      <c r="P165" s="65">
        <v>7.042253521126761</v>
      </c>
      <c r="Q165" s="64">
        <v>1</v>
      </c>
      <c r="R165" s="65">
        <v>6.25</v>
      </c>
      <c r="S165" s="65">
        <v>6.25</v>
      </c>
      <c r="T165" s="64">
        <v>15</v>
      </c>
      <c r="U165" s="65">
        <v>12</v>
      </c>
      <c r="V165" s="65">
        <v>12.195121951219512</v>
      </c>
      <c r="W165" s="64">
        <v>2</v>
      </c>
      <c r="X165" s="65">
        <v>18.181818181818183</v>
      </c>
      <c r="Y165" s="65">
        <v>18.181818181818183</v>
      </c>
    </row>
    <row r="166" spans="2:25" ht="15" customHeight="1" x14ac:dyDescent="0.15">
      <c r="B166" s="49" t="s">
        <v>131</v>
      </c>
      <c r="G166" s="50"/>
      <c r="H166" s="64">
        <v>6</v>
      </c>
      <c r="I166" s="65">
        <v>2.2388059701492535</v>
      </c>
      <c r="J166" s="65">
        <v>2.2641509433962264</v>
      </c>
      <c r="K166" s="64">
        <v>2</v>
      </c>
      <c r="L166" s="65">
        <v>7.4074074074074066</v>
      </c>
      <c r="M166" s="65">
        <v>7.4074074074074066</v>
      </c>
      <c r="N166" s="64">
        <v>2</v>
      </c>
      <c r="O166" s="65">
        <v>1.3986013986013985</v>
      </c>
      <c r="P166" s="65">
        <v>1.4084507042253522</v>
      </c>
      <c r="Q166" s="64">
        <v>1</v>
      </c>
      <c r="R166" s="65">
        <v>6.25</v>
      </c>
      <c r="S166" s="65">
        <v>6.25</v>
      </c>
      <c r="T166" s="64">
        <v>4</v>
      </c>
      <c r="U166" s="65">
        <v>3.2</v>
      </c>
      <c r="V166" s="65">
        <v>3.2520325203252036</v>
      </c>
      <c r="W166" s="64">
        <v>1</v>
      </c>
      <c r="X166" s="65">
        <v>9.0909090909090917</v>
      </c>
      <c r="Y166" s="65">
        <v>9.0909090909090917</v>
      </c>
    </row>
    <row r="167" spans="2:25" ht="15" customHeight="1" x14ac:dyDescent="0.15">
      <c r="B167" s="49" t="s">
        <v>132</v>
      </c>
      <c r="G167" s="50"/>
      <c r="H167" s="64">
        <v>12</v>
      </c>
      <c r="I167" s="65">
        <v>4.4776119402985071</v>
      </c>
      <c r="J167" s="65">
        <v>4.5283018867924527</v>
      </c>
      <c r="K167" s="64">
        <v>0</v>
      </c>
      <c r="L167" s="65">
        <v>0</v>
      </c>
      <c r="M167" s="65">
        <v>0</v>
      </c>
      <c r="N167" s="64">
        <v>4</v>
      </c>
      <c r="O167" s="65">
        <v>2.7972027972027971</v>
      </c>
      <c r="P167" s="65">
        <v>2.8169014084507045</v>
      </c>
      <c r="Q167" s="64">
        <v>0</v>
      </c>
      <c r="R167" s="65">
        <v>0</v>
      </c>
      <c r="S167" s="65">
        <v>0</v>
      </c>
      <c r="T167" s="64">
        <v>8</v>
      </c>
      <c r="U167" s="65">
        <v>6.4</v>
      </c>
      <c r="V167" s="65">
        <v>6.5040650406504072</v>
      </c>
      <c r="W167" s="64">
        <v>0</v>
      </c>
      <c r="X167" s="65">
        <v>0</v>
      </c>
      <c r="Y167" s="65">
        <v>0</v>
      </c>
    </row>
    <row r="168" spans="2:25" ht="15" customHeight="1" x14ac:dyDescent="0.15">
      <c r="B168" s="49" t="s">
        <v>133</v>
      </c>
      <c r="G168" s="50"/>
      <c r="H168" s="64">
        <v>5</v>
      </c>
      <c r="I168" s="65">
        <v>1.8656716417910446</v>
      </c>
      <c r="J168" s="65">
        <v>1.8867924528301887</v>
      </c>
      <c r="K168" s="64">
        <v>1</v>
      </c>
      <c r="L168" s="65">
        <v>3.7037037037037033</v>
      </c>
      <c r="M168" s="65">
        <v>3.7037037037037033</v>
      </c>
      <c r="N168" s="64">
        <v>3</v>
      </c>
      <c r="O168" s="65">
        <v>2.0979020979020979</v>
      </c>
      <c r="P168" s="65">
        <v>2.112676056338028</v>
      </c>
      <c r="Q168" s="64">
        <v>1</v>
      </c>
      <c r="R168" s="65">
        <v>6.25</v>
      </c>
      <c r="S168" s="65">
        <v>6.25</v>
      </c>
      <c r="T168" s="64">
        <v>2</v>
      </c>
      <c r="U168" s="65">
        <v>1.6</v>
      </c>
      <c r="V168" s="65">
        <v>1.6260162601626018</v>
      </c>
      <c r="W168" s="64">
        <v>0</v>
      </c>
      <c r="X168" s="65">
        <v>0</v>
      </c>
      <c r="Y168" s="65">
        <v>0</v>
      </c>
    </row>
    <row r="169" spans="2:25" ht="15" customHeight="1" x14ac:dyDescent="0.15">
      <c r="B169" s="49" t="s">
        <v>134</v>
      </c>
      <c r="G169" s="50"/>
      <c r="H169" s="64">
        <v>0</v>
      </c>
      <c r="I169" s="65">
        <v>0</v>
      </c>
      <c r="J169" s="65">
        <v>0</v>
      </c>
      <c r="K169" s="64">
        <v>0</v>
      </c>
      <c r="L169" s="65">
        <v>0</v>
      </c>
      <c r="M169" s="65">
        <v>0</v>
      </c>
      <c r="N169" s="64">
        <v>0</v>
      </c>
      <c r="O169" s="65">
        <v>0</v>
      </c>
      <c r="P169" s="65">
        <v>0</v>
      </c>
      <c r="Q169" s="64">
        <v>0</v>
      </c>
      <c r="R169" s="65">
        <v>0</v>
      </c>
      <c r="S169" s="65">
        <v>0</v>
      </c>
      <c r="T169" s="64">
        <v>0</v>
      </c>
      <c r="U169" s="65">
        <v>0</v>
      </c>
      <c r="V169" s="65">
        <v>0</v>
      </c>
      <c r="W169" s="64">
        <v>0</v>
      </c>
      <c r="X169" s="65">
        <v>0</v>
      </c>
      <c r="Y169" s="65">
        <v>0</v>
      </c>
    </row>
    <row r="170" spans="2:25" ht="15" customHeight="1" x14ac:dyDescent="0.15">
      <c r="B170" s="49" t="s">
        <v>73</v>
      </c>
      <c r="G170" s="50"/>
      <c r="H170" s="64">
        <v>3</v>
      </c>
      <c r="I170" s="66">
        <v>1.1194029850746268</v>
      </c>
      <c r="J170" s="67" t="s">
        <v>74</v>
      </c>
      <c r="K170" s="64">
        <v>0</v>
      </c>
      <c r="L170" s="66">
        <v>0</v>
      </c>
      <c r="M170" s="67" t="s">
        <v>74</v>
      </c>
      <c r="N170" s="64">
        <v>1</v>
      </c>
      <c r="O170" s="66">
        <v>0.69930069930069927</v>
      </c>
      <c r="P170" s="67" t="s">
        <v>74</v>
      </c>
      <c r="Q170" s="64">
        <v>0</v>
      </c>
      <c r="R170" s="66">
        <v>0</v>
      </c>
      <c r="S170" s="67" t="s">
        <v>74</v>
      </c>
      <c r="T170" s="64">
        <v>2</v>
      </c>
      <c r="U170" s="66">
        <v>1.6</v>
      </c>
      <c r="V170" s="67" t="s">
        <v>74</v>
      </c>
      <c r="W170" s="64">
        <v>0</v>
      </c>
      <c r="X170" s="66">
        <v>0</v>
      </c>
      <c r="Y170" s="67" t="s">
        <v>74</v>
      </c>
    </row>
    <row r="171" spans="2:25" ht="15" customHeight="1" x14ac:dyDescent="0.15">
      <c r="B171" s="43" t="s">
        <v>52</v>
      </c>
      <c r="C171" s="44"/>
      <c r="D171" s="44"/>
      <c r="E171" s="44"/>
      <c r="F171" s="44"/>
      <c r="G171" s="45"/>
      <c r="H171" s="68">
        <v>268</v>
      </c>
      <c r="I171" s="74">
        <v>99.999999999999986</v>
      </c>
      <c r="J171" s="74">
        <v>100</v>
      </c>
      <c r="K171" s="68">
        <v>27</v>
      </c>
      <c r="L171" s="74">
        <v>100</v>
      </c>
      <c r="M171" s="74">
        <v>100</v>
      </c>
      <c r="N171" s="68">
        <v>143</v>
      </c>
      <c r="O171" s="74">
        <v>100</v>
      </c>
      <c r="P171" s="74">
        <v>100.00000000000001</v>
      </c>
      <c r="Q171" s="68">
        <v>16</v>
      </c>
      <c r="R171" s="74">
        <v>100</v>
      </c>
      <c r="S171" s="74">
        <v>100</v>
      </c>
      <c r="T171" s="68">
        <v>125</v>
      </c>
      <c r="U171" s="74">
        <v>100</v>
      </c>
      <c r="V171" s="74">
        <v>100</v>
      </c>
      <c r="W171" s="68">
        <v>11</v>
      </c>
      <c r="X171" s="74">
        <v>100.00000000000001</v>
      </c>
      <c r="Y171" s="74">
        <v>100.00000000000001</v>
      </c>
    </row>
    <row r="172" spans="2:25" ht="15" customHeight="1" x14ac:dyDescent="0.15">
      <c r="B172" s="43" t="s">
        <v>135</v>
      </c>
      <c r="C172" s="44"/>
      <c r="D172" s="44"/>
      <c r="E172" s="44"/>
      <c r="F172" s="44"/>
      <c r="G172" s="45"/>
      <c r="H172" s="74">
        <v>25.033962264150944</v>
      </c>
      <c r="I172" s="73"/>
      <c r="J172" s="73"/>
      <c r="K172" s="74">
        <v>26.037037037037038</v>
      </c>
      <c r="L172" s="73"/>
      <c r="M172" s="73"/>
      <c r="N172" s="74">
        <v>21.93661971830986</v>
      </c>
      <c r="O172" s="73"/>
      <c r="P172" s="73"/>
      <c r="Q172" s="74">
        <v>24.9375</v>
      </c>
      <c r="R172" s="73"/>
      <c r="S172" s="73"/>
      <c r="T172" s="74">
        <v>28.609756097560975</v>
      </c>
      <c r="U172" s="73"/>
      <c r="V172" s="73"/>
      <c r="W172" s="74">
        <v>27.636363636363637</v>
      </c>
      <c r="X172" s="73"/>
      <c r="Y172" s="73"/>
    </row>
    <row r="173" spans="2:25" ht="15" customHeight="1" x14ac:dyDescent="0.15">
      <c r="B173" s="43" t="s">
        <v>136</v>
      </c>
      <c r="C173" s="44"/>
      <c r="D173" s="44"/>
      <c r="E173" s="44"/>
      <c r="F173" s="44"/>
      <c r="G173" s="45"/>
      <c r="H173" s="68">
        <v>98</v>
      </c>
      <c r="I173" s="73"/>
      <c r="J173" s="73"/>
      <c r="K173" s="68">
        <v>85</v>
      </c>
      <c r="L173" s="73"/>
      <c r="M173" s="73"/>
      <c r="N173" s="68">
        <v>87</v>
      </c>
      <c r="O173" s="73"/>
      <c r="P173" s="73"/>
      <c r="Q173" s="68">
        <v>85</v>
      </c>
      <c r="R173" s="73"/>
      <c r="S173" s="73"/>
      <c r="T173" s="68">
        <v>98</v>
      </c>
      <c r="U173" s="73"/>
      <c r="V173" s="73"/>
      <c r="W173" s="68">
        <v>51</v>
      </c>
      <c r="X173" s="73"/>
      <c r="Y173" s="73"/>
    </row>
    <row r="174" spans="2:25" ht="15" customHeight="1" x14ac:dyDescent="0.15">
      <c r="B174" s="43" t="s">
        <v>137</v>
      </c>
      <c r="C174" s="44"/>
      <c r="D174" s="44"/>
      <c r="E174" s="44"/>
      <c r="F174" s="44"/>
      <c r="G174" s="45"/>
      <c r="H174" s="68">
        <v>1</v>
      </c>
      <c r="I174" s="73"/>
      <c r="J174" s="73"/>
      <c r="K174" s="68">
        <v>9</v>
      </c>
      <c r="L174" s="73"/>
      <c r="M174" s="73"/>
      <c r="N174" s="68">
        <v>2</v>
      </c>
      <c r="O174" s="73"/>
      <c r="P174" s="73"/>
      <c r="Q174" s="68">
        <v>9</v>
      </c>
      <c r="R174" s="73"/>
      <c r="S174" s="73"/>
      <c r="T174" s="68">
        <v>1</v>
      </c>
      <c r="U174" s="73"/>
      <c r="V174" s="73"/>
      <c r="W174" s="68">
        <v>14</v>
      </c>
      <c r="X174" s="73"/>
      <c r="Y174" s="73"/>
    </row>
    <row r="175" spans="2:25" ht="15" customHeight="1" x14ac:dyDescent="0.15">
      <c r="B175" s="43" t="s">
        <v>138</v>
      </c>
      <c r="C175" s="44"/>
      <c r="D175" s="44"/>
      <c r="E175" s="44"/>
      <c r="F175" s="44"/>
      <c r="G175" s="45"/>
      <c r="H175" s="68">
        <v>20</v>
      </c>
      <c r="I175" s="73"/>
      <c r="J175" s="73"/>
      <c r="K175" s="68">
        <v>20</v>
      </c>
      <c r="L175" s="73"/>
      <c r="M175" s="73"/>
      <c r="N175" s="68">
        <v>17</v>
      </c>
      <c r="O175" s="73"/>
      <c r="P175" s="73"/>
      <c r="Q175" s="68">
        <v>19.5</v>
      </c>
      <c r="R175" s="73"/>
      <c r="S175" s="73"/>
      <c r="T175" s="68">
        <v>24</v>
      </c>
      <c r="U175" s="73"/>
      <c r="V175" s="73"/>
      <c r="W175" s="68">
        <v>24</v>
      </c>
      <c r="X175" s="73"/>
      <c r="Y175" s="73"/>
    </row>
    <row r="177" spans="1:25" ht="15" customHeight="1" x14ac:dyDescent="0.15">
      <c r="A177" s="37" t="s">
        <v>140</v>
      </c>
    </row>
    <row r="178" spans="1:25" ht="15" customHeight="1" x14ac:dyDescent="0.15">
      <c r="B178" s="58"/>
      <c r="C178" s="59"/>
      <c r="D178" s="59"/>
      <c r="E178" s="59"/>
      <c r="F178" s="59"/>
      <c r="G178" s="60"/>
      <c r="H178" s="43" t="s">
        <v>57</v>
      </c>
      <c r="I178" s="44"/>
      <c r="J178" s="45"/>
      <c r="K178" s="44"/>
      <c r="L178" s="44"/>
      <c r="M178" s="44"/>
      <c r="N178" s="43" t="s">
        <v>58</v>
      </c>
      <c r="O178" s="44"/>
      <c r="P178" s="45"/>
      <c r="Q178" s="44"/>
      <c r="R178" s="44"/>
      <c r="S178" s="44"/>
      <c r="T178" s="43" t="s">
        <v>59</v>
      </c>
      <c r="U178" s="44"/>
      <c r="V178" s="45"/>
      <c r="W178" s="44"/>
      <c r="X178" s="44"/>
      <c r="Y178" s="45"/>
    </row>
    <row r="179" spans="1:25" s="39" customFormat="1" ht="15" customHeight="1" x14ac:dyDescent="0.15">
      <c r="B179" s="46"/>
      <c r="C179" s="47"/>
      <c r="D179" s="47"/>
      <c r="E179" s="47"/>
      <c r="F179" s="47"/>
      <c r="G179" s="48"/>
      <c r="H179" s="43" t="s">
        <v>60</v>
      </c>
      <c r="I179" s="44"/>
      <c r="J179" s="44"/>
      <c r="K179" s="43" t="s">
        <v>61</v>
      </c>
      <c r="L179" s="44"/>
      <c r="M179" s="45"/>
      <c r="N179" s="43" t="s">
        <v>60</v>
      </c>
      <c r="O179" s="44"/>
      <c r="P179" s="44"/>
      <c r="Q179" s="43" t="s">
        <v>61</v>
      </c>
      <c r="R179" s="44"/>
      <c r="S179" s="45"/>
      <c r="T179" s="43" t="s">
        <v>60</v>
      </c>
      <c r="U179" s="44"/>
      <c r="V179" s="44"/>
      <c r="W179" s="43" t="s">
        <v>61</v>
      </c>
      <c r="X179" s="44"/>
      <c r="Y179" s="45"/>
    </row>
    <row r="180" spans="1:25" ht="21.75" x14ac:dyDescent="0.15">
      <c r="B180" s="49"/>
      <c r="G180" s="50"/>
      <c r="H180" s="51" t="s">
        <v>0</v>
      </c>
      <c r="I180" s="51" t="s">
        <v>1</v>
      </c>
      <c r="J180" s="52" t="s">
        <v>62</v>
      </c>
      <c r="K180" s="51" t="s">
        <v>0</v>
      </c>
      <c r="L180" s="51" t="s">
        <v>1</v>
      </c>
      <c r="M180" s="52" t="s">
        <v>62</v>
      </c>
      <c r="N180" s="51" t="s">
        <v>0</v>
      </c>
      <c r="O180" s="51" t="s">
        <v>1</v>
      </c>
      <c r="P180" s="52" t="s">
        <v>62</v>
      </c>
      <c r="Q180" s="51" t="s">
        <v>0</v>
      </c>
      <c r="R180" s="51" t="s">
        <v>1</v>
      </c>
      <c r="S180" s="52" t="s">
        <v>62</v>
      </c>
      <c r="T180" s="51" t="s">
        <v>0</v>
      </c>
      <c r="U180" s="51" t="s">
        <v>1</v>
      </c>
      <c r="V180" s="52" t="s">
        <v>62</v>
      </c>
      <c r="W180" s="51" t="s">
        <v>0</v>
      </c>
      <c r="X180" s="51" t="s">
        <v>1</v>
      </c>
      <c r="Y180" s="52" t="s">
        <v>62</v>
      </c>
    </row>
    <row r="181" spans="1:25" ht="12" customHeight="1" x14ac:dyDescent="0.15">
      <c r="B181" s="53"/>
      <c r="C181" s="54"/>
      <c r="D181" s="54"/>
      <c r="E181" s="54"/>
      <c r="F181" s="54"/>
      <c r="G181" s="55"/>
      <c r="H181" s="56"/>
      <c r="I181" s="57">
        <v>268</v>
      </c>
      <c r="J181" s="57">
        <v>249</v>
      </c>
      <c r="K181" s="57"/>
      <c r="L181" s="57">
        <v>27</v>
      </c>
      <c r="M181" s="57">
        <v>25</v>
      </c>
      <c r="N181" s="56"/>
      <c r="O181" s="57">
        <v>143</v>
      </c>
      <c r="P181" s="57">
        <v>138</v>
      </c>
      <c r="Q181" s="57"/>
      <c r="R181" s="57">
        <v>16</v>
      </c>
      <c r="S181" s="57">
        <v>14</v>
      </c>
      <c r="T181" s="56"/>
      <c r="U181" s="57">
        <v>125</v>
      </c>
      <c r="V181" s="57">
        <v>111</v>
      </c>
      <c r="W181" s="57"/>
      <c r="X181" s="57">
        <v>11</v>
      </c>
      <c r="Y181" s="57">
        <v>11</v>
      </c>
    </row>
    <row r="182" spans="1:25" ht="15" customHeight="1" x14ac:dyDescent="0.15">
      <c r="B182" s="58" t="s">
        <v>141</v>
      </c>
      <c r="C182" s="59"/>
      <c r="D182" s="59"/>
      <c r="E182" s="59"/>
      <c r="F182" s="59"/>
      <c r="G182" s="60"/>
      <c r="H182" s="61">
        <v>20</v>
      </c>
      <c r="I182" s="62">
        <v>7.4626865671641784</v>
      </c>
      <c r="J182" s="62">
        <v>8.0321285140562253</v>
      </c>
      <c r="K182" s="61">
        <v>0</v>
      </c>
      <c r="L182" s="62">
        <v>0</v>
      </c>
      <c r="M182" s="62">
        <v>0</v>
      </c>
      <c r="N182" s="61">
        <v>6</v>
      </c>
      <c r="O182" s="62">
        <v>4.1958041958041958</v>
      </c>
      <c r="P182" s="62">
        <v>4.3478260869565215</v>
      </c>
      <c r="Q182" s="61">
        <v>0</v>
      </c>
      <c r="R182" s="62">
        <v>0</v>
      </c>
      <c r="S182" s="62">
        <v>0</v>
      </c>
      <c r="T182" s="61">
        <v>14</v>
      </c>
      <c r="U182" s="62">
        <v>11.200000000000001</v>
      </c>
      <c r="V182" s="62">
        <v>12.612612612612612</v>
      </c>
      <c r="W182" s="61">
        <v>0</v>
      </c>
      <c r="X182" s="62">
        <v>0</v>
      </c>
      <c r="Y182" s="62">
        <v>0</v>
      </c>
    </row>
    <row r="183" spans="1:25" ht="15" customHeight="1" x14ac:dyDescent="0.15">
      <c r="B183" s="49" t="s">
        <v>142</v>
      </c>
      <c r="G183" s="50"/>
      <c r="H183" s="64">
        <v>28</v>
      </c>
      <c r="I183" s="65">
        <v>10.44776119402985</v>
      </c>
      <c r="J183" s="65">
        <v>11.244979919678714</v>
      </c>
      <c r="K183" s="64">
        <v>4</v>
      </c>
      <c r="L183" s="65">
        <v>14.814814814814813</v>
      </c>
      <c r="M183" s="65">
        <v>16</v>
      </c>
      <c r="N183" s="64">
        <v>14</v>
      </c>
      <c r="O183" s="65">
        <v>9.79020979020979</v>
      </c>
      <c r="P183" s="65">
        <v>10.144927536231885</v>
      </c>
      <c r="Q183" s="64">
        <v>2</v>
      </c>
      <c r="R183" s="65">
        <v>12.5</v>
      </c>
      <c r="S183" s="65">
        <v>14.285714285714285</v>
      </c>
      <c r="T183" s="64">
        <v>14</v>
      </c>
      <c r="U183" s="65">
        <v>11.200000000000001</v>
      </c>
      <c r="V183" s="65">
        <v>12.612612612612612</v>
      </c>
      <c r="W183" s="64">
        <v>2</v>
      </c>
      <c r="X183" s="65">
        <v>18.181818181818183</v>
      </c>
      <c r="Y183" s="65">
        <v>18.181818181818183</v>
      </c>
    </row>
    <row r="184" spans="1:25" ht="15" customHeight="1" x14ac:dyDescent="0.15">
      <c r="B184" s="49" t="s">
        <v>143</v>
      </c>
      <c r="G184" s="50"/>
      <c r="H184" s="64">
        <v>62</v>
      </c>
      <c r="I184" s="65">
        <v>23.134328358208954</v>
      </c>
      <c r="J184" s="65">
        <v>24.899598393574294</v>
      </c>
      <c r="K184" s="64">
        <v>3</v>
      </c>
      <c r="L184" s="65">
        <v>11.111111111111111</v>
      </c>
      <c r="M184" s="65">
        <v>12</v>
      </c>
      <c r="N184" s="64">
        <v>36</v>
      </c>
      <c r="O184" s="65">
        <v>25.174825174825177</v>
      </c>
      <c r="P184" s="65">
        <v>26.086956521739129</v>
      </c>
      <c r="Q184" s="64">
        <v>2</v>
      </c>
      <c r="R184" s="65">
        <v>12.5</v>
      </c>
      <c r="S184" s="65">
        <v>14.285714285714285</v>
      </c>
      <c r="T184" s="64">
        <v>26</v>
      </c>
      <c r="U184" s="65">
        <v>20.8</v>
      </c>
      <c r="V184" s="65">
        <v>23.423423423423422</v>
      </c>
      <c r="W184" s="64">
        <v>1</v>
      </c>
      <c r="X184" s="65">
        <v>9.0909090909090917</v>
      </c>
      <c r="Y184" s="65">
        <v>9.0909090909090917</v>
      </c>
    </row>
    <row r="185" spans="1:25" ht="15" customHeight="1" x14ac:dyDescent="0.15">
      <c r="B185" s="49" t="s">
        <v>144</v>
      </c>
      <c r="G185" s="50"/>
      <c r="H185" s="64">
        <v>139</v>
      </c>
      <c r="I185" s="65">
        <v>51.865671641791046</v>
      </c>
      <c r="J185" s="65">
        <v>55.823293172690761</v>
      </c>
      <c r="K185" s="64">
        <v>18</v>
      </c>
      <c r="L185" s="65">
        <v>66.666666666666657</v>
      </c>
      <c r="M185" s="65">
        <v>72</v>
      </c>
      <c r="N185" s="64">
        <v>82</v>
      </c>
      <c r="O185" s="65">
        <v>57.342657342657347</v>
      </c>
      <c r="P185" s="65">
        <v>59.420289855072461</v>
      </c>
      <c r="Q185" s="64">
        <v>10</v>
      </c>
      <c r="R185" s="65">
        <v>62.5</v>
      </c>
      <c r="S185" s="65">
        <v>71.428571428571431</v>
      </c>
      <c r="T185" s="64">
        <v>57</v>
      </c>
      <c r="U185" s="65">
        <v>45.6</v>
      </c>
      <c r="V185" s="65">
        <v>51.351351351351347</v>
      </c>
      <c r="W185" s="64">
        <v>8</v>
      </c>
      <c r="X185" s="65">
        <v>72.727272727272734</v>
      </c>
      <c r="Y185" s="65">
        <v>72.727272727272734</v>
      </c>
    </row>
    <row r="186" spans="1:25" ht="15" customHeight="1" x14ac:dyDescent="0.15">
      <c r="B186" s="49" t="s">
        <v>145</v>
      </c>
      <c r="G186" s="50"/>
      <c r="H186" s="64">
        <v>7</v>
      </c>
      <c r="I186" s="65">
        <v>2.6119402985074625</v>
      </c>
      <c r="J186" s="67" t="s">
        <v>146</v>
      </c>
      <c r="K186" s="64">
        <v>1</v>
      </c>
      <c r="L186" s="65">
        <v>3.7037037037037033</v>
      </c>
      <c r="M186" s="67" t="s">
        <v>146</v>
      </c>
      <c r="N186" s="64">
        <v>3</v>
      </c>
      <c r="O186" s="65">
        <v>2.0979020979020979</v>
      </c>
      <c r="P186" s="67" t="s">
        <v>146</v>
      </c>
      <c r="Q186" s="64">
        <v>1</v>
      </c>
      <c r="R186" s="65">
        <v>6.25</v>
      </c>
      <c r="S186" s="67" t="s">
        <v>146</v>
      </c>
      <c r="T186" s="64">
        <v>4</v>
      </c>
      <c r="U186" s="65">
        <v>3.2</v>
      </c>
      <c r="V186" s="67" t="s">
        <v>146</v>
      </c>
      <c r="W186" s="64">
        <v>0</v>
      </c>
      <c r="X186" s="65">
        <v>0</v>
      </c>
      <c r="Y186" s="67" t="s">
        <v>146</v>
      </c>
    </row>
    <row r="187" spans="1:25" ht="15" customHeight="1" x14ac:dyDescent="0.15">
      <c r="B187" s="49" t="s">
        <v>73</v>
      </c>
      <c r="G187" s="50"/>
      <c r="H187" s="64">
        <v>12</v>
      </c>
      <c r="I187" s="66">
        <v>4.4776119402985071</v>
      </c>
      <c r="J187" s="67" t="s">
        <v>74</v>
      </c>
      <c r="K187" s="64">
        <v>1</v>
      </c>
      <c r="L187" s="66">
        <v>3.7037037037037033</v>
      </c>
      <c r="M187" s="67" t="s">
        <v>74</v>
      </c>
      <c r="N187" s="64">
        <v>2</v>
      </c>
      <c r="O187" s="66">
        <v>1.3986013986013985</v>
      </c>
      <c r="P187" s="67" t="s">
        <v>74</v>
      </c>
      <c r="Q187" s="64">
        <v>1</v>
      </c>
      <c r="R187" s="66">
        <v>6.25</v>
      </c>
      <c r="S187" s="67" t="s">
        <v>74</v>
      </c>
      <c r="T187" s="64">
        <v>10</v>
      </c>
      <c r="U187" s="66">
        <v>8</v>
      </c>
      <c r="V187" s="67" t="s">
        <v>74</v>
      </c>
      <c r="W187" s="64">
        <v>0</v>
      </c>
      <c r="X187" s="66">
        <v>0</v>
      </c>
      <c r="Y187" s="67" t="s">
        <v>74</v>
      </c>
    </row>
    <row r="188" spans="1:25" ht="15" customHeight="1" x14ac:dyDescent="0.15">
      <c r="B188" s="43" t="s">
        <v>52</v>
      </c>
      <c r="C188" s="44"/>
      <c r="D188" s="44"/>
      <c r="E188" s="44"/>
      <c r="F188" s="44"/>
      <c r="G188" s="45"/>
      <c r="H188" s="68">
        <v>268</v>
      </c>
      <c r="I188" s="74">
        <v>100</v>
      </c>
      <c r="J188" s="74">
        <v>100</v>
      </c>
      <c r="K188" s="68">
        <v>27</v>
      </c>
      <c r="L188" s="74">
        <v>100</v>
      </c>
      <c r="M188" s="74">
        <v>100</v>
      </c>
      <c r="N188" s="68">
        <v>143</v>
      </c>
      <c r="O188" s="74">
        <v>100</v>
      </c>
      <c r="P188" s="74">
        <v>100</v>
      </c>
      <c r="Q188" s="68">
        <v>16</v>
      </c>
      <c r="R188" s="74">
        <v>100</v>
      </c>
      <c r="S188" s="74">
        <v>100</v>
      </c>
      <c r="T188" s="68">
        <v>125</v>
      </c>
      <c r="U188" s="74">
        <v>100.00000000000001</v>
      </c>
      <c r="V188" s="74">
        <v>100</v>
      </c>
      <c r="W188" s="68">
        <v>11</v>
      </c>
      <c r="X188" s="74">
        <v>100</v>
      </c>
      <c r="Y188" s="74">
        <v>100</v>
      </c>
    </row>
    <row r="189" spans="1:25" ht="15" customHeight="1" x14ac:dyDescent="0.15">
      <c r="B189" s="75" t="s">
        <v>124</v>
      </c>
      <c r="C189" s="44"/>
      <c r="D189" s="44"/>
      <c r="E189" s="44"/>
      <c r="F189" s="44"/>
      <c r="G189" s="45"/>
      <c r="H189" s="74">
        <v>84.363352527780464</v>
      </c>
      <c r="I189" s="73"/>
      <c r="J189" s="73"/>
      <c r="K189" s="74">
        <v>88.536540495737512</v>
      </c>
      <c r="L189" s="73"/>
      <c r="M189" s="73"/>
      <c r="N189" s="74">
        <v>87.261048302188087</v>
      </c>
      <c r="O189" s="73"/>
      <c r="P189" s="73"/>
      <c r="Q189" s="74">
        <v>90.379510814412328</v>
      </c>
      <c r="R189" s="73"/>
      <c r="S189" s="73"/>
      <c r="T189" s="74">
        <v>80.760811835273515</v>
      </c>
      <c r="U189" s="73"/>
      <c r="V189" s="73"/>
      <c r="W189" s="74">
        <v>86.190941908333215</v>
      </c>
      <c r="X189" s="73"/>
      <c r="Y189" s="73"/>
    </row>
    <row r="190" spans="1:25" ht="15" customHeight="1" x14ac:dyDescent="0.15">
      <c r="B190" s="75" t="s">
        <v>147</v>
      </c>
      <c r="C190" s="44"/>
      <c r="D190" s="44"/>
      <c r="E190" s="44"/>
      <c r="F190" s="44"/>
      <c r="G190" s="45"/>
      <c r="H190" s="74">
        <v>15.789473684210526</v>
      </c>
      <c r="I190" s="73"/>
      <c r="J190" s="73"/>
      <c r="K190" s="74">
        <v>50</v>
      </c>
      <c r="L190" s="73"/>
      <c r="M190" s="73"/>
      <c r="N190" s="74">
        <v>24.193548387096776</v>
      </c>
      <c r="O190" s="73"/>
      <c r="P190" s="73"/>
      <c r="Q190" s="74">
        <v>58.536585365853654</v>
      </c>
      <c r="R190" s="73"/>
      <c r="S190" s="73"/>
      <c r="T190" s="74">
        <v>15.789473684210526</v>
      </c>
      <c r="U190" s="73"/>
      <c r="V190" s="73"/>
      <c r="W190" s="74">
        <v>50</v>
      </c>
      <c r="X190" s="73"/>
      <c r="Y190" s="73"/>
    </row>
    <row r="192" spans="1:25" ht="15" customHeight="1" x14ac:dyDescent="0.15">
      <c r="A192" s="37" t="s">
        <v>148</v>
      </c>
    </row>
    <row r="193" spans="1:25" ht="15" customHeight="1" x14ac:dyDescent="0.15">
      <c r="A193" s="37" t="s">
        <v>149</v>
      </c>
    </row>
    <row r="194" spans="1:25" ht="15" customHeight="1" x14ac:dyDescent="0.15">
      <c r="B194" s="58"/>
      <c r="C194" s="59"/>
      <c r="D194" s="59"/>
      <c r="E194" s="59"/>
      <c r="F194" s="59"/>
      <c r="G194" s="60"/>
      <c r="H194" s="43" t="s">
        <v>57</v>
      </c>
      <c r="I194" s="44"/>
      <c r="J194" s="45"/>
      <c r="K194" s="44"/>
      <c r="L194" s="44"/>
      <c r="M194" s="44"/>
      <c r="N194" s="43" t="s">
        <v>58</v>
      </c>
      <c r="O194" s="44"/>
      <c r="P194" s="45"/>
      <c r="Q194" s="44"/>
      <c r="R194" s="44"/>
      <c r="S194" s="44"/>
      <c r="T194" s="43" t="s">
        <v>59</v>
      </c>
      <c r="U194" s="44"/>
      <c r="V194" s="45"/>
      <c r="W194" s="44"/>
      <c r="X194" s="44"/>
      <c r="Y194" s="45"/>
    </row>
    <row r="195" spans="1:25" s="39" customFormat="1" ht="15" customHeight="1" x14ac:dyDescent="0.15">
      <c r="B195" s="46"/>
      <c r="C195" s="47"/>
      <c r="D195" s="47"/>
      <c r="E195" s="47"/>
      <c r="F195" s="47"/>
      <c r="G195" s="48"/>
      <c r="H195" s="43" t="s">
        <v>60</v>
      </c>
      <c r="I195" s="44"/>
      <c r="J195" s="44"/>
      <c r="K195" s="43" t="s">
        <v>61</v>
      </c>
      <c r="L195" s="44"/>
      <c r="M195" s="45"/>
      <c r="N195" s="43" t="s">
        <v>60</v>
      </c>
      <c r="O195" s="44"/>
      <c r="P195" s="44"/>
      <c r="Q195" s="43" t="s">
        <v>61</v>
      </c>
      <c r="R195" s="44"/>
      <c r="S195" s="45"/>
      <c r="T195" s="43" t="s">
        <v>60</v>
      </c>
      <c r="U195" s="44"/>
      <c r="V195" s="44"/>
      <c r="W195" s="43" t="s">
        <v>61</v>
      </c>
      <c r="X195" s="44"/>
      <c r="Y195" s="45"/>
    </row>
    <row r="196" spans="1:25" ht="21.75" x14ac:dyDescent="0.15">
      <c r="B196" s="49"/>
      <c r="G196" s="50"/>
      <c r="H196" s="51" t="s">
        <v>0</v>
      </c>
      <c r="I196" s="51" t="s">
        <v>1</v>
      </c>
      <c r="J196" s="52" t="s">
        <v>62</v>
      </c>
      <c r="K196" s="51" t="s">
        <v>0</v>
      </c>
      <c r="L196" s="51" t="s">
        <v>1</v>
      </c>
      <c r="M196" s="52" t="s">
        <v>62</v>
      </c>
      <c r="N196" s="51" t="s">
        <v>0</v>
      </c>
      <c r="O196" s="51" t="s">
        <v>1</v>
      </c>
      <c r="P196" s="52" t="s">
        <v>62</v>
      </c>
      <c r="Q196" s="51" t="s">
        <v>0</v>
      </c>
      <c r="R196" s="51" t="s">
        <v>1</v>
      </c>
      <c r="S196" s="52" t="s">
        <v>62</v>
      </c>
      <c r="T196" s="51" t="s">
        <v>0</v>
      </c>
      <c r="U196" s="51" t="s">
        <v>1</v>
      </c>
      <c r="V196" s="52" t="s">
        <v>62</v>
      </c>
      <c r="W196" s="51" t="s">
        <v>0</v>
      </c>
      <c r="X196" s="51" t="s">
        <v>1</v>
      </c>
      <c r="Y196" s="52" t="s">
        <v>62</v>
      </c>
    </row>
    <row r="197" spans="1:25" ht="12" customHeight="1" x14ac:dyDescent="0.15">
      <c r="B197" s="53"/>
      <c r="C197" s="54"/>
      <c r="D197" s="54"/>
      <c r="E197" s="54"/>
      <c r="F197" s="54"/>
      <c r="G197" s="55"/>
      <c r="H197" s="56"/>
      <c r="I197" s="57">
        <v>268</v>
      </c>
      <c r="J197" s="57">
        <v>264</v>
      </c>
      <c r="K197" s="57"/>
      <c r="L197" s="57">
        <v>27</v>
      </c>
      <c r="M197" s="57">
        <v>26</v>
      </c>
      <c r="N197" s="56"/>
      <c r="O197" s="57">
        <v>143</v>
      </c>
      <c r="P197" s="57">
        <v>141</v>
      </c>
      <c r="Q197" s="57"/>
      <c r="R197" s="57">
        <v>16</v>
      </c>
      <c r="S197" s="57">
        <v>16</v>
      </c>
      <c r="T197" s="56"/>
      <c r="U197" s="57">
        <v>125</v>
      </c>
      <c r="V197" s="57">
        <v>123</v>
      </c>
      <c r="W197" s="57"/>
      <c r="X197" s="57">
        <v>11</v>
      </c>
      <c r="Y197" s="57">
        <v>10</v>
      </c>
    </row>
    <row r="198" spans="1:25" ht="15" customHeight="1" x14ac:dyDescent="0.15">
      <c r="B198" s="58" t="s">
        <v>150</v>
      </c>
      <c r="C198" s="59"/>
      <c r="D198" s="59"/>
      <c r="E198" s="59"/>
      <c r="F198" s="59"/>
      <c r="G198" s="60"/>
      <c r="H198" s="61">
        <v>109</v>
      </c>
      <c r="I198" s="62">
        <v>40.671641791044777</v>
      </c>
      <c r="J198" s="62">
        <v>41.287878787878789</v>
      </c>
      <c r="K198" s="61">
        <v>10</v>
      </c>
      <c r="L198" s="62">
        <v>37.037037037037038</v>
      </c>
      <c r="M198" s="62">
        <v>38.461538461538467</v>
      </c>
      <c r="N198" s="61">
        <v>64</v>
      </c>
      <c r="O198" s="62">
        <v>44.755244755244753</v>
      </c>
      <c r="P198" s="62">
        <v>45.390070921985817</v>
      </c>
      <c r="Q198" s="61">
        <v>6</v>
      </c>
      <c r="R198" s="62">
        <v>37.5</v>
      </c>
      <c r="S198" s="62">
        <v>37.5</v>
      </c>
      <c r="T198" s="61">
        <v>45</v>
      </c>
      <c r="U198" s="62">
        <v>36</v>
      </c>
      <c r="V198" s="62">
        <v>36.585365853658537</v>
      </c>
      <c r="W198" s="61">
        <v>4</v>
      </c>
      <c r="X198" s="62">
        <v>36.363636363636367</v>
      </c>
      <c r="Y198" s="62">
        <v>40</v>
      </c>
    </row>
    <row r="199" spans="1:25" ht="15" customHeight="1" x14ac:dyDescent="0.15">
      <c r="B199" s="49" t="s">
        <v>151</v>
      </c>
      <c r="G199" s="50"/>
      <c r="H199" s="64">
        <v>155</v>
      </c>
      <c r="I199" s="65">
        <v>57.835820895522382</v>
      </c>
      <c r="J199" s="65">
        <v>58.712121212121218</v>
      </c>
      <c r="K199" s="64">
        <v>16</v>
      </c>
      <c r="L199" s="65">
        <v>59.259259259259252</v>
      </c>
      <c r="M199" s="65">
        <v>61.53846153846154</v>
      </c>
      <c r="N199" s="64">
        <v>77</v>
      </c>
      <c r="O199" s="65">
        <v>53.846153846153847</v>
      </c>
      <c r="P199" s="65">
        <v>54.609929078014183</v>
      </c>
      <c r="Q199" s="64">
        <v>10</v>
      </c>
      <c r="R199" s="65">
        <v>62.5</v>
      </c>
      <c r="S199" s="65">
        <v>62.5</v>
      </c>
      <c r="T199" s="64">
        <v>78</v>
      </c>
      <c r="U199" s="65">
        <v>62.4</v>
      </c>
      <c r="V199" s="65">
        <v>63.414634146341463</v>
      </c>
      <c r="W199" s="64">
        <v>6</v>
      </c>
      <c r="X199" s="65">
        <v>54.54545454545454</v>
      </c>
      <c r="Y199" s="65">
        <v>60</v>
      </c>
    </row>
    <row r="200" spans="1:25" ht="15" customHeight="1" x14ac:dyDescent="0.15">
      <c r="B200" s="49" t="s">
        <v>73</v>
      </c>
      <c r="G200" s="50"/>
      <c r="H200" s="64">
        <v>4</v>
      </c>
      <c r="I200" s="66">
        <v>1.4925373134328357</v>
      </c>
      <c r="J200" s="67" t="s">
        <v>74</v>
      </c>
      <c r="K200" s="64">
        <v>1</v>
      </c>
      <c r="L200" s="66">
        <v>3.7037037037037033</v>
      </c>
      <c r="M200" s="67" t="s">
        <v>74</v>
      </c>
      <c r="N200" s="64">
        <v>2</v>
      </c>
      <c r="O200" s="66">
        <v>1.3986013986013985</v>
      </c>
      <c r="P200" s="67" t="s">
        <v>74</v>
      </c>
      <c r="Q200" s="64">
        <v>0</v>
      </c>
      <c r="R200" s="66">
        <v>0</v>
      </c>
      <c r="S200" s="67" t="s">
        <v>74</v>
      </c>
      <c r="T200" s="64">
        <v>2</v>
      </c>
      <c r="U200" s="66">
        <v>1.6</v>
      </c>
      <c r="V200" s="67" t="s">
        <v>74</v>
      </c>
      <c r="W200" s="64">
        <v>1</v>
      </c>
      <c r="X200" s="66">
        <v>9.0909090909090917</v>
      </c>
      <c r="Y200" s="67" t="s">
        <v>74</v>
      </c>
    </row>
    <row r="201" spans="1:25" ht="15" customHeight="1" x14ac:dyDescent="0.15">
      <c r="B201" s="43" t="s">
        <v>52</v>
      </c>
      <c r="C201" s="44"/>
      <c r="D201" s="44"/>
      <c r="E201" s="44"/>
      <c r="F201" s="44"/>
      <c r="G201" s="45"/>
      <c r="H201" s="68">
        <v>268</v>
      </c>
      <c r="I201" s="74">
        <v>99.999999999999986</v>
      </c>
      <c r="J201" s="74">
        <v>100</v>
      </c>
      <c r="K201" s="68">
        <v>27</v>
      </c>
      <c r="L201" s="74">
        <v>100</v>
      </c>
      <c r="M201" s="74">
        <v>100</v>
      </c>
      <c r="N201" s="68">
        <v>143</v>
      </c>
      <c r="O201" s="74">
        <v>100</v>
      </c>
      <c r="P201" s="74">
        <v>100</v>
      </c>
      <c r="Q201" s="68">
        <v>16</v>
      </c>
      <c r="R201" s="74">
        <v>100</v>
      </c>
      <c r="S201" s="74">
        <v>100</v>
      </c>
      <c r="T201" s="68">
        <v>125</v>
      </c>
      <c r="U201" s="74">
        <v>100</v>
      </c>
      <c r="V201" s="74">
        <v>100</v>
      </c>
      <c r="W201" s="68">
        <v>11</v>
      </c>
      <c r="X201" s="74">
        <v>100</v>
      </c>
      <c r="Y201" s="74">
        <v>100</v>
      </c>
    </row>
    <row r="202" spans="1:25" ht="15" customHeight="1" x14ac:dyDescent="0.15">
      <c r="B202" s="71"/>
      <c r="C202" s="71"/>
      <c r="D202" s="71"/>
      <c r="E202" s="71"/>
      <c r="F202" s="71"/>
      <c r="G202" s="71"/>
      <c r="H202" s="72"/>
      <c r="I202" s="73"/>
      <c r="J202" s="73"/>
      <c r="K202" s="73"/>
      <c r="L202" s="73"/>
      <c r="M202" s="73"/>
      <c r="N202" s="72"/>
      <c r="O202" s="73"/>
      <c r="P202" s="73"/>
      <c r="Q202" s="73"/>
      <c r="R202" s="73"/>
      <c r="S202" s="73"/>
      <c r="T202" s="72"/>
      <c r="U202" s="73"/>
      <c r="V202" s="73"/>
      <c r="W202" s="73"/>
      <c r="X202" s="73"/>
      <c r="Y202" s="73"/>
    </row>
    <row r="203" spans="1:25" ht="15" customHeight="1" x14ac:dyDescent="0.15">
      <c r="A203" s="37" t="s">
        <v>152</v>
      </c>
    </row>
    <row r="204" spans="1:25" ht="15" customHeight="1" x14ac:dyDescent="0.15">
      <c r="B204" s="58"/>
      <c r="C204" s="59"/>
      <c r="D204" s="59"/>
      <c r="E204" s="59"/>
      <c r="F204" s="59"/>
      <c r="G204" s="60"/>
      <c r="H204" s="43" t="s">
        <v>57</v>
      </c>
      <c r="I204" s="44"/>
      <c r="J204" s="45"/>
      <c r="K204" s="44"/>
      <c r="L204" s="44"/>
      <c r="M204" s="44"/>
      <c r="N204" s="43" t="s">
        <v>58</v>
      </c>
      <c r="O204" s="44"/>
      <c r="P204" s="45"/>
      <c r="Q204" s="44"/>
      <c r="R204" s="44"/>
      <c r="S204" s="44"/>
      <c r="T204" s="43" t="s">
        <v>59</v>
      </c>
      <c r="U204" s="44"/>
      <c r="V204" s="45"/>
      <c r="W204" s="44"/>
      <c r="X204" s="44"/>
      <c r="Y204" s="45"/>
    </row>
    <row r="205" spans="1:25" s="39" customFormat="1" ht="15" customHeight="1" x14ac:dyDescent="0.15">
      <c r="B205" s="46"/>
      <c r="C205" s="47"/>
      <c r="D205" s="47"/>
      <c r="E205" s="47"/>
      <c r="F205" s="47"/>
      <c r="G205" s="48"/>
      <c r="H205" s="43" t="s">
        <v>60</v>
      </c>
      <c r="I205" s="44"/>
      <c r="J205" s="44"/>
      <c r="K205" s="43" t="s">
        <v>61</v>
      </c>
      <c r="L205" s="44"/>
      <c r="M205" s="45"/>
      <c r="N205" s="43" t="s">
        <v>60</v>
      </c>
      <c r="O205" s="44"/>
      <c r="P205" s="44"/>
      <c r="Q205" s="43" t="s">
        <v>61</v>
      </c>
      <c r="R205" s="44"/>
      <c r="S205" s="45"/>
      <c r="T205" s="43" t="s">
        <v>60</v>
      </c>
      <c r="U205" s="44"/>
      <c r="V205" s="44"/>
      <c r="W205" s="43" t="s">
        <v>61</v>
      </c>
      <c r="X205" s="44"/>
      <c r="Y205" s="45"/>
    </row>
    <row r="206" spans="1:25" ht="21.75" x14ac:dyDescent="0.15">
      <c r="B206" s="49"/>
      <c r="G206" s="50"/>
      <c r="H206" s="51" t="s">
        <v>0</v>
      </c>
      <c r="I206" s="51" t="s">
        <v>1</v>
      </c>
      <c r="J206" s="52" t="s">
        <v>62</v>
      </c>
      <c r="K206" s="51" t="s">
        <v>0</v>
      </c>
      <c r="L206" s="51" t="s">
        <v>1</v>
      </c>
      <c r="M206" s="52" t="s">
        <v>62</v>
      </c>
      <c r="N206" s="51" t="s">
        <v>0</v>
      </c>
      <c r="O206" s="51" t="s">
        <v>1</v>
      </c>
      <c r="P206" s="52" t="s">
        <v>62</v>
      </c>
      <c r="Q206" s="51" t="s">
        <v>0</v>
      </c>
      <c r="R206" s="51" t="s">
        <v>1</v>
      </c>
      <c r="S206" s="52" t="s">
        <v>62</v>
      </c>
      <c r="T206" s="51" t="s">
        <v>0</v>
      </c>
      <c r="U206" s="51" t="s">
        <v>1</v>
      </c>
      <c r="V206" s="52" t="s">
        <v>62</v>
      </c>
      <c r="W206" s="51" t="s">
        <v>0</v>
      </c>
      <c r="X206" s="51" t="s">
        <v>1</v>
      </c>
      <c r="Y206" s="52" t="s">
        <v>62</v>
      </c>
    </row>
    <row r="207" spans="1:25" ht="12" customHeight="1" x14ac:dyDescent="0.15">
      <c r="B207" s="53"/>
      <c r="C207" s="54"/>
      <c r="D207" s="54"/>
      <c r="E207" s="54"/>
      <c r="F207" s="54"/>
      <c r="G207" s="55"/>
      <c r="H207" s="56"/>
      <c r="I207" s="57">
        <v>268</v>
      </c>
      <c r="J207" s="57">
        <v>264</v>
      </c>
      <c r="K207" s="57"/>
      <c r="L207" s="57">
        <v>27</v>
      </c>
      <c r="M207" s="57">
        <v>26</v>
      </c>
      <c r="N207" s="56"/>
      <c r="O207" s="57">
        <v>143</v>
      </c>
      <c r="P207" s="57">
        <v>141</v>
      </c>
      <c r="Q207" s="57"/>
      <c r="R207" s="57">
        <v>16</v>
      </c>
      <c r="S207" s="57">
        <v>16</v>
      </c>
      <c r="T207" s="56"/>
      <c r="U207" s="57">
        <v>125</v>
      </c>
      <c r="V207" s="57">
        <v>123</v>
      </c>
      <c r="W207" s="57"/>
      <c r="X207" s="57">
        <v>11</v>
      </c>
      <c r="Y207" s="57">
        <v>10</v>
      </c>
    </row>
    <row r="208" spans="1:25" ht="15" customHeight="1" x14ac:dyDescent="0.15">
      <c r="B208" s="70" t="s">
        <v>150</v>
      </c>
      <c r="C208" s="59"/>
      <c r="D208" s="59"/>
      <c r="E208" s="59"/>
      <c r="F208" s="59"/>
      <c r="G208" s="60"/>
      <c r="H208" s="61">
        <v>157</v>
      </c>
      <c r="I208" s="62">
        <v>58.582089552238806</v>
      </c>
      <c r="J208" s="62">
        <v>59.469696969696969</v>
      </c>
      <c r="K208" s="61">
        <v>16</v>
      </c>
      <c r="L208" s="62">
        <v>59.259259259259252</v>
      </c>
      <c r="M208" s="62">
        <v>61.53846153846154</v>
      </c>
      <c r="N208" s="61">
        <v>87</v>
      </c>
      <c r="O208" s="62">
        <v>60.839160839160847</v>
      </c>
      <c r="P208" s="62">
        <v>61.702127659574465</v>
      </c>
      <c r="Q208" s="61">
        <v>10</v>
      </c>
      <c r="R208" s="62">
        <v>62.5</v>
      </c>
      <c r="S208" s="62">
        <v>62.5</v>
      </c>
      <c r="T208" s="61">
        <v>70</v>
      </c>
      <c r="U208" s="62">
        <v>56.000000000000007</v>
      </c>
      <c r="V208" s="62">
        <v>56.910569105691053</v>
      </c>
      <c r="W208" s="61">
        <v>6</v>
      </c>
      <c r="X208" s="62">
        <v>54.54545454545454</v>
      </c>
      <c r="Y208" s="62">
        <v>60</v>
      </c>
    </row>
    <row r="209" spans="1:25" ht="15" customHeight="1" x14ac:dyDescent="0.15">
      <c r="B209" s="49" t="s">
        <v>151</v>
      </c>
      <c r="G209" s="50"/>
      <c r="H209" s="64">
        <v>107</v>
      </c>
      <c r="I209" s="65">
        <v>39.925373134328353</v>
      </c>
      <c r="J209" s="65">
        <v>40.530303030303031</v>
      </c>
      <c r="K209" s="64">
        <v>10</v>
      </c>
      <c r="L209" s="65">
        <v>37.037037037037038</v>
      </c>
      <c r="M209" s="65">
        <v>38.461538461538467</v>
      </c>
      <c r="N209" s="64">
        <v>54</v>
      </c>
      <c r="O209" s="65">
        <v>37.76223776223776</v>
      </c>
      <c r="P209" s="65">
        <v>38.297872340425535</v>
      </c>
      <c r="Q209" s="64">
        <v>6</v>
      </c>
      <c r="R209" s="65">
        <v>37.5</v>
      </c>
      <c r="S209" s="65">
        <v>37.5</v>
      </c>
      <c r="T209" s="64">
        <v>53</v>
      </c>
      <c r="U209" s="65">
        <v>42.4</v>
      </c>
      <c r="V209" s="65">
        <v>43.089430894308947</v>
      </c>
      <c r="W209" s="64">
        <v>4</v>
      </c>
      <c r="X209" s="65">
        <v>36.363636363636367</v>
      </c>
      <c r="Y209" s="65">
        <v>40</v>
      </c>
    </row>
    <row r="210" spans="1:25" ht="15" customHeight="1" x14ac:dyDescent="0.15">
      <c r="B210" s="49" t="s">
        <v>73</v>
      </c>
      <c r="G210" s="50"/>
      <c r="H210" s="64">
        <v>4</v>
      </c>
      <c r="I210" s="66">
        <v>1.4925373134328357</v>
      </c>
      <c r="J210" s="67" t="s">
        <v>74</v>
      </c>
      <c r="K210" s="64">
        <v>1</v>
      </c>
      <c r="L210" s="66">
        <v>3.7037037037037033</v>
      </c>
      <c r="M210" s="67" t="s">
        <v>74</v>
      </c>
      <c r="N210" s="64">
        <v>2</v>
      </c>
      <c r="O210" s="66">
        <v>1.3986013986013985</v>
      </c>
      <c r="P210" s="67" t="s">
        <v>74</v>
      </c>
      <c r="Q210" s="64">
        <v>0</v>
      </c>
      <c r="R210" s="66">
        <v>0</v>
      </c>
      <c r="S210" s="67" t="s">
        <v>74</v>
      </c>
      <c r="T210" s="64">
        <v>2</v>
      </c>
      <c r="U210" s="66">
        <v>1.6</v>
      </c>
      <c r="V210" s="67" t="s">
        <v>74</v>
      </c>
      <c r="W210" s="64">
        <v>1</v>
      </c>
      <c r="X210" s="66">
        <v>9.0909090909090917</v>
      </c>
      <c r="Y210" s="67" t="s">
        <v>74</v>
      </c>
    </row>
    <row r="211" spans="1:25" ht="15" customHeight="1" x14ac:dyDescent="0.15">
      <c r="B211" s="43" t="s">
        <v>52</v>
      </c>
      <c r="C211" s="44"/>
      <c r="D211" s="44"/>
      <c r="E211" s="44"/>
      <c r="F211" s="44"/>
      <c r="G211" s="45"/>
      <c r="H211" s="68">
        <v>268</v>
      </c>
      <c r="I211" s="74">
        <v>99.999999999999986</v>
      </c>
      <c r="J211" s="74">
        <v>100</v>
      </c>
      <c r="K211" s="68">
        <v>27</v>
      </c>
      <c r="L211" s="74">
        <v>100</v>
      </c>
      <c r="M211" s="74">
        <v>100</v>
      </c>
      <c r="N211" s="68">
        <v>143</v>
      </c>
      <c r="O211" s="74">
        <v>100.00000000000001</v>
      </c>
      <c r="P211" s="74">
        <v>100</v>
      </c>
      <c r="Q211" s="68">
        <v>16</v>
      </c>
      <c r="R211" s="74">
        <v>100</v>
      </c>
      <c r="S211" s="74">
        <v>100</v>
      </c>
      <c r="T211" s="68">
        <v>125</v>
      </c>
      <c r="U211" s="74">
        <v>100</v>
      </c>
      <c r="V211" s="74">
        <v>100</v>
      </c>
      <c r="W211" s="68">
        <v>11</v>
      </c>
      <c r="X211" s="74">
        <v>100</v>
      </c>
      <c r="Y211" s="74">
        <v>100</v>
      </c>
    </row>
    <row r="212" spans="1:25" ht="15" customHeight="1" x14ac:dyDescent="0.15">
      <c r="B212" s="71"/>
      <c r="C212" s="71"/>
      <c r="D212" s="71"/>
      <c r="E212" s="71"/>
      <c r="F212" s="71"/>
      <c r="G212" s="71"/>
      <c r="H212" s="72"/>
      <c r="I212" s="73"/>
      <c r="J212" s="73"/>
      <c r="K212" s="73"/>
      <c r="L212" s="73"/>
      <c r="M212" s="73"/>
      <c r="N212" s="72"/>
      <c r="O212" s="73"/>
      <c r="P212" s="73"/>
      <c r="Q212" s="73"/>
      <c r="R212" s="73"/>
      <c r="S212" s="73"/>
      <c r="T212" s="72"/>
      <c r="U212" s="73"/>
      <c r="V212" s="73"/>
      <c r="W212" s="73"/>
      <c r="X212" s="73"/>
      <c r="Y212" s="73"/>
    </row>
    <row r="213" spans="1:25" ht="15" customHeight="1" x14ac:dyDescent="0.15">
      <c r="A213" s="37" t="s">
        <v>153</v>
      </c>
    </row>
    <row r="214" spans="1:25" ht="15" customHeight="1" x14ac:dyDescent="0.15">
      <c r="B214" s="58"/>
      <c r="C214" s="59"/>
      <c r="D214" s="59"/>
      <c r="E214" s="59"/>
      <c r="F214" s="59"/>
      <c r="G214" s="60"/>
      <c r="H214" s="43" t="s">
        <v>57</v>
      </c>
      <c r="I214" s="44"/>
      <c r="J214" s="45"/>
      <c r="K214" s="44"/>
      <c r="L214" s="44"/>
      <c r="M214" s="44"/>
      <c r="N214" s="43" t="s">
        <v>58</v>
      </c>
      <c r="O214" s="44"/>
      <c r="P214" s="45"/>
      <c r="Q214" s="44"/>
      <c r="R214" s="44"/>
      <c r="S214" s="44"/>
      <c r="T214" s="43" t="s">
        <v>59</v>
      </c>
      <c r="U214" s="44"/>
      <c r="V214" s="45"/>
      <c r="W214" s="44"/>
      <c r="X214" s="44"/>
      <c r="Y214" s="45"/>
    </row>
    <row r="215" spans="1:25" s="39" customFormat="1" ht="15" customHeight="1" x14ac:dyDescent="0.15">
      <c r="B215" s="46"/>
      <c r="C215" s="47"/>
      <c r="D215" s="47"/>
      <c r="E215" s="47"/>
      <c r="F215" s="47"/>
      <c r="G215" s="48"/>
      <c r="H215" s="43" t="s">
        <v>60</v>
      </c>
      <c r="I215" s="44"/>
      <c r="J215" s="44"/>
      <c r="K215" s="43" t="s">
        <v>61</v>
      </c>
      <c r="L215" s="44"/>
      <c r="M215" s="45"/>
      <c r="N215" s="43" t="s">
        <v>60</v>
      </c>
      <c r="O215" s="44"/>
      <c r="P215" s="44"/>
      <c r="Q215" s="43" t="s">
        <v>61</v>
      </c>
      <c r="R215" s="44"/>
      <c r="S215" s="45"/>
      <c r="T215" s="43" t="s">
        <v>60</v>
      </c>
      <c r="U215" s="44"/>
      <c r="V215" s="44"/>
      <c r="W215" s="43" t="s">
        <v>61</v>
      </c>
      <c r="X215" s="44"/>
      <c r="Y215" s="45"/>
    </row>
    <row r="216" spans="1:25" ht="21.75" x14ac:dyDescent="0.15">
      <c r="B216" s="49"/>
      <c r="G216" s="50"/>
      <c r="H216" s="51" t="s">
        <v>0</v>
      </c>
      <c r="I216" s="51" t="s">
        <v>1</v>
      </c>
      <c r="J216" s="52" t="s">
        <v>62</v>
      </c>
      <c r="K216" s="51" t="s">
        <v>0</v>
      </c>
      <c r="L216" s="51" t="s">
        <v>1</v>
      </c>
      <c r="M216" s="52" t="s">
        <v>62</v>
      </c>
      <c r="N216" s="51" t="s">
        <v>0</v>
      </c>
      <c r="O216" s="51" t="s">
        <v>1</v>
      </c>
      <c r="P216" s="52" t="s">
        <v>62</v>
      </c>
      <c r="Q216" s="51" t="s">
        <v>0</v>
      </c>
      <c r="R216" s="51" t="s">
        <v>1</v>
      </c>
      <c r="S216" s="52" t="s">
        <v>62</v>
      </c>
      <c r="T216" s="51" t="s">
        <v>0</v>
      </c>
      <c r="U216" s="51" t="s">
        <v>1</v>
      </c>
      <c r="V216" s="52" t="s">
        <v>62</v>
      </c>
      <c r="W216" s="51" t="s">
        <v>0</v>
      </c>
      <c r="X216" s="51" t="s">
        <v>1</v>
      </c>
      <c r="Y216" s="52" t="s">
        <v>62</v>
      </c>
    </row>
    <row r="217" spans="1:25" ht="12" customHeight="1" x14ac:dyDescent="0.15">
      <c r="B217" s="53"/>
      <c r="C217" s="54"/>
      <c r="D217" s="54"/>
      <c r="E217" s="54"/>
      <c r="F217" s="54"/>
      <c r="G217" s="55"/>
      <c r="H217" s="56"/>
      <c r="I217" s="57">
        <v>268</v>
      </c>
      <c r="J217" s="57">
        <v>255</v>
      </c>
      <c r="K217" s="57"/>
      <c r="L217" s="57">
        <v>27</v>
      </c>
      <c r="M217" s="57">
        <v>27</v>
      </c>
      <c r="N217" s="56"/>
      <c r="O217" s="57">
        <v>143</v>
      </c>
      <c r="P217" s="57">
        <v>137</v>
      </c>
      <c r="Q217" s="57"/>
      <c r="R217" s="57">
        <v>16</v>
      </c>
      <c r="S217" s="57">
        <v>16</v>
      </c>
      <c r="T217" s="56"/>
      <c r="U217" s="57">
        <v>125</v>
      </c>
      <c r="V217" s="57">
        <v>118</v>
      </c>
      <c r="W217" s="57"/>
      <c r="X217" s="57">
        <v>11</v>
      </c>
      <c r="Y217" s="57">
        <v>11</v>
      </c>
    </row>
    <row r="218" spans="1:25" ht="15" customHeight="1" x14ac:dyDescent="0.15">
      <c r="B218" s="58" t="s">
        <v>154</v>
      </c>
      <c r="C218" s="59"/>
      <c r="D218" s="59"/>
      <c r="E218" s="59"/>
      <c r="F218" s="59"/>
      <c r="G218" s="60"/>
      <c r="H218" s="61">
        <v>89</v>
      </c>
      <c r="I218" s="62">
        <v>33.208955223880601</v>
      </c>
      <c r="J218" s="62">
        <v>34.901960784313722</v>
      </c>
      <c r="K218" s="61">
        <v>9</v>
      </c>
      <c r="L218" s="62">
        <v>33.333333333333329</v>
      </c>
      <c r="M218" s="62">
        <v>33.333333333333329</v>
      </c>
      <c r="N218" s="61">
        <v>55</v>
      </c>
      <c r="O218" s="62">
        <v>38.461538461538467</v>
      </c>
      <c r="P218" s="62">
        <v>40.145985401459853</v>
      </c>
      <c r="Q218" s="61">
        <v>6</v>
      </c>
      <c r="R218" s="62">
        <v>37.5</v>
      </c>
      <c r="S218" s="62">
        <v>37.5</v>
      </c>
      <c r="T218" s="61">
        <v>34</v>
      </c>
      <c r="U218" s="62">
        <v>27.200000000000003</v>
      </c>
      <c r="V218" s="62">
        <v>28.8135593220339</v>
      </c>
      <c r="W218" s="61">
        <v>3</v>
      </c>
      <c r="X218" s="62">
        <v>27.27272727272727</v>
      </c>
      <c r="Y218" s="62">
        <v>27.27272727272727</v>
      </c>
    </row>
    <row r="219" spans="1:25" ht="15" customHeight="1" x14ac:dyDescent="0.15">
      <c r="B219" s="49" t="s">
        <v>155</v>
      </c>
      <c r="G219" s="50"/>
      <c r="H219" s="64">
        <v>128</v>
      </c>
      <c r="I219" s="65">
        <v>47.761194029850742</v>
      </c>
      <c r="J219" s="65">
        <v>50.196078431372548</v>
      </c>
      <c r="K219" s="64">
        <v>16</v>
      </c>
      <c r="L219" s="65">
        <v>59.259259259259252</v>
      </c>
      <c r="M219" s="65">
        <v>59.259259259259252</v>
      </c>
      <c r="N219" s="64">
        <v>75</v>
      </c>
      <c r="O219" s="65">
        <v>52.447552447552447</v>
      </c>
      <c r="P219" s="65">
        <v>54.744525547445257</v>
      </c>
      <c r="Q219" s="64">
        <v>8</v>
      </c>
      <c r="R219" s="65">
        <v>50</v>
      </c>
      <c r="S219" s="65">
        <v>50</v>
      </c>
      <c r="T219" s="64">
        <v>53</v>
      </c>
      <c r="U219" s="65">
        <v>42.4</v>
      </c>
      <c r="V219" s="65">
        <v>44.915254237288138</v>
      </c>
      <c r="W219" s="64">
        <v>8</v>
      </c>
      <c r="X219" s="65">
        <v>72.727272727272734</v>
      </c>
      <c r="Y219" s="65">
        <v>72.727272727272734</v>
      </c>
    </row>
    <row r="220" spans="1:25" ht="15" customHeight="1" x14ac:dyDescent="0.15">
      <c r="B220" s="49" t="s">
        <v>156</v>
      </c>
      <c r="G220" s="50"/>
      <c r="H220" s="64">
        <v>24</v>
      </c>
      <c r="I220" s="65">
        <v>8.9552238805970141</v>
      </c>
      <c r="J220" s="65">
        <v>9.4117647058823533</v>
      </c>
      <c r="K220" s="64">
        <v>3</v>
      </c>
      <c r="L220" s="65">
        <v>11.111111111111111</v>
      </c>
      <c r="M220" s="65">
        <v>11.111111111111111</v>
      </c>
      <c r="N220" s="64">
        <v>18</v>
      </c>
      <c r="O220" s="65">
        <v>12.587412587412588</v>
      </c>
      <c r="P220" s="65">
        <v>13.138686131386862</v>
      </c>
      <c r="Q220" s="64">
        <v>2</v>
      </c>
      <c r="R220" s="65">
        <v>12.5</v>
      </c>
      <c r="S220" s="65">
        <v>12.5</v>
      </c>
      <c r="T220" s="64">
        <v>6</v>
      </c>
      <c r="U220" s="65">
        <v>4.8</v>
      </c>
      <c r="V220" s="65">
        <v>5.0847457627118651</v>
      </c>
      <c r="W220" s="64">
        <v>1</v>
      </c>
      <c r="X220" s="65">
        <v>9.0909090909090917</v>
      </c>
      <c r="Y220" s="65">
        <v>9.0909090909090917</v>
      </c>
    </row>
    <row r="221" spans="1:25" ht="15" customHeight="1" x14ac:dyDescent="0.15">
      <c r="B221" s="49" t="s">
        <v>157</v>
      </c>
      <c r="G221" s="50"/>
      <c r="H221" s="64">
        <v>130</v>
      </c>
      <c r="I221" s="65">
        <v>48.507462686567166</v>
      </c>
      <c r="J221" s="65">
        <v>50.980392156862742</v>
      </c>
      <c r="K221" s="64">
        <v>18</v>
      </c>
      <c r="L221" s="65">
        <v>66.666666666666657</v>
      </c>
      <c r="M221" s="65">
        <v>66.666666666666657</v>
      </c>
      <c r="N221" s="64">
        <v>72</v>
      </c>
      <c r="O221" s="65">
        <v>50.349650349650354</v>
      </c>
      <c r="P221" s="65">
        <v>52.554744525547449</v>
      </c>
      <c r="Q221" s="64">
        <v>10</v>
      </c>
      <c r="R221" s="65">
        <v>62.5</v>
      </c>
      <c r="S221" s="65">
        <v>62.5</v>
      </c>
      <c r="T221" s="64">
        <v>58</v>
      </c>
      <c r="U221" s="65">
        <v>46.400000000000006</v>
      </c>
      <c r="V221" s="65">
        <v>49.152542372881356</v>
      </c>
      <c r="W221" s="64">
        <v>8</v>
      </c>
      <c r="X221" s="65">
        <v>72.727272727272734</v>
      </c>
      <c r="Y221" s="65">
        <v>72.727272727272734</v>
      </c>
    </row>
    <row r="222" spans="1:25" ht="15" customHeight="1" x14ac:dyDescent="0.15">
      <c r="B222" s="49" t="s">
        <v>158</v>
      </c>
      <c r="G222" s="50"/>
      <c r="H222" s="64">
        <v>21</v>
      </c>
      <c r="I222" s="65">
        <v>7.8358208955223887</v>
      </c>
      <c r="J222" s="65">
        <v>8.235294117647058</v>
      </c>
      <c r="K222" s="64">
        <v>3</v>
      </c>
      <c r="L222" s="65">
        <v>11.111111111111111</v>
      </c>
      <c r="M222" s="65">
        <v>11.111111111111111</v>
      </c>
      <c r="N222" s="64">
        <v>10</v>
      </c>
      <c r="O222" s="65">
        <v>6.9930069930069934</v>
      </c>
      <c r="P222" s="65">
        <v>7.2992700729926998</v>
      </c>
      <c r="Q222" s="64">
        <v>1</v>
      </c>
      <c r="R222" s="65">
        <v>6.25</v>
      </c>
      <c r="S222" s="65">
        <v>6.25</v>
      </c>
      <c r="T222" s="64">
        <v>11</v>
      </c>
      <c r="U222" s="65">
        <v>8.7999999999999989</v>
      </c>
      <c r="V222" s="65">
        <v>9.3220338983050848</v>
      </c>
      <c r="W222" s="64">
        <v>2</v>
      </c>
      <c r="X222" s="65">
        <v>18.181818181818183</v>
      </c>
      <c r="Y222" s="65">
        <v>18.181818181818183</v>
      </c>
    </row>
    <row r="223" spans="1:25" ht="15" customHeight="1" x14ac:dyDescent="0.15">
      <c r="B223" s="49" t="s">
        <v>159</v>
      </c>
      <c r="G223" s="50"/>
      <c r="H223" s="64">
        <v>26</v>
      </c>
      <c r="I223" s="65">
        <v>9.7014925373134329</v>
      </c>
      <c r="J223" s="65">
        <v>10.196078431372548</v>
      </c>
      <c r="K223" s="64">
        <v>2</v>
      </c>
      <c r="L223" s="65">
        <v>7.4074074074074066</v>
      </c>
      <c r="M223" s="65">
        <v>7.4074074074074066</v>
      </c>
      <c r="N223" s="64">
        <v>14</v>
      </c>
      <c r="O223" s="65">
        <v>9.79020979020979</v>
      </c>
      <c r="P223" s="65">
        <v>10.218978102189782</v>
      </c>
      <c r="Q223" s="64">
        <v>1</v>
      </c>
      <c r="R223" s="65">
        <v>6.25</v>
      </c>
      <c r="S223" s="65">
        <v>6.25</v>
      </c>
      <c r="T223" s="64">
        <v>12</v>
      </c>
      <c r="U223" s="65">
        <v>9.6</v>
      </c>
      <c r="V223" s="65">
        <v>10.16949152542373</v>
      </c>
      <c r="W223" s="64">
        <v>1</v>
      </c>
      <c r="X223" s="65">
        <v>9.0909090909090917</v>
      </c>
      <c r="Y223" s="65">
        <v>9.0909090909090917</v>
      </c>
    </row>
    <row r="224" spans="1:25" ht="15" customHeight="1" x14ac:dyDescent="0.15">
      <c r="B224" s="49" t="s">
        <v>160</v>
      </c>
      <c r="G224" s="50"/>
      <c r="H224" s="64">
        <v>11</v>
      </c>
      <c r="I224" s="65">
        <v>4.1044776119402986</v>
      </c>
      <c r="J224" s="65">
        <v>4.3137254901960782</v>
      </c>
      <c r="K224" s="64">
        <v>2</v>
      </c>
      <c r="L224" s="65">
        <v>7.4074074074074066</v>
      </c>
      <c r="M224" s="65">
        <v>7.4074074074074066</v>
      </c>
      <c r="N224" s="64">
        <v>3</v>
      </c>
      <c r="O224" s="65">
        <v>2.0979020979020979</v>
      </c>
      <c r="P224" s="65">
        <v>2.1897810218978102</v>
      </c>
      <c r="Q224" s="64">
        <v>1</v>
      </c>
      <c r="R224" s="65">
        <v>6.25</v>
      </c>
      <c r="S224" s="65">
        <v>6.25</v>
      </c>
      <c r="T224" s="64">
        <v>8</v>
      </c>
      <c r="U224" s="65">
        <v>6.4</v>
      </c>
      <c r="V224" s="65">
        <v>6.7796610169491522</v>
      </c>
      <c r="W224" s="64">
        <v>1</v>
      </c>
      <c r="X224" s="65">
        <v>9.0909090909090917</v>
      </c>
      <c r="Y224" s="65">
        <v>9.0909090909090917</v>
      </c>
    </row>
    <row r="225" spans="1:27" ht="15" customHeight="1" x14ac:dyDescent="0.15">
      <c r="B225" s="49" t="s">
        <v>161</v>
      </c>
      <c r="G225" s="50"/>
      <c r="H225" s="64">
        <v>18</v>
      </c>
      <c r="I225" s="65">
        <v>6.7164179104477615</v>
      </c>
      <c r="J225" s="65">
        <v>7.0588235294117645</v>
      </c>
      <c r="K225" s="64">
        <v>4</v>
      </c>
      <c r="L225" s="65">
        <v>14.814814814814813</v>
      </c>
      <c r="M225" s="65">
        <v>14.814814814814813</v>
      </c>
      <c r="N225" s="64">
        <v>10</v>
      </c>
      <c r="O225" s="65">
        <v>6.9930069930069934</v>
      </c>
      <c r="P225" s="65">
        <v>7.2992700729926998</v>
      </c>
      <c r="Q225" s="64">
        <v>3</v>
      </c>
      <c r="R225" s="65">
        <v>18.75</v>
      </c>
      <c r="S225" s="65">
        <v>18.75</v>
      </c>
      <c r="T225" s="64">
        <v>8</v>
      </c>
      <c r="U225" s="65">
        <v>6.4</v>
      </c>
      <c r="V225" s="65">
        <v>6.7796610169491522</v>
      </c>
      <c r="W225" s="64">
        <v>1</v>
      </c>
      <c r="X225" s="65">
        <v>9.0909090909090917</v>
      </c>
      <c r="Y225" s="65">
        <v>9.0909090909090917</v>
      </c>
    </row>
    <row r="226" spans="1:27" ht="15" customHeight="1" x14ac:dyDescent="0.15">
      <c r="B226" s="49" t="s">
        <v>162</v>
      </c>
      <c r="G226" s="50"/>
      <c r="H226" s="64">
        <v>44</v>
      </c>
      <c r="I226" s="65">
        <v>16.417910447761194</v>
      </c>
      <c r="J226" s="65">
        <v>17.254901960784313</v>
      </c>
      <c r="K226" s="64">
        <v>2</v>
      </c>
      <c r="L226" s="65">
        <v>7.4074074074074066</v>
      </c>
      <c r="M226" s="65">
        <v>7.4074074074074066</v>
      </c>
      <c r="N226" s="64">
        <v>24</v>
      </c>
      <c r="O226" s="65">
        <v>16.783216783216783</v>
      </c>
      <c r="P226" s="65">
        <v>17.518248175182482</v>
      </c>
      <c r="Q226" s="64">
        <v>2</v>
      </c>
      <c r="R226" s="65">
        <v>12.5</v>
      </c>
      <c r="S226" s="65">
        <v>12.5</v>
      </c>
      <c r="T226" s="64">
        <v>20</v>
      </c>
      <c r="U226" s="65">
        <v>16</v>
      </c>
      <c r="V226" s="65">
        <v>16.949152542372879</v>
      </c>
      <c r="W226" s="64">
        <v>0</v>
      </c>
      <c r="X226" s="65">
        <v>0</v>
      </c>
      <c r="Y226" s="65">
        <v>0</v>
      </c>
    </row>
    <row r="227" spans="1:27" ht="15" customHeight="1" x14ac:dyDescent="0.15">
      <c r="B227" s="49" t="s">
        <v>73</v>
      </c>
      <c r="G227" s="50"/>
      <c r="H227" s="64">
        <v>13</v>
      </c>
      <c r="I227" s="66">
        <v>4.8507462686567164</v>
      </c>
      <c r="J227" s="67" t="s">
        <v>74</v>
      </c>
      <c r="K227" s="64">
        <v>0</v>
      </c>
      <c r="L227" s="66">
        <v>0</v>
      </c>
      <c r="M227" s="67" t="s">
        <v>74</v>
      </c>
      <c r="N227" s="64">
        <v>6</v>
      </c>
      <c r="O227" s="66">
        <v>4.1958041958041958</v>
      </c>
      <c r="P227" s="67" t="s">
        <v>74</v>
      </c>
      <c r="Q227" s="64">
        <v>0</v>
      </c>
      <c r="R227" s="66">
        <v>0</v>
      </c>
      <c r="S227" s="67" t="s">
        <v>74</v>
      </c>
      <c r="T227" s="64">
        <v>7</v>
      </c>
      <c r="U227" s="66">
        <v>5.6000000000000005</v>
      </c>
      <c r="V227" s="67" t="s">
        <v>74</v>
      </c>
      <c r="W227" s="64">
        <v>0</v>
      </c>
      <c r="X227" s="66">
        <v>0</v>
      </c>
      <c r="Y227" s="67" t="s">
        <v>74</v>
      </c>
    </row>
    <row r="228" spans="1:27" ht="15" customHeight="1" x14ac:dyDescent="0.15">
      <c r="B228" s="43" t="s">
        <v>52</v>
      </c>
      <c r="C228" s="44"/>
      <c r="D228" s="44"/>
      <c r="E228" s="44"/>
      <c r="F228" s="44"/>
      <c r="G228" s="45"/>
      <c r="H228" s="68">
        <v>504</v>
      </c>
      <c r="I228" s="76" t="s">
        <v>146</v>
      </c>
      <c r="J228" s="76" t="s">
        <v>146</v>
      </c>
      <c r="K228" s="68">
        <v>59</v>
      </c>
      <c r="L228" s="76" t="s">
        <v>146</v>
      </c>
      <c r="M228" s="76" t="s">
        <v>146</v>
      </c>
      <c r="N228" s="68">
        <v>287</v>
      </c>
      <c r="O228" s="76" t="s">
        <v>146</v>
      </c>
      <c r="P228" s="76" t="s">
        <v>146</v>
      </c>
      <c r="Q228" s="68">
        <v>34</v>
      </c>
      <c r="R228" s="76" t="s">
        <v>146</v>
      </c>
      <c r="S228" s="76" t="s">
        <v>146</v>
      </c>
      <c r="T228" s="68">
        <v>217</v>
      </c>
      <c r="U228" s="76" t="s">
        <v>146</v>
      </c>
      <c r="V228" s="76" t="s">
        <v>146</v>
      </c>
      <c r="W228" s="68">
        <v>25</v>
      </c>
      <c r="X228" s="76" t="s">
        <v>146</v>
      </c>
      <c r="Y228" s="76" t="s">
        <v>146</v>
      </c>
    </row>
    <row r="229" spans="1:27" ht="15" customHeight="1" x14ac:dyDescent="0.15">
      <c r="G229" s="38"/>
    </row>
    <row r="230" spans="1:27" ht="15" customHeight="1" x14ac:dyDescent="0.15">
      <c r="A230" s="37" t="s">
        <v>163</v>
      </c>
      <c r="G230" s="38"/>
      <c r="H230" s="38"/>
      <c r="I230" s="38"/>
      <c r="J230" s="38"/>
    </row>
    <row r="231" spans="1:27" ht="33.75" x14ac:dyDescent="0.15">
      <c r="B231" s="43" t="s">
        <v>60</v>
      </c>
      <c r="C231" s="44"/>
      <c r="D231" s="44"/>
      <c r="E231" s="44"/>
      <c r="F231" s="44"/>
      <c r="G231" s="44"/>
      <c r="H231" s="44"/>
      <c r="I231" s="77" t="s">
        <v>164</v>
      </c>
      <c r="J231" s="78" t="s">
        <v>165</v>
      </c>
      <c r="K231" s="78" t="s">
        <v>166</v>
      </c>
      <c r="L231" s="78" t="s">
        <v>167</v>
      </c>
      <c r="M231" s="78" t="s">
        <v>168</v>
      </c>
      <c r="N231" s="78" t="s">
        <v>169</v>
      </c>
      <c r="O231" s="78" t="s">
        <v>170</v>
      </c>
      <c r="P231" s="78" t="s">
        <v>171</v>
      </c>
      <c r="Q231" s="78" t="s">
        <v>172</v>
      </c>
      <c r="R231" s="78" t="s">
        <v>173</v>
      </c>
      <c r="S231" s="78" t="s">
        <v>174</v>
      </c>
      <c r="T231" s="79" t="s">
        <v>73</v>
      </c>
      <c r="U231" s="79" t="s">
        <v>57</v>
      </c>
      <c r="V231" s="79" t="s">
        <v>175</v>
      </c>
      <c r="W231" s="79" t="s">
        <v>176</v>
      </c>
      <c r="X231" s="79" t="s">
        <v>177</v>
      </c>
      <c r="Y231" s="79" t="s">
        <v>178</v>
      </c>
      <c r="Z231" s="80"/>
    </row>
    <row r="232" spans="1:27" ht="30.95" customHeight="1" x14ac:dyDescent="0.15">
      <c r="B232" s="35" t="s">
        <v>0</v>
      </c>
      <c r="C232" s="58" t="s">
        <v>179</v>
      </c>
      <c r="D232" s="59"/>
      <c r="E232" s="59"/>
      <c r="F232" s="59"/>
      <c r="G232" s="59"/>
      <c r="H232" s="60"/>
      <c r="I232" s="61">
        <v>0</v>
      </c>
      <c r="J232" s="61">
        <v>27</v>
      </c>
      <c r="K232" s="61">
        <v>29</v>
      </c>
      <c r="L232" s="61">
        <v>28</v>
      </c>
      <c r="M232" s="61">
        <v>39</v>
      </c>
      <c r="N232" s="61">
        <v>38</v>
      </c>
      <c r="O232" s="61">
        <v>25</v>
      </c>
      <c r="P232" s="61">
        <v>19</v>
      </c>
      <c r="Q232" s="61">
        <v>15</v>
      </c>
      <c r="R232" s="61">
        <v>12</v>
      </c>
      <c r="S232" s="61">
        <v>8</v>
      </c>
      <c r="T232" s="61">
        <v>28</v>
      </c>
      <c r="U232" s="61">
        <v>268</v>
      </c>
      <c r="V232" s="81">
        <v>1475.0059858333334</v>
      </c>
      <c r="W232" s="81">
        <v>12945.2</v>
      </c>
      <c r="X232" s="81">
        <v>44.3</v>
      </c>
      <c r="Y232" s="81">
        <v>998.8</v>
      </c>
      <c r="Z232" s="82"/>
      <c r="AA232" s="83"/>
    </row>
    <row r="233" spans="1:27" ht="30.95" customHeight="1" x14ac:dyDescent="0.15">
      <c r="B233" s="84"/>
      <c r="C233" s="49"/>
      <c r="D233" s="947" t="s">
        <v>180</v>
      </c>
      <c r="E233" s="948"/>
      <c r="F233" s="948"/>
      <c r="G233" s="948"/>
      <c r="H233" s="85"/>
      <c r="I233" s="86">
        <v>0</v>
      </c>
      <c r="J233" s="86">
        <v>45</v>
      </c>
      <c r="K233" s="86">
        <v>49</v>
      </c>
      <c r="L233" s="86">
        <v>36</v>
      </c>
      <c r="M233" s="86">
        <v>25</v>
      </c>
      <c r="N233" s="86">
        <v>26</v>
      </c>
      <c r="O233" s="86">
        <v>20</v>
      </c>
      <c r="P233" s="86">
        <v>9</v>
      </c>
      <c r="Q233" s="86">
        <v>9</v>
      </c>
      <c r="R233" s="86">
        <v>10</v>
      </c>
      <c r="S233" s="86">
        <v>2</v>
      </c>
      <c r="T233" s="86">
        <v>37</v>
      </c>
      <c r="U233" s="86">
        <v>268</v>
      </c>
      <c r="V233" s="87">
        <v>1034.3360458874458</v>
      </c>
      <c r="W233" s="87">
        <v>7779</v>
      </c>
      <c r="X233" s="87">
        <v>8.82</v>
      </c>
      <c r="Y233" s="87">
        <v>700</v>
      </c>
      <c r="Z233" s="82"/>
      <c r="AA233" s="83"/>
    </row>
    <row r="234" spans="1:27" ht="30.95" customHeight="1" x14ac:dyDescent="0.15">
      <c r="B234" s="84"/>
      <c r="C234" s="49"/>
      <c r="D234" s="88"/>
      <c r="E234" s="89" t="s">
        <v>181</v>
      </c>
      <c r="F234" s="90"/>
      <c r="G234" s="90"/>
      <c r="H234" s="85"/>
      <c r="I234" s="86">
        <v>0</v>
      </c>
      <c r="J234" s="86">
        <v>90</v>
      </c>
      <c r="K234" s="86">
        <v>62</v>
      </c>
      <c r="L234" s="86">
        <v>21</v>
      </c>
      <c r="M234" s="86">
        <v>10</v>
      </c>
      <c r="N234" s="86">
        <v>16</v>
      </c>
      <c r="O234" s="86">
        <v>13</v>
      </c>
      <c r="P234" s="86">
        <v>6</v>
      </c>
      <c r="Q234" s="86">
        <v>0</v>
      </c>
      <c r="R234" s="86">
        <v>3</v>
      </c>
      <c r="S234" s="86">
        <v>0</v>
      </c>
      <c r="T234" s="86">
        <v>47</v>
      </c>
      <c r="U234" s="86">
        <v>268</v>
      </c>
      <c r="V234" s="87">
        <v>581.10688009049807</v>
      </c>
      <c r="W234" s="87">
        <v>4578</v>
      </c>
      <c r="X234" s="87">
        <v>9.5299999999999994</v>
      </c>
      <c r="Y234" s="87">
        <v>389.4</v>
      </c>
      <c r="Z234" s="82"/>
      <c r="AA234" s="83"/>
    </row>
    <row r="235" spans="1:27" ht="30.95" customHeight="1" x14ac:dyDescent="0.15">
      <c r="B235" s="84"/>
      <c r="C235" s="49"/>
      <c r="D235" s="91"/>
      <c r="E235" s="89" t="s">
        <v>182</v>
      </c>
      <c r="F235" s="90"/>
      <c r="G235" s="90"/>
      <c r="H235" s="85"/>
      <c r="I235" s="86">
        <v>6</v>
      </c>
      <c r="J235" s="86">
        <v>209</v>
      </c>
      <c r="K235" s="86">
        <v>4</v>
      </c>
      <c r="L235" s="86">
        <v>1</v>
      </c>
      <c r="M235" s="86">
        <v>1</v>
      </c>
      <c r="N235" s="86">
        <v>0</v>
      </c>
      <c r="O235" s="86">
        <v>0</v>
      </c>
      <c r="P235" s="86">
        <v>0</v>
      </c>
      <c r="Q235" s="86">
        <v>0</v>
      </c>
      <c r="R235" s="86">
        <v>1</v>
      </c>
      <c r="S235" s="86">
        <v>0</v>
      </c>
      <c r="T235" s="86">
        <v>46</v>
      </c>
      <c r="U235" s="86">
        <v>268</v>
      </c>
      <c r="V235" s="87">
        <v>116.14131081081089</v>
      </c>
      <c r="W235" s="87">
        <v>4305</v>
      </c>
      <c r="X235" s="87">
        <v>0</v>
      </c>
      <c r="Y235" s="87">
        <v>77.025000000000006</v>
      </c>
      <c r="Z235" s="82"/>
      <c r="AA235" s="83"/>
    </row>
    <row r="236" spans="1:27" ht="30.95" customHeight="1" x14ac:dyDescent="0.15">
      <c r="B236" s="84"/>
      <c r="C236" s="49"/>
      <c r="D236" s="1047" t="s">
        <v>183</v>
      </c>
      <c r="E236" s="1048"/>
      <c r="F236" s="1048"/>
      <c r="G236" s="1048"/>
      <c r="H236" s="85"/>
      <c r="I236" s="86">
        <v>73</v>
      </c>
      <c r="J236" s="86">
        <v>85</v>
      </c>
      <c r="K236" s="86">
        <v>21</v>
      </c>
      <c r="L236" s="86">
        <v>2</v>
      </c>
      <c r="M236" s="86">
        <v>4</v>
      </c>
      <c r="N236" s="86">
        <v>3</v>
      </c>
      <c r="O236" s="86">
        <v>2</v>
      </c>
      <c r="P236" s="86">
        <v>0</v>
      </c>
      <c r="Q236" s="86">
        <v>0</v>
      </c>
      <c r="R236" s="86">
        <v>1</v>
      </c>
      <c r="S236" s="86">
        <v>0</v>
      </c>
      <c r="T236" s="86">
        <v>77</v>
      </c>
      <c r="U236" s="86">
        <v>268</v>
      </c>
      <c r="V236" s="87">
        <v>183.49623036649206</v>
      </c>
      <c r="W236" s="87">
        <v>3843.61</v>
      </c>
      <c r="X236" s="87">
        <v>0</v>
      </c>
      <c r="Y236" s="87">
        <v>53.22</v>
      </c>
      <c r="Z236" s="82"/>
      <c r="AA236" s="83"/>
    </row>
    <row r="237" spans="1:27" ht="30.95" customHeight="1" x14ac:dyDescent="0.15">
      <c r="B237" s="84"/>
      <c r="C237" s="49"/>
      <c r="D237" s="1047" t="s">
        <v>184</v>
      </c>
      <c r="E237" s="1048"/>
      <c r="F237" s="1048"/>
      <c r="G237" s="1048"/>
      <c r="H237" s="85"/>
      <c r="I237" s="86">
        <v>94</v>
      </c>
      <c r="J237" s="86">
        <v>89</v>
      </c>
      <c r="K237" s="86">
        <v>8</v>
      </c>
      <c r="L237" s="86">
        <v>1</v>
      </c>
      <c r="M237" s="86">
        <v>0</v>
      </c>
      <c r="N237" s="86">
        <v>1</v>
      </c>
      <c r="O237" s="86">
        <v>0</v>
      </c>
      <c r="P237" s="86">
        <v>0</v>
      </c>
      <c r="Q237" s="86">
        <v>1</v>
      </c>
      <c r="R237" s="86">
        <v>0</v>
      </c>
      <c r="S237" s="86">
        <v>0</v>
      </c>
      <c r="T237" s="86">
        <v>74</v>
      </c>
      <c r="U237" s="86">
        <v>268</v>
      </c>
      <c r="V237" s="87">
        <v>75.534458762886572</v>
      </c>
      <c r="W237" s="87">
        <v>2792.2</v>
      </c>
      <c r="X237" s="87">
        <v>0</v>
      </c>
      <c r="Y237" s="87">
        <v>10.125</v>
      </c>
      <c r="Z237" s="82"/>
      <c r="AA237" s="83"/>
    </row>
    <row r="238" spans="1:27" ht="30.95" customHeight="1" x14ac:dyDescent="0.15">
      <c r="B238" s="92"/>
      <c r="C238" s="53"/>
      <c r="D238" s="945" t="s">
        <v>185</v>
      </c>
      <c r="E238" s="946"/>
      <c r="F238" s="946"/>
      <c r="G238" s="946"/>
      <c r="H238" s="55"/>
      <c r="I238" s="93">
        <v>169</v>
      </c>
      <c r="J238" s="93">
        <v>14</v>
      </c>
      <c r="K238" s="93">
        <v>3</v>
      </c>
      <c r="L238" s="93">
        <v>0</v>
      </c>
      <c r="M238" s="93">
        <v>0</v>
      </c>
      <c r="N238" s="93">
        <v>0</v>
      </c>
      <c r="O238" s="93">
        <v>0</v>
      </c>
      <c r="P238" s="93">
        <v>1</v>
      </c>
      <c r="Q238" s="93">
        <v>0</v>
      </c>
      <c r="R238" s="93">
        <v>0</v>
      </c>
      <c r="S238" s="93">
        <v>0</v>
      </c>
      <c r="T238" s="93">
        <v>81</v>
      </c>
      <c r="U238" s="93">
        <v>268</v>
      </c>
      <c r="V238" s="94">
        <v>24.662887700534753</v>
      </c>
      <c r="W238" s="94">
        <v>2409</v>
      </c>
      <c r="X238" s="94">
        <v>0</v>
      </c>
      <c r="Y238" s="94">
        <v>0</v>
      </c>
      <c r="Z238" s="82"/>
      <c r="AA238" s="83"/>
    </row>
    <row r="239" spans="1:27" ht="30.95" customHeight="1" x14ac:dyDescent="0.15">
      <c r="B239" s="35" t="s">
        <v>1</v>
      </c>
      <c r="C239" s="58" t="s">
        <v>186</v>
      </c>
      <c r="D239" s="59"/>
      <c r="E239" s="59"/>
      <c r="F239" s="59"/>
      <c r="G239" s="59"/>
      <c r="H239" s="95">
        <v>268</v>
      </c>
      <c r="I239" s="62">
        <v>0</v>
      </c>
      <c r="J239" s="62">
        <v>10.074626865671641</v>
      </c>
      <c r="K239" s="62">
        <v>10.820895522388058</v>
      </c>
      <c r="L239" s="62">
        <v>10.44776119402985</v>
      </c>
      <c r="M239" s="62">
        <v>14.55223880597015</v>
      </c>
      <c r="N239" s="62">
        <v>14.17910447761194</v>
      </c>
      <c r="O239" s="62">
        <v>9.3283582089552244</v>
      </c>
      <c r="P239" s="62">
        <v>7.08955223880597</v>
      </c>
      <c r="Q239" s="62">
        <v>5.5970149253731343</v>
      </c>
      <c r="R239" s="62">
        <v>4.4776119402985071</v>
      </c>
      <c r="S239" s="62">
        <v>2.9850746268656714</v>
      </c>
      <c r="T239" s="62">
        <v>10.44776119402985</v>
      </c>
      <c r="U239" s="62">
        <v>99.999999999999972</v>
      </c>
      <c r="V239" s="96"/>
    </row>
    <row r="240" spans="1:27" ht="30.95" customHeight="1" x14ac:dyDescent="0.15">
      <c r="B240" s="84"/>
      <c r="C240" s="49"/>
      <c r="D240" s="947" t="s">
        <v>187</v>
      </c>
      <c r="E240" s="948"/>
      <c r="F240" s="948"/>
      <c r="G240" s="948"/>
      <c r="H240" s="97">
        <v>268</v>
      </c>
      <c r="I240" s="98">
        <v>0</v>
      </c>
      <c r="J240" s="98">
        <v>16.791044776119403</v>
      </c>
      <c r="K240" s="98">
        <v>18.28358208955224</v>
      </c>
      <c r="L240" s="98">
        <v>13.432835820895523</v>
      </c>
      <c r="M240" s="98">
        <v>9.3283582089552244</v>
      </c>
      <c r="N240" s="98">
        <v>9.7014925373134329</v>
      </c>
      <c r="O240" s="98">
        <v>7.4626865671641784</v>
      </c>
      <c r="P240" s="98">
        <v>3.3582089552238807</v>
      </c>
      <c r="Q240" s="98">
        <v>3.3582089552238807</v>
      </c>
      <c r="R240" s="98">
        <v>3.7313432835820892</v>
      </c>
      <c r="S240" s="98">
        <v>0.74626865671641784</v>
      </c>
      <c r="T240" s="98">
        <v>13.805970149253731</v>
      </c>
      <c r="U240" s="98">
        <v>100.00000000000003</v>
      </c>
      <c r="V240" s="96"/>
    </row>
    <row r="241" spans="1:27" ht="30.95" customHeight="1" x14ac:dyDescent="0.15">
      <c r="B241" s="84"/>
      <c r="C241" s="49"/>
      <c r="D241" s="88"/>
      <c r="E241" s="89" t="s">
        <v>188</v>
      </c>
      <c r="F241" s="90"/>
      <c r="G241" s="90"/>
      <c r="H241" s="97">
        <v>268</v>
      </c>
      <c r="I241" s="98">
        <v>0</v>
      </c>
      <c r="J241" s="98">
        <v>33.582089552238806</v>
      </c>
      <c r="K241" s="98">
        <v>23.134328358208954</v>
      </c>
      <c r="L241" s="98">
        <v>7.8358208955223887</v>
      </c>
      <c r="M241" s="98">
        <v>3.7313432835820892</v>
      </c>
      <c r="N241" s="98">
        <v>5.9701492537313428</v>
      </c>
      <c r="O241" s="98">
        <v>4.8507462686567164</v>
      </c>
      <c r="P241" s="98">
        <v>2.2388059701492535</v>
      </c>
      <c r="Q241" s="98">
        <v>0</v>
      </c>
      <c r="R241" s="98">
        <v>1.1194029850746268</v>
      </c>
      <c r="S241" s="98">
        <v>0</v>
      </c>
      <c r="T241" s="98">
        <v>17.537313432835823</v>
      </c>
      <c r="U241" s="98">
        <v>100.00000000000003</v>
      </c>
      <c r="V241" s="96"/>
    </row>
    <row r="242" spans="1:27" ht="30.95" customHeight="1" x14ac:dyDescent="0.15">
      <c r="B242" s="84"/>
      <c r="C242" s="49"/>
      <c r="D242" s="91"/>
      <c r="E242" s="89" t="s">
        <v>189</v>
      </c>
      <c r="F242" s="90"/>
      <c r="G242" s="90"/>
      <c r="H242" s="97">
        <v>268</v>
      </c>
      <c r="I242" s="98">
        <v>2.2388059701492535</v>
      </c>
      <c r="J242" s="98">
        <v>77.985074626865668</v>
      </c>
      <c r="K242" s="98">
        <v>1.4925373134328357</v>
      </c>
      <c r="L242" s="98">
        <v>0.37313432835820892</v>
      </c>
      <c r="M242" s="98">
        <v>0.37313432835820892</v>
      </c>
      <c r="N242" s="98">
        <v>0</v>
      </c>
      <c r="O242" s="98">
        <v>0</v>
      </c>
      <c r="P242" s="98">
        <v>0</v>
      </c>
      <c r="Q242" s="98">
        <v>0</v>
      </c>
      <c r="R242" s="98">
        <v>0.37313432835820892</v>
      </c>
      <c r="S242" s="98">
        <v>0</v>
      </c>
      <c r="T242" s="98">
        <v>17.164179104477611</v>
      </c>
      <c r="U242" s="98">
        <v>99.999999999999986</v>
      </c>
      <c r="V242" s="96"/>
    </row>
    <row r="243" spans="1:27" ht="30.95" customHeight="1" x14ac:dyDescent="0.15">
      <c r="B243" s="84"/>
      <c r="C243" s="49"/>
      <c r="D243" s="1047" t="s">
        <v>190</v>
      </c>
      <c r="E243" s="1048"/>
      <c r="F243" s="1048"/>
      <c r="G243" s="1048"/>
      <c r="H243" s="97">
        <v>268</v>
      </c>
      <c r="I243" s="98">
        <v>27.238805970149254</v>
      </c>
      <c r="J243" s="98">
        <v>31.716417910447763</v>
      </c>
      <c r="K243" s="98">
        <v>7.8358208955223887</v>
      </c>
      <c r="L243" s="98">
        <v>0.74626865671641784</v>
      </c>
      <c r="M243" s="98">
        <v>1.4925373134328357</v>
      </c>
      <c r="N243" s="98">
        <v>1.1194029850746268</v>
      </c>
      <c r="O243" s="98">
        <v>0.74626865671641784</v>
      </c>
      <c r="P243" s="98">
        <v>0</v>
      </c>
      <c r="Q243" s="98">
        <v>0</v>
      </c>
      <c r="R243" s="98">
        <v>0.37313432835820892</v>
      </c>
      <c r="S243" s="98">
        <v>0</v>
      </c>
      <c r="T243" s="98">
        <v>28.731343283582088</v>
      </c>
      <c r="U243" s="98">
        <v>100.00000000000001</v>
      </c>
      <c r="V243" s="96"/>
    </row>
    <row r="244" spans="1:27" ht="30.95" customHeight="1" x14ac:dyDescent="0.15">
      <c r="B244" s="84"/>
      <c r="C244" s="49"/>
      <c r="D244" s="1047" t="s">
        <v>184</v>
      </c>
      <c r="E244" s="1048"/>
      <c r="F244" s="1048"/>
      <c r="G244" s="1048"/>
      <c r="H244" s="97">
        <v>268</v>
      </c>
      <c r="I244" s="98">
        <v>35.074626865671647</v>
      </c>
      <c r="J244" s="98">
        <v>33.208955223880601</v>
      </c>
      <c r="K244" s="98">
        <v>2.9850746268656714</v>
      </c>
      <c r="L244" s="98">
        <v>0.37313432835820892</v>
      </c>
      <c r="M244" s="98">
        <v>0</v>
      </c>
      <c r="N244" s="98">
        <v>0.37313432835820892</v>
      </c>
      <c r="O244" s="98">
        <v>0</v>
      </c>
      <c r="P244" s="98">
        <v>0</v>
      </c>
      <c r="Q244" s="98">
        <v>0.37313432835820892</v>
      </c>
      <c r="R244" s="98">
        <v>0</v>
      </c>
      <c r="S244" s="98">
        <v>0</v>
      </c>
      <c r="T244" s="98">
        <v>27.611940298507463</v>
      </c>
      <c r="U244" s="98">
        <v>100</v>
      </c>
      <c r="V244" s="96"/>
    </row>
    <row r="245" spans="1:27" ht="30.95" customHeight="1" x14ac:dyDescent="0.15">
      <c r="B245" s="92"/>
      <c r="C245" s="53"/>
      <c r="D245" s="945" t="s">
        <v>185</v>
      </c>
      <c r="E245" s="946"/>
      <c r="F245" s="946"/>
      <c r="G245" s="946"/>
      <c r="H245" s="99">
        <v>268</v>
      </c>
      <c r="I245" s="100">
        <v>63.059701492537314</v>
      </c>
      <c r="J245" s="100">
        <v>5.2238805970149249</v>
      </c>
      <c r="K245" s="100">
        <v>1.1194029850746268</v>
      </c>
      <c r="L245" s="100">
        <v>0</v>
      </c>
      <c r="M245" s="100">
        <v>0</v>
      </c>
      <c r="N245" s="100">
        <v>0</v>
      </c>
      <c r="O245" s="100">
        <v>0</v>
      </c>
      <c r="P245" s="100">
        <v>0.37313432835820892</v>
      </c>
      <c r="Q245" s="100">
        <v>0</v>
      </c>
      <c r="R245" s="100">
        <v>0</v>
      </c>
      <c r="S245" s="100">
        <v>0</v>
      </c>
      <c r="T245" s="100">
        <v>30.223880597014922</v>
      </c>
      <c r="U245" s="100">
        <v>100</v>
      </c>
      <c r="V245" s="96"/>
    </row>
    <row r="246" spans="1:27" ht="30.95" customHeight="1" x14ac:dyDescent="0.15">
      <c r="B246" s="35" t="s">
        <v>1</v>
      </c>
      <c r="C246" s="58" t="s">
        <v>186</v>
      </c>
      <c r="D246" s="59"/>
      <c r="E246" s="59"/>
      <c r="F246" s="59"/>
      <c r="G246" s="59"/>
      <c r="H246" s="95">
        <v>240</v>
      </c>
      <c r="I246" s="62">
        <v>0</v>
      </c>
      <c r="J246" s="62">
        <v>11.25</v>
      </c>
      <c r="K246" s="62">
        <v>12.083333333333334</v>
      </c>
      <c r="L246" s="62">
        <v>11.666666666666666</v>
      </c>
      <c r="M246" s="62">
        <v>16.25</v>
      </c>
      <c r="N246" s="62">
        <v>15.833333333333332</v>
      </c>
      <c r="O246" s="62">
        <v>10.416666666666668</v>
      </c>
      <c r="P246" s="62">
        <v>7.9166666666666661</v>
      </c>
      <c r="Q246" s="62">
        <v>6.25</v>
      </c>
      <c r="R246" s="62">
        <v>5</v>
      </c>
      <c r="S246" s="62">
        <v>3.3333333333333335</v>
      </c>
      <c r="T246" s="101" t="s">
        <v>191</v>
      </c>
      <c r="U246" s="62">
        <v>100</v>
      </c>
      <c r="V246" s="96"/>
    </row>
    <row r="247" spans="1:27" ht="30.95" customHeight="1" x14ac:dyDescent="0.15">
      <c r="B247" s="102" t="s">
        <v>192</v>
      </c>
      <c r="C247" s="49"/>
      <c r="D247" s="947" t="s">
        <v>193</v>
      </c>
      <c r="E247" s="948"/>
      <c r="F247" s="948"/>
      <c r="G247" s="948"/>
      <c r="H247" s="103">
        <v>231</v>
      </c>
      <c r="I247" s="104">
        <v>0</v>
      </c>
      <c r="J247" s="104">
        <v>19.480519480519483</v>
      </c>
      <c r="K247" s="104">
        <v>21.212121212121211</v>
      </c>
      <c r="L247" s="104">
        <v>15.584415584415584</v>
      </c>
      <c r="M247" s="104">
        <v>10.822510822510822</v>
      </c>
      <c r="N247" s="104">
        <v>11.255411255411255</v>
      </c>
      <c r="O247" s="104">
        <v>8.6580086580086579</v>
      </c>
      <c r="P247" s="104">
        <v>3.8961038961038961</v>
      </c>
      <c r="Q247" s="104">
        <v>3.8961038961038961</v>
      </c>
      <c r="R247" s="104">
        <v>4.329004329004329</v>
      </c>
      <c r="S247" s="104">
        <v>0.86580086580086579</v>
      </c>
      <c r="T247" s="105" t="s">
        <v>146</v>
      </c>
      <c r="U247" s="104">
        <v>100</v>
      </c>
      <c r="V247" s="96"/>
    </row>
    <row r="248" spans="1:27" ht="30.95" customHeight="1" x14ac:dyDescent="0.15">
      <c r="B248" s="84"/>
      <c r="C248" s="49"/>
      <c r="D248" s="88"/>
      <c r="E248" s="89" t="s">
        <v>188</v>
      </c>
      <c r="F248" s="90"/>
      <c r="G248" s="90"/>
      <c r="H248" s="97">
        <v>221</v>
      </c>
      <c r="I248" s="98">
        <v>0</v>
      </c>
      <c r="J248" s="98">
        <v>40.723981900452486</v>
      </c>
      <c r="K248" s="98">
        <v>28.054298642533936</v>
      </c>
      <c r="L248" s="98">
        <v>9.502262443438914</v>
      </c>
      <c r="M248" s="98">
        <v>4.5248868778280542</v>
      </c>
      <c r="N248" s="98">
        <v>7.2398190045248878</v>
      </c>
      <c r="O248" s="98">
        <v>5.8823529411764701</v>
      </c>
      <c r="P248" s="98">
        <v>2.7149321266968327</v>
      </c>
      <c r="Q248" s="98">
        <v>0</v>
      </c>
      <c r="R248" s="98">
        <v>1.3574660633484164</v>
      </c>
      <c r="S248" s="98">
        <v>0</v>
      </c>
      <c r="T248" s="106" t="s">
        <v>146</v>
      </c>
      <c r="U248" s="98">
        <v>99.999999999999986</v>
      </c>
      <c r="V248" s="96"/>
    </row>
    <row r="249" spans="1:27" ht="30.95" customHeight="1" x14ac:dyDescent="0.15">
      <c r="B249" s="84"/>
      <c r="C249" s="49"/>
      <c r="D249" s="91"/>
      <c r="E249" s="89" t="s">
        <v>189</v>
      </c>
      <c r="F249" s="90"/>
      <c r="G249" s="90"/>
      <c r="H249" s="97">
        <v>222</v>
      </c>
      <c r="I249" s="98">
        <v>2.7027027027027026</v>
      </c>
      <c r="J249" s="98">
        <v>94.14414414414415</v>
      </c>
      <c r="K249" s="98">
        <v>1.8018018018018018</v>
      </c>
      <c r="L249" s="98">
        <v>0.45045045045045046</v>
      </c>
      <c r="M249" s="98">
        <v>0.45045045045045046</v>
      </c>
      <c r="N249" s="98">
        <v>0</v>
      </c>
      <c r="O249" s="98">
        <v>0</v>
      </c>
      <c r="P249" s="98">
        <v>0</v>
      </c>
      <c r="Q249" s="98">
        <v>0</v>
      </c>
      <c r="R249" s="98">
        <v>0.45045045045045046</v>
      </c>
      <c r="S249" s="98">
        <v>0</v>
      </c>
      <c r="T249" s="106" t="s">
        <v>146</v>
      </c>
      <c r="U249" s="98">
        <v>100</v>
      </c>
      <c r="V249" s="96"/>
    </row>
    <row r="250" spans="1:27" ht="30.95" customHeight="1" x14ac:dyDescent="0.15">
      <c r="B250" s="84"/>
      <c r="C250" s="49"/>
      <c r="D250" s="1047" t="s">
        <v>190</v>
      </c>
      <c r="E250" s="1048"/>
      <c r="F250" s="1048"/>
      <c r="G250" s="1048"/>
      <c r="H250" s="97">
        <v>191</v>
      </c>
      <c r="I250" s="98">
        <v>38.219895287958117</v>
      </c>
      <c r="J250" s="98">
        <v>44.502617801047123</v>
      </c>
      <c r="K250" s="98">
        <v>10.99476439790576</v>
      </c>
      <c r="L250" s="98">
        <v>1.0471204188481675</v>
      </c>
      <c r="M250" s="98">
        <v>2.0942408376963351</v>
      </c>
      <c r="N250" s="98">
        <v>1.5706806282722512</v>
      </c>
      <c r="O250" s="98">
        <v>1.0471204188481675</v>
      </c>
      <c r="P250" s="98">
        <v>0</v>
      </c>
      <c r="Q250" s="98">
        <v>0</v>
      </c>
      <c r="R250" s="98">
        <v>0.52356020942408377</v>
      </c>
      <c r="S250" s="98">
        <v>0</v>
      </c>
      <c r="T250" s="106" t="s">
        <v>146</v>
      </c>
      <c r="U250" s="98">
        <v>100.00000000000001</v>
      </c>
      <c r="V250" s="96"/>
    </row>
    <row r="251" spans="1:27" ht="30.95" customHeight="1" x14ac:dyDescent="0.15">
      <c r="B251" s="84"/>
      <c r="C251" s="49"/>
      <c r="D251" s="1047" t="s">
        <v>184</v>
      </c>
      <c r="E251" s="1048"/>
      <c r="F251" s="1048"/>
      <c r="G251" s="1048"/>
      <c r="H251" s="97">
        <v>194</v>
      </c>
      <c r="I251" s="98">
        <v>48.453608247422679</v>
      </c>
      <c r="J251" s="98">
        <v>45.876288659793815</v>
      </c>
      <c r="K251" s="98">
        <v>4.1237113402061851</v>
      </c>
      <c r="L251" s="98">
        <v>0.51546391752577314</v>
      </c>
      <c r="M251" s="98">
        <v>0</v>
      </c>
      <c r="N251" s="98">
        <v>0.51546391752577314</v>
      </c>
      <c r="O251" s="98">
        <v>0</v>
      </c>
      <c r="P251" s="98">
        <v>0</v>
      </c>
      <c r="Q251" s="98">
        <v>0.51546391752577314</v>
      </c>
      <c r="R251" s="98">
        <v>0</v>
      </c>
      <c r="S251" s="98">
        <v>0</v>
      </c>
      <c r="T251" s="106" t="s">
        <v>146</v>
      </c>
      <c r="U251" s="98">
        <v>100.00000000000001</v>
      </c>
      <c r="V251" s="96"/>
    </row>
    <row r="252" spans="1:27" ht="30.95" customHeight="1" x14ac:dyDescent="0.15">
      <c r="B252" s="92"/>
      <c r="C252" s="53"/>
      <c r="D252" s="945" t="s">
        <v>185</v>
      </c>
      <c r="E252" s="946"/>
      <c r="F252" s="946"/>
      <c r="G252" s="946"/>
      <c r="H252" s="99">
        <v>187</v>
      </c>
      <c r="I252" s="100">
        <v>90.37433155080214</v>
      </c>
      <c r="J252" s="100">
        <v>7.4866310160427805</v>
      </c>
      <c r="K252" s="100">
        <v>1.6042780748663104</v>
      </c>
      <c r="L252" s="100">
        <v>0</v>
      </c>
      <c r="M252" s="100">
        <v>0</v>
      </c>
      <c r="N252" s="100">
        <v>0</v>
      </c>
      <c r="O252" s="100">
        <v>0</v>
      </c>
      <c r="P252" s="100">
        <v>0.53475935828876997</v>
      </c>
      <c r="Q252" s="100">
        <v>0</v>
      </c>
      <c r="R252" s="100">
        <v>0</v>
      </c>
      <c r="S252" s="100">
        <v>0</v>
      </c>
      <c r="T252" s="107" t="s">
        <v>146</v>
      </c>
      <c r="U252" s="100">
        <v>100</v>
      </c>
      <c r="V252" s="96"/>
    </row>
    <row r="254" spans="1:27" ht="15" customHeight="1" x14ac:dyDescent="0.15">
      <c r="A254" s="37" t="s">
        <v>163</v>
      </c>
      <c r="G254" s="38"/>
      <c r="H254" s="38"/>
      <c r="I254" s="38"/>
      <c r="J254" s="38"/>
      <c r="K254" s="38"/>
    </row>
    <row r="255" spans="1:27" ht="33.75" x14ac:dyDescent="0.15">
      <c r="B255" s="43" t="s">
        <v>61</v>
      </c>
      <c r="C255" s="44"/>
      <c r="D255" s="44"/>
      <c r="E255" s="44"/>
      <c r="F255" s="44"/>
      <c r="G255" s="44"/>
      <c r="H255" s="44"/>
      <c r="I255" s="77" t="s">
        <v>194</v>
      </c>
      <c r="J255" s="78" t="s">
        <v>165</v>
      </c>
      <c r="K255" s="78" t="s">
        <v>166</v>
      </c>
      <c r="L255" s="78" t="s">
        <v>167</v>
      </c>
      <c r="M255" s="78" t="s">
        <v>168</v>
      </c>
      <c r="N255" s="78" t="s">
        <v>169</v>
      </c>
      <c r="O255" s="78" t="s">
        <v>170</v>
      </c>
      <c r="P255" s="78" t="s">
        <v>171</v>
      </c>
      <c r="Q255" s="78" t="s">
        <v>172</v>
      </c>
      <c r="R255" s="78" t="s">
        <v>173</v>
      </c>
      <c r="S255" s="78" t="s">
        <v>174</v>
      </c>
      <c r="T255" s="79" t="s">
        <v>73</v>
      </c>
      <c r="U255" s="79" t="s">
        <v>57</v>
      </c>
      <c r="V255" s="79" t="s">
        <v>175</v>
      </c>
      <c r="W255" s="79" t="s">
        <v>176</v>
      </c>
      <c r="X255" s="79" t="s">
        <v>177</v>
      </c>
      <c r="Y255" s="79" t="s">
        <v>178</v>
      </c>
      <c r="Z255" s="80"/>
    </row>
    <row r="256" spans="1:27" ht="30.95" customHeight="1" x14ac:dyDescent="0.15">
      <c r="B256" s="35" t="s">
        <v>0</v>
      </c>
      <c r="C256" s="58" t="s">
        <v>186</v>
      </c>
      <c r="D256" s="59"/>
      <c r="E256" s="59"/>
      <c r="F256" s="59"/>
      <c r="G256" s="59"/>
      <c r="H256" s="60"/>
      <c r="I256" s="61">
        <v>0</v>
      </c>
      <c r="J256" s="61">
        <v>0</v>
      </c>
      <c r="K256" s="61">
        <v>4</v>
      </c>
      <c r="L256" s="61">
        <v>4</v>
      </c>
      <c r="M256" s="61">
        <v>7</v>
      </c>
      <c r="N256" s="61">
        <v>3</v>
      </c>
      <c r="O256" s="61">
        <v>2</v>
      </c>
      <c r="P256" s="61">
        <v>3</v>
      </c>
      <c r="Q256" s="61">
        <v>0</v>
      </c>
      <c r="R256" s="61">
        <v>1</v>
      </c>
      <c r="S256" s="61">
        <v>1</v>
      </c>
      <c r="T256" s="61">
        <v>2</v>
      </c>
      <c r="U256" s="61">
        <v>27</v>
      </c>
      <c r="V256" s="81">
        <v>1485.5789599999998</v>
      </c>
      <c r="W256" s="81">
        <v>8318</v>
      </c>
      <c r="X256" s="81">
        <v>369.4</v>
      </c>
      <c r="Y256" s="81">
        <v>950</v>
      </c>
      <c r="Z256" s="82"/>
      <c r="AA256" s="83"/>
    </row>
    <row r="257" spans="2:27" ht="30.95" customHeight="1" x14ac:dyDescent="0.15">
      <c r="B257" s="84"/>
      <c r="C257" s="49"/>
      <c r="D257" s="947" t="s">
        <v>187</v>
      </c>
      <c r="E257" s="948"/>
      <c r="F257" s="948"/>
      <c r="G257" s="948"/>
      <c r="H257" s="85"/>
      <c r="I257" s="86">
        <v>0</v>
      </c>
      <c r="J257" s="86">
        <v>3</v>
      </c>
      <c r="K257" s="86">
        <v>7</v>
      </c>
      <c r="L257" s="86">
        <v>5</v>
      </c>
      <c r="M257" s="86">
        <v>4</v>
      </c>
      <c r="N257" s="86">
        <v>1</v>
      </c>
      <c r="O257" s="86">
        <v>2</v>
      </c>
      <c r="P257" s="86">
        <v>0</v>
      </c>
      <c r="Q257" s="86">
        <v>0</v>
      </c>
      <c r="R257" s="86">
        <v>2</v>
      </c>
      <c r="S257" s="86">
        <v>0</v>
      </c>
      <c r="T257" s="86">
        <v>3</v>
      </c>
      <c r="U257" s="86">
        <v>27</v>
      </c>
      <c r="V257" s="87">
        <v>1010.7352500000002</v>
      </c>
      <c r="W257" s="87">
        <v>4356</v>
      </c>
      <c r="X257" s="87">
        <v>180</v>
      </c>
      <c r="Y257" s="87">
        <v>714.15499999999997</v>
      </c>
      <c r="Z257" s="82"/>
      <c r="AA257" s="83"/>
    </row>
    <row r="258" spans="2:27" ht="30.95" customHeight="1" x14ac:dyDescent="0.15">
      <c r="B258" s="84"/>
      <c r="C258" s="49"/>
      <c r="D258" s="88"/>
      <c r="E258" s="89" t="s">
        <v>188</v>
      </c>
      <c r="F258" s="90"/>
      <c r="G258" s="90"/>
      <c r="H258" s="85"/>
      <c r="I258" s="86">
        <v>0</v>
      </c>
      <c r="J258" s="86">
        <v>11</v>
      </c>
      <c r="K258" s="86">
        <v>8</v>
      </c>
      <c r="L258" s="86">
        <v>1</v>
      </c>
      <c r="M258" s="86">
        <v>0</v>
      </c>
      <c r="N258" s="86">
        <v>0</v>
      </c>
      <c r="O258" s="86">
        <v>1</v>
      </c>
      <c r="P258" s="86">
        <v>0</v>
      </c>
      <c r="Q258" s="86">
        <v>0</v>
      </c>
      <c r="R258" s="86">
        <v>2</v>
      </c>
      <c r="S258" s="86">
        <v>0</v>
      </c>
      <c r="T258" s="86">
        <v>4</v>
      </c>
      <c r="U258" s="86">
        <v>27</v>
      </c>
      <c r="V258" s="87">
        <v>681.59617391304346</v>
      </c>
      <c r="W258" s="87">
        <v>4177</v>
      </c>
      <c r="X258" s="87">
        <v>9.5299999999999994</v>
      </c>
      <c r="Y258" s="87">
        <v>357</v>
      </c>
      <c r="Z258" s="82"/>
      <c r="AA258" s="83"/>
    </row>
    <row r="259" spans="2:27" ht="30.95" customHeight="1" x14ac:dyDescent="0.15">
      <c r="B259" s="84"/>
      <c r="C259" s="49"/>
      <c r="D259" s="91"/>
      <c r="E259" s="89" t="s">
        <v>189</v>
      </c>
      <c r="F259" s="90"/>
      <c r="G259" s="90"/>
      <c r="H259" s="85"/>
      <c r="I259" s="86">
        <v>2</v>
      </c>
      <c r="J259" s="86">
        <v>21</v>
      </c>
      <c r="K259" s="86">
        <v>1</v>
      </c>
      <c r="L259" s="86">
        <v>0</v>
      </c>
      <c r="M259" s="86">
        <v>0</v>
      </c>
      <c r="N259" s="86">
        <v>0</v>
      </c>
      <c r="O259" s="86">
        <v>0</v>
      </c>
      <c r="P259" s="86">
        <v>0</v>
      </c>
      <c r="Q259" s="86">
        <v>0</v>
      </c>
      <c r="R259" s="86">
        <v>0</v>
      </c>
      <c r="S259" s="86">
        <v>0</v>
      </c>
      <c r="T259" s="86">
        <v>3</v>
      </c>
      <c r="U259" s="86">
        <v>27</v>
      </c>
      <c r="V259" s="87">
        <v>72.529458333333324</v>
      </c>
      <c r="W259" s="87">
        <v>325</v>
      </c>
      <c r="X259" s="87">
        <v>0</v>
      </c>
      <c r="Y259" s="87">
        <v>53.75</v>
      </c>
      <c r="Z259" s="82"/>
      <c r="AA259" s="83"/>
    </row>
    <row r="260" spans="2:27" ht="30.95" customHeight="1" x14ac:dyDescent="0.15">
      <c r="B260" s="84"/>
      <c r="C260" s="49"/>
      <c r="D260" s="1047" t="s">
        <v>190</v>
      </c>
      <c r="E260" s="1048"/>
      <c r="F260" s="1048"/>
      <c r="G260" s="1048"/>
      <c r="H260" s="85"/>
      <c r="I260" s="86">
        <v>5</v>
      </c>
      <c r="J260" s="86">
        <v>15</v>
      </c>
      <c r="K260" s="86">
        <v>2</v>
      </c>
      <c r="L260" s="86">
        <v>0</v>
      </c>
      <c r="M260" s="86">
        <v>1</v>
      </c>
      <c r="N260" s="86">
        <v>0</v>
      </c>
      <c r="O260" s="86">
        <v>0</v>
      </c>
      <c r="P260" s="86">
        <v>0</v>
      </c>
      <c r="Q260" s="86">
        <v>0</v>
      </c>
      <c r="R260" s="86">
        <v>0</v>
      </c>
      <c r="S260" s="86">
        <v>0</v>
      </c>
      <c r="T260" s="86">
        <v>4</v>
      </c>
      <c r="U260" s="86">
        <v>27</v>
      </c>
      <c r="V260" s="87">
        <v>174.90217391304347</v>
      </c>
      <c r="W260" s="87">
        <v>826</v>
      </c>
      <c r="X260" s="87">
        <v>0</v>
      </c>
      <c r="Y260" s="87">
        <v>149</v>
      </c>
      <c r="Z260" s="82"/>
      <c r="AA260" s="83"/>
    </row>
    <row r="261" spans="2:27" ht="30.95" customHeight="1" x14ac:dyDescent="0.15">
      <c r="B261" s="84"/>
      <c r="C261" s="49"/>
      <c r="D261" s="1047" t="s">
        <v>184</v>
      </c>
      <c r="E261" s="1048"/>
      <c r="F261" s="1048"/>
      <c r="G261" s="1048"/>
      <c r="H261" s="85"/>
      <c r="I261" s="86">
        <v>11</v>
      </c>
      <c r="J261" s="86">
        <v>9</v>
      </c>
      <c r="K261" s="86">
        <v>1</v>
      </c>
      <c r="L261" s="86">
        <v>0</v>
      </c>
      <c r="M261" s="86">
        <v>0</v>
      </c>
      <c r="N261" s="86">
        <v>0</v>
      </c>
      <c r="O261" s="86">
        <v>0</v>
      </c>
      <c r="P261" s="86">
        <v>0</v>
      </c>
      <c r="Q261" s="86">
        <v>0</v>
      </c>
      <c r="R261" s="86">
        <v>0</v>
      </c>
      <c r="S261" s="86">
        <v>0</v>
      </c>
      <c r="T261" s="86">
        <v>6</v>
      </c>
      <c r="U261" s="86">
        <v>27</v>
      </c>
      <c r="V261" s="87">
        <v>55.369523809523812</v>
      </c>
      <c r="W261" s="87">
        <v>414.21</v>
      </c>
      <c r="X261" s="87">
        <v>0</v>
      </c>
      <c r="Y261" s="87">
        <v>0</v>
      </c>
      <c r="Z261" s="82"/>
      <c r="AA261" s="83"/>
    </row>
    <row r="262" spans="2:27" ht="30.95" customHeight="1" x14ac:dyDescent="0.15">
      <c r="B262" s="92"/>
      <c r="C262" s="53"/>
      <c r="D262" s="945" t="s">
        <v>185</v>
      </c>
      <c r="E262" s="946"/>
      <c r="F262" s="946"/>
      <c r="G262" s="946"/>
      <c r="H262" s="55"/>
      <c r="I262" s="93">
        <v>18</v>
      </c>
      <c r="J262" s="93">
        <v>3</v>
      </c>
      <c r="K262" s="93">
        <v>0</v>
      </c>
      <c r="L262" s="93">
        <v>0</v>
      </c>
      <c r="M262" s="93">
        <v>0</v>
      </c>
      <c r="N262" s="93">
        <v>0</v>
      </c>
      <c r="O262" s="93">
        <v>0</v>
      </c>
      <c r="P262" s="93">
        <v>0</v>
      </c>
      <c r="Q262" s="93">
        <v>0</v>
      </c>
      <c r="R262" s="93">
        <v>0</v>
      </c>
      <c r="S262" s="93">
        <v>0</v>
      </c>
      <c r="T262" s="93">
        <v>6</v>
      </c>
      <c r="U262" s="93">
        <v>27</v>
      </c>
      <c r="V262" s="94">
        <v>9.754761904761903</v>
      </c>
      <c r="W262" s="94">
        <v>96.8</v>
      </c>
      <c r="X262" s="94">
        <v>0</v>
      </c>
      <c r="Y262" s="94">
        <v>0</v>
      </c>
      <c r="Z262" s="82"/>
      <c r="AA262" s="83"/>
    </row>
    <row r="263" spans="2:27" ht="30.95" customHeight="1" x14ac:dyDescent="0.15">
      <c r="B263" s="35" t="s">
        <v>1</v>
      </c>
      <c r="C263" s="58" t="s">
        <v>186</v>
      </c>
      <c r="D263" s="59"/>
      <c r="E263" s="59"/>
      <c r="F263" s="59"/>
      <c r="G263" s="59"/>
      <c r="H263" s="95">
        <v>27</v>
      </c>
      <c r="I263" s="62">
        <v>0</v>
      </c>
      <c r="J263" s="62">
        <v>0</v>
      </c>
      <c r="K263" s="62">
        <v>14.814814814814813</v>
      </c>
      <c r="L263" s="62">
        <v>14.814814814814813</v>
      </c>
      <c r="M263" s="62">
        <v>25.925925925925924</v>
      </c>
      <c r="N263" s="62">
        <v>11.111111111111111</v>
      </c>
      <c r="O263" s="62">
        <v>7.4074074074074066</v>
      </c>
      <c r="P263" s="62">
        <v>11.111111111111111</v>
      </c>
      <c r="Q263" s="62">
        <v>0</v>
      </c>
      <c r="R263" s="62">
        <v>3.7037037037037033</v>
      </c>
      <c r="S263" s="62">
        <v>3.7037037037037033</v>
      </c>
      <c r="T263" s="62">
        <v>7.4074074074074066</v>
      </c>
      <c r="U263" s="62">
        <v>100</v>
      </c>
      <c r="V263" s="96"/>
    </row>
    <row r="264" spans="2:27" ht="30.95" customHeight="1" x14ac:dyDescent="0.15">
      <c r="B264" s="84"/>
      <c r="C264" s="49"/>
      <c r="D264" s="947" t="s">
        <v>187</v>
      </c>
      <c r="E264" s="948"/>
      <c r="F264" s="948"/>
      <c r="G264" s="948"/>
      <c r="H264" s="97">
        <v>27</v>
      </c>
      <c r="I264" s="98">
        <v>0</v>
      </c>
      <c r="J264" s="98">
        <v>11.111111111111111</v>
      </c>
      <c r="K264" s="98">
        <v>25.925925925925924</v>
      </c>
      <c r="L264" s="98">
        <v>18.518518518518519</v>
      </c>
      <c r="M264" s="98">
        <v>14.814814814814813</v>
      </c>
      <c r="N264" s="98">
        <v>3.7037037037037033</v>
      </c>
      <c r="O264" s="98">
        <v>7.4074074074074066</v>
      </c>
      <c r="P264" s="98">
        <v>0</v>
      </c>
      <c r="Q264" s="98">
        <v>0</v>
      </c>
      <c r="R264" s="98">
        <v>7.4074074074074066</v>
      </c>
      <c r="S264" s="98">
        <v>0</v>
      </c>
      <c r="T264" s="98">
        <v>11.111111111111111</v>
      </c>
      <c r="U264" s="98">
        <v>100</v>
      </c>
      <c r="V264" s="96"/>
    </row>
    <row r="265" spans="2:27" ht="30.95" customHeight="1" x14ac:dyDescent="0.15">
      <c r="B265" s="84"/>
      <c r="C265" s="49"/>
      <c r="D265" s="88"/>
      <c r="E265" s="89" t="s">
        <v>188</v>
      </c>
      <c r="F265" s="90"/>
      <c r="G265" s="90"/>
      <c r="H265" s="97">
        <v>27</v>
      </c>
      <c r="I265" s="98">
        <v>0</v>
      </c>
      <c r="J265" s="98">
        <v>40.74074074074074</v>
      </c>
      <c r="K265" s="98">
        <v>29.629629629629626</v>
      </c>
      <c r="L265" s="98">
        <v>3.7037037037037033</v>
      </c>
      <c r="M265" s="98">
        <v>0</v>
      </c>
      <c r="N265" s="98">
        <v>0</v>
      </c>
      <c r="O265" s="98">
        <v>3.7037037037037033</v>
      </c>
      <c r="P265" s="98">
        <v>0</v>
      </c>
      <c r="Q265" s="98">
        <v>0</v>
      </c>
      <c r="R265" s="98">
        <v>7.4074074074074066</v>
      </c>
      <c r="S265" s="98">
        <v>0</v>
      </c>
      <c r="T265" s="98">
        <v>14.814814814814813</v>
      </c>
      <c r="U265" s="98">
        <v>100</v>
      </c>
      <c r="V265" s="96"/>
    </row>
    <row r="266" spans="2:27" ht="30.95" customHeight="1" x14ac:dyDescent="0.15">
      <c r="B266" s="84"/>
      <c r="C266" s="49"/>
      <c r="D266" s="91"/>
      <c r="E266" s="89" t="s">
        <v>189</v>
      </c>
      <c r="F266" s="90"/>
      <c r="G266" s="90"/>
      <c r="H266" s="97">
        <v>27</v>
      </c>
      <c r="I266" s="98">
        <v>7.4074074074074066</v>
      </c>
      <c r="J266" s="98">
        <v>77.777777777777786</v>
      </c>
      <c r="K266" s="98">
        <v>3.7037037037037033</v>
      </c>
      <c r="L266" s="98">
        <v>0</v>
      </c>
      <c r="M266" s="98">
        <v>0</v>
      </c>
      <c r="N266" s="98">
        <v>0</v>
      </c>
      <c r="O266" s="98">
        <v>0</v>
      </c>
      <c r="P266" s="98">
        <v>0</v>
      </c>
      <c r="Q266" s="98">
        <v>0</v>
      </c>
      <c r="R266" s="98">
        <v>0</v>
      </c>
      <c r="S266" s="98">
        <v>0</v>
      </c>
      <c r="T266" s="98">
        <v>11.111111111111111</v>
      </c>
      <c r="U266" s="98">
        <v>100.00000000000001</v>
      </c>
      <c r="V266" s="96"/>
    </row>
    <row r="267" spans="2:27" ht="30.95" customHeight="1" x14ac:dyDescent="0.15">
      <c r="B267" s="84"/>
      <c r="C267" s="49"/>
      <c r="D267" s="1047" t="s">
        <v>190</v>
      </c>
      <c r="E267" s="1048"/>
      <c r="F267" s="1048"/>
      <c r="G267" s="1048"/>
      <c r="H267" s="97">
        <v>27</v>
      </c>
      <c r="I267" s="98">
        <v>18.518518518518519</v>
      </c>
      <c r="J267" s="98">
        <v>55.555555555555557</v>
      </c>
      <c r="K267" s="98">
        <v>7.4074074074074066</v>
      </c>
      <c r="L267" s="98">
        <v>0</v>
      </c>
      <c r="M267" s="98">
        <v>3.7037037037037033</v>
      </c>
      <c r="N267" s="98">
        <v>0</v>
      </c>
      <c r="O267" s="98">
        <v>0</v>
      </c>
      <c r="P267" s="98">
        <v>0</v>
      </c>
      <c r="Q267" s="98">
        <v>0</v>
      </c>
      <c r="R267" s="98">
        <v>0</v>
      </c>
      <c r="S267" s="98">
        <v>0</v>
      </c>
      <c r="T267" s="98">
        <v>14.814814814814813</v>
      </c>
      <c r="U267" s="98">
        <v>100</v>
      </c>
      <c r="V267" s="96"/>
    </row>
    <row r="268" spans="2:27" ht="30.95" customHeight="1" x14ac:dyDescent="0.15">
      <c r="B268" s="84"/>
      <c r="C268" s="49"/>
      <c r="D268" s="1047" t="s">
        <v>184</v>
      </c>
      <c r="E268" s="1048"/>
      <c r="F268" s="1048"/>
      <c r="G268" s="1048"/>
      <c r="H268" s="97">
        <v>27</v>
      </c>
      <c r="I268" s="98">
        <v>40.74074074074074</v>
      </c>
      <c r="J268" s="98">
        <v>33.333333333333329</v>
      </c>
      <c r="K268" s="98">
        <v>3.7037037037037033</v>
      </c>
      <c r="L268" s="98">
        <v>0</v>
      </c>
      <c r="M268" s="98">
        <v>0</v>
      </c>
      <c r="N268" s="98">
        <v>0</v>
      </c>
      <c r="O268" s="98">
        <v>0</v>
      </c>
      <c r="P268" s="98">
        <v>0</v>
      </c>
      <c r="Q268" s="98">
        <v>0</v>
      </c>
      <c r="R268" s="98">
        <v>0</v>
      </c>
      <c r="S268" s="98">
        <v>0</v>
      </c>
      <c r="T268" s="98">
        <v>22.222222222222221</v>
      </c>
      <c r="U268" s="98">
        <v>100</v>
      </c>
      <c r="V268" s="96"/>
    </row>
    <row r="269" spans="2:27" ht="30.95" customHeight="1" x14ac:dyDescent="0.15">
      <c r="B269" s="92"/>
      <c r="C269" s="53"/>
      <c r="D269" s="945" t="s">
        <v>185</v>
      </c>
      <c r="E269" s="946"/>
      <c r="F269" s="946"/>
      <c r="G269" s="946"/>
      <c r="H269" s="99">
        <v>27</v>
      </c>
      <c r="I269" s="100">
        <v>66.666666666666657</v>
      </c>
      <c r="J269" s="100">
        <v>11.111111111111111</v>
      </c>
      <c r="K269" s="100">
        <v>0</v>
      </c>
      <c r="L269" s="100">
        <v>0</v>
      </c>
      <c r="M269" s="100">
        <v>0</v>
      </c>
      <c r="N269" s="100">
        <v>0</v>
      </c>
      <c r="O269" s="100">
        <v>0</v>
      </c>
      <c r="P269" s="100">
        <v>0</v>
      </c>
      <c r="Q269" s="100">
        <v>0</v>
      </c>
      <c r="R269" s="100">
        <v>0</v>
      </c>
      <c r="S269" s="100">
        <v>0</v>
      </c>
      <c r="T269" s="100">
        <v>22.222222222222221</v>
      </c>
      <c r="U269" s="100">
        <v>100</v>
      </c>
      <c r="V269" s="96"/>
    </row>
    <row r="270" spans="2:27" ht="30.95" customHeight="1" x14ac:dyDescent="0.15">
      <c r="B270" s="35" t="s">
        <v>1</v>
      </c>
      <c r="C270" s="58" t="s">
        <v>186</v>
      </c>
      <c r="D270" s="59"/>
      <c r="E270" s="59"/>
      <c r="F270" s="59"/>
      <c r="G270" s="59"/>
      <c r="H270" s="95">
        <v>25</v>
      </c>
      <c r="I270" s="62">
        <v>0</v>
      </c>
      <c r="J270" s="62">
        <v>0</v>
      </c>
      <c r="K270" s="62">
        <v>16</v>
      </c>
      <c r="L270" s="62">
        <v>16</v>
      </c>
      <c r="M270" s="62">
        <v>28.000000000000004</v>
      </c>
      <c r="N270" s="62">
        <v>12</v>
      </c>
      <c r="O270" s="62">
        <v>8</v>
      </c>
      <c r="P270" s="62">
        <v>12</v>
      </c>
      <c r="Q270" s="62">
        <v>0</v>
      </c>
      <c r="R270" s="62">
        <v>4</v>
      </c>
      <c r="S270" s="62">
        <v>4</v>
      </c>
      <c r="T270" s="101" t="s">
        <v>191</v>
      </c>
      <c r="U270" s="62">
        <v>100</v>
      </c>
      <c r="V270" s="96"/>
    </row>
    <row r="271" spans="2:27" ht="30.95" customHeight="1" x14ac:dyDescent="0.15">
      <c r="B271" s="102" t="s">
        <v>192</v>
      </c>
      <c r="C271" s="49"/>
      <c r="D271" s="947" t="s">
        <v>193</v>
      </c>
      <c r="E271" s="948"/>
      <c r="F271" s="948"/>
      <c r="G271" s="948"/>
      <c r="H271" s="103">
        <v>24</v>
      </c>
      <c r="I271" s="104">
        <v>0</v>
      </c>
      <c r="J271" s="104">
        <v>12.5</v>
      </c>
      <c r="K271" s="104">
        <v>29.166666666666668</v>
      </c>
      <c r="L271" s="104">
        <v>20.833333333333336</v>
      </c>
      <c r="M271" s="104">
        <v>16.666666666666664</v>
      </c>
      <c r="N271" s="104">
        <v>4.1666666666666661</v>
      </c>
      <c r="O271" s="104">
        <v>8.3333333333333321</v>
      </c>
      <c r="P271" s="104">
        <v>0</v>
      </c>
      <c r="Q271" s="104">
        <v>0</v>
      </c>
      <c r="R271" s="104">
        <v>8.3333333333333321</v>
      </c>
      <c r="S271" s="104">
        <v>0</v>
      </c>
      <c r="T271" s="105" t="s">
        <v>146</v>
      </c>
      <c r="U271" s="104">
        <v>100</v>
      </c>
      <c r="V271" s="96"/>
    </row>
    <row r="272" spans="2:27" ht="30.95" customHeight="1" x14ac:dyDescent="0.15">
      <c r="B272" s="84"/>
      <c r="C272" s="49"/>
      <c r="D272" s="88"/>
      <c r="E272" s="89" t="s">
        <v>195</v>
      </c>
      <c r="F272" s="90"/>
      <c r="G272" s="90"/>
      <c r="H272" s="97">
        <v>23</v>
      </c>
      <c r="I272" s="98">
        <v>0</v>
      </c>
      <c r="J272" s="98">
        <v>47.826086956521742</v>
      </c>
      <c r="K272" s="98">
        <v>34.782608695652172</v>
      </c>
      <c r="L272" s="98">
        <v>4.3478260869565215</v>
      </c>
      <c r="M272" s="98">
        <v>0</v>
      </c>
      <c r="N272" s="98">
        <v>0</v>
      </c>
      <c r="O272" s="98">
        <v>4.3478260869565215</v>
      </c>
      <c r="P272" s="98">
        <v>0</v>
      </c>
      <c r="Q272" s="98">
        <v>0</v>
      </c>
      <c r="R272" s="98">
        <v>8.695652173913043</v>
      </c>
      <c r="S272" s="98">
        <v>0</v>
      </c>
      <c r="T272" s="106" t="s">
        <v>146</v>
      </c>
      <c r="U272" s="98">
        <v>99.999999999999986</v>
      </c>
      <c r="V272" s="96"/>
    </row>
    <row r="273" spans="1:27" ht="30.95" customHeight="1" x14ac:dyDescent="0.15">
      <c r="B273" s="84"/>
      <c r="C273" s="49"/>
      <c r="D273" s="91"/>
      <c r="E273" s="89" t="s">
        <v>196</v>
      </c>
      <c r="F273" s="90"/>
      <c r="G273" s="90"/>
      <c r="H273" s="97">
        <v>24</v>
      </c>
      <c r="I273" s="98">
        <v>8.3333333333333321</v>
      </c>
      <c r="J273" s="98">
        <v>87.5</v>
      </c>
      <c r="K273" s="98">
        <v>4.1666666666666661</v>
      </c>
      <c r="L273" s="98">
        <v>0</v>
      </c>
      <c r="M273" s="98">
        <v>0</v>
      </c>
      <c r="N273" s="98">
        <v>0</v>
      </c>
      <c r="O273" s="98">
        <v>0</v>
      </c>
      <c r="P273" s="98">
        <v>0</v>
      </c>
      <c r="Q273" s="98">
        <v>0</v>
      </c>
      <c r="R273" s="98">
        <v>0</v>
      </c>
      <c r="S273" s="98">
        <v>0</v>
      </c>
      <c r="T273" s="106" t="s">
        <v>146</v>
      </c>
      <c r="U273" s="98">
        <v>100</v>
      </c>
      <c r="V273" s="96"/>
    </row>
    <row r="274" spans="1:27" ht="30.95" customHeight="1" x14ac:dyDescent="0.15">
      <c r="B274" s="84"/>
      <c r="C274" s="49"/>
      <c r="D274" s="1047" t="s">
        <v>197</v>
      </c>
      <c r="E274" s="1048"/>
      <c r="F274" s="1048"/>
      <c r="G274" s="1048"/>
      <c r="H274" s="97">
        <v>23</v>
      </c>
      <c r="I274" s="98">
        <v>21.739130434782609</v>
      </c>
      <c r="J274" s="98">
        <v>65.217391304347828</v>
      </c>
      <c r="K274" s="98">
        <v>8.695652173913043</v>
      </c>
      <c r="L274" s="98">
        <v>0</v>
      </c>
      <c r="M274" s="98">
        <v>4.3478260869565215</v>
      </c>
      <c r="N274" s="98">
        <v>0</v>
      </c>
      <c r="O274" s="98">
        <v>0</v>
      </c>
      <c r="P274" s="98">
        <v>0</v>
      </c>
      <c r="Q274" s="98">
        <v>0</v>
      </c>
      <c r="R274" s="98">
        <v>0</v>
      </c>
      <c r="S274" s="98">
        <v>0</v>
      </c>
      <c r="T274" s="106" t="s">
        <v>146</v>
      </c>
      <c r="U274" s="98">
        <v>100</v>
      </c>
      <c r="V274" s="96"/>
    </row>
    <row r="275" spans="1:27" ht="30.95" customHeight="1" x14ac:dyDescent="0.15">
      <c r="B275" s="84"/>
      <c r="C275" s="49"/>
      <c r="D275" s="1047" t="s">
        <v>198</v>
      </c>
      <c r="E275" s="1048"/>
      <c r="F275" s="1048"/>
      <c r="G275" s="1048"/>
      <c r="H275" s="97">
        <v>21</v>
      </c>
      <c r="I275" s="98">
        <v>52.380952380952387</v>
      </c>
      <c r="J275" s="98">
        <v>42.857142857142854</v>
      </c>
      <c r="K275" s="98">
        <v>4.7619047619047619</v>
      </c>
      <c r="L275" s="98">
        <v>0</v>
      </c>
      <c r="M275" s="98">
        <v>0</v>
      </c>
      <c r="N275" s="98">
        <v>0</v>
      </c>
      <c r="O275" s="98">
        <v>0</v>
      </c>
      <c r="P275" s="98">
        <v>0</v>
      </c>
      <c r="Q275" s="98">
        <v>0</v>
      </c>
      <c r="R275" s="98">
        <v>0</v>
      </c>
      <c r="S275" s="98">
        <v>0</v>
      </c>
      <c r="T275" s="106" t="s">
        <v>146</v>
      </c>
      <c r="U275" s="98">
        <v>100</v>
      </c>
      <c r="V275" s="96"/>
    </row>
    <row r="276" spans="1:27" ht="30.95" customHeight="1" x14ac:dyDescent="0.15">
      <c r="B276" s="92"/>
      <c r="C276" s="53"/>
      <c r="D276" s="945" t="s">
        <v>199</v>
      </c>
      <c r="E276" s="946"/>
      <c r="F276" s="946"/>
      <c r="G276" s="946"/>
      <c r="H276" s="99">
        <v>21</v>
      </c>
      <c r="I276" s="100">
        <v>85.714285714285708</v>
      </c>
      <c r="J276" s="100">
        <v>14.285714285714285</v>
      </c>
      <c r="K276" s="100">
        <v>0</v>
      </c>
      <c r="L276" s="100">
        <v>0</v>
      </c>
      <c r="M276" s="100">
        <v>0</v>
      </c>
      <c r="N276" s="100">
        <v>0</v>
      </c>
      <c r="O276" s="100">
        <v>0</v>
      </c>
      <c r="P276" s="100">
        <v>0</v>
      </c>
      <c r="Q276" s="100">
        <v>0</v>
      </c>
      <c r="R276" s="100">
        <v>0</v>
      </c>
      <c r="S276" s="100">
        <v>0</v>
      </c>
      <c r="T276" s="107" t="s">
        <v>146</v>
      </c>
      <c r="U276" s="100">
        <v>100</v>
      </c>
      <c r="V276" s="96"/>
    </row>
    <row r="278" spans="1:27" ht="15" customHeight="1" x14ac:dyDescent="0.15">
      <c r="A278" s="37" t="s">
        <v>200</v>
      </c>
      <c r="G278" s="38"/>
      <c r="H278" s="38"/>
      <c r="I278" s="38"/>
      <c r="J278" s="38"/>
      <c r="K278" s="38"/>
    </row>
    <row r="279" spans="1:27" ht="33.75" x14ac:dyDescent="0.15">
      <c r="B279" s="43" t="s">
        <v>60</v>
      </c>
      <c r="C279" s="44"/>
      <c r="D279" s="44"/>
      <c r="E279" s="44"/>
      <c r="F279" s="44"/>
      <c r="G279" s="44"/>
      <c r="H279" s="44"/>
      <c r="I279" s="77" t="s">
        <v>201</v>
      </c>
      <c r="J279" s="78" t="s">
        <v>165</v>
      </c>
      <c r="K279" s="78" t="s">
        <v>166</v>
      </c>
      <c r="L279" s="78" t="s">
        <v>167</v>
      </c>
      <c r="M279" s="78" t="s">
        <v>168</v>
      </c>
      <c r="N279" s="78" t="s">
        <v>169</v>
      </c>
      <c r="O279" s="78" t="s">
        <v>170</v>
      </c>
      <c r="P279" s="78" t="s">
        <v>171</v>
      </c>
      <c r="Q279" s="78" t="s">
        <v>172</v>
      </c>
      <c r="R279" s="78" t="s">
        <v>173</v>
      </c>
      <c r="S279" s="78" t="s">
        <v>174</v>
      </c>
      <c r="T279" s="79" t="s">
        <v>73</v>
      </c>
      <c r="U279" s="79" t="s">
        <v>57</v>
      </c>
      <c r="V279" s="79" t="s">
        <v>175</v>
      </c>
      <c r="W279" s="79" t="s">
        <v>176</v>
      </c>
      <c r="X279" s="79" t="s">
        <v>177</v>
      </c>
      <c r="Y279" s="79" t="s">
        <v>178</v>
      </c>
      <c r="Z279" s="80"/>
    </row>
    <row r="280" spans="1:27" ht="30.95" customHeight="1" x14ac:dyDescent="0.15">
      <c r="B280" s="35" t="s">
        <v>0</v>
      </c>
      <c r="C280" s="58" t="s">
        <v>202</v>
      </c>
      <c r="D280" s="59"/>
      <c r="E280" s="59"/>
      <c r="F280" s="59"/>
      <c r="G280" s="59"/>
      <c r="H280" s="60"/>
      <c r="I280" s="61">
        <v>0</v>
      </c>
      <c r="J280" s="61">
        <v>24</v>
      </c>
      <c r="K280" s="61">
        <v>23</v>
      </c>
      <c r="L280" s="61">
        <v>20</v>
      </c>
      <c r="M280" s="61">
        <v>18</v>
      </c>
      <c r="N280" s="61">
        <v>14</v>
      </c>
      <c r="O280" s="61">
        <v>11</v>
      </c>
      <c r="P280" s="61">
        <v>6</v>
      </c>
      <c r="Q280" s="61">
        <v>4</v>
      </c>
      <c r="R280" s="61">
        <v>4</v>
      </c>
      <c r="S280" s="61">
        <v>3</v>
      </c>
      <c r="T280" s="61">
        <v>16</v>
      </c>
      <c r="U280" s="61">
        <v>143</v>
      </c>
      <c r="V280" s="81">
        <v>1118.827031496063</v>
      </c>
      <c r="W280" s="81">
        <v>8318</v>
      </c>
      <c r="X280" s="81">
        <v>128.19300000000001</v>
      </c>
      <c r="Y280" s="81">
        <v>762.29</v>
      </c>
      <c r="Z280" s="82"/>
      <c r="AA280" s="83"/>
    </row>
    <row r="281" spans="1:27" ht="30.95" customHeight="1" x14ac:dyDescent="0.15">
      <c r="B281" s="84"/>
      <c r="C281" s="49"/>
      <c r="D281" s="947" t="s">
        <v>193</v>
      </c>
      <c r="E281" s="948"/>
      <c r="F281" s="948"/>
      <c r="G281" s="948"/>
      <c r="H281" s="85"/>
      <c r="I281" s="86">
        <v>0</v>
      </c>
      <c r="J281" s="86">
        <v>38</v>
      </c>
      <c r="K281" s="86">
        <v>35</v>
      </c>
      <c r="L281" s="86">
        <v>15</v>
      </c>
      <c r="M281" s="86">
        <v>7</v>
      </c>
      <c r="N281" s="86">
        <v>9</v>
      </c>
      <c r="O281" s="86">
        <v>4</v>
      </c>
      <c r="P281" s="86">
        <v>3</v>
      </c>
      <c r="Q281" s="86">
        <v>3</v>
      </c>
      <c r="R281" s="86">
        <v>5</v>
      </c>
      <c r="S281" s="86">
        <v>0</v>
      </c>
      <c r="T281" s="86">
        <v>24</v>
      </c>
      <c r="U281" s="86">
        <v>143</v>
      </c>
      <c r="V281" s="87">
        <v>763.95155462184903</v>
      </c>
      <c r="W281" s="87">
        <v>4356</v>
      </c>
      <c r="X281" s="87">
        <v>8.82</v>
      </c>
      <c r="Y281" s="87">
        <v>441.46</v>
      </c>
      <c r="Z281" s="82"/>
      <c r="AA281" s="83"/>
    </row>
    <row r="282" spans="1:27" ht="30.95" customHeight="1" x14ac:dyDescent="0.15">
      <c r="B282" s="84"/>
      <c r="C282" s="49"/>
      <c r="D282" s="88"/>
      <c r="E282" s="89" t="s">
        <v>195</v>
      </c>
      <c r="F282" s="90"/>
      <c r="G282" s="90"/>
      <c r="H282" s="85"/>
      <c r="I282" s="86">
        <v>0</v>
      </c>
      <c r="J282" s="86">
        <v>67</v>
      </c>
      <c r="K282" s="86">
        <v>25</v>
      </c>
      <c r="L282" s="86">
        <v>7</v>
      </c>
      <c r="M282" s="86">
        <v>3</v>
      </c>
      <c r="N282" s="86">
        <v>4</v>
      </c>
      <c r="O282" s="86">
        <v>2</v>
      </c>
      <c r="P282" s="86">
        <v>2</v>
      </c>
      <c r="Q282" s="86">
        <v>0</v>
      </c>
      <c r="R282" s="86">
        <v>2</v>
      </c>
      <c r="S282" s="86">
        <v>0</v>
      </c>
      <c r="T282" s="86">
        <v>31</v>
      </c>
      <c r="U282" s="86">
        <v>143</v>
      </c>
      <c r="V282" s="87">
        <v>419.65800803571403</v>
      </c>
      <c r="W282" s="87">
        <v>4177</v>
      </c>
      <c r="X282" s="87">
        <v>9.5299999999999994</v>
      </c>
      <c r="Y282" s="87">
        <v>237.2</v>
      </c>
      <c r="Z282" s="82"/>
      <c r="AA282" s="83"/>
    </row>
    <row r="283" spans="1:27" ht="30.95" customHeight="1" x14ac:dyDescent="0.15">
      <c r="B283" s="84"/>
      <c r="C283" s="49"/>
      <c r="D283" s="91"/>
      <c r="E283" s="89" t="s">
        <v>196</v>
      </c>
      <c r="F283" s="90"/>
      <c r="G283" s="90"/>
      <c r="H283" s="85"/>
      <c r="I283" s="86">
        <v>3</v>
      </c>
      <c r="J283" s="86">
        <v>103</v>
      </c>
      <c r="K283" s="86">
        <v>2</v>
      </c>
      <c r="L283" s="86">
        <v>0</v>
      </c>
      <c r="M283" s="86">
        <v>1</v>
      </c>
      <c r="N283" s="86">
        <v>0</v>
      </c>
      <c r="O283" s="86">
        <v>0</v>
      </c>
      <c r="P283" s="86">
        <v>0</v>
      </c>
      <c r="Q283" s="86">
        <v>0</v>
      </c>
      <c r="R283" s="86">
        <v>1</v>
      </c>
      <c r="S283" s="86">
        <v>0</v>
      </c>
      <c r="T283" s="86">
        <v>33</v>
      </c>
      <c r="U283" s="86">
        <v>143</v>
      </c>
      <c r="V283" s="87">
        <v>124.06827272727269</v>
      </c>
      <c r="W283" s="87">
        <v>4305</v>
      </c>
      <c r="X283" s="87">
        <v>0</v>
      </c>
      <c r="Y283" s="87">
        <v>60</v>
      </c>
      <c r="Z283" s="82"/>
      <c r="AA283" s="83"/>
    </row>
    <row r="284" spans="1:27" ht="30.95" customHeight="1" x14ac:dyDescent="0.15">
      <c r="B284" s="84"/>
      <c r="C284" s="49"/>
      <c r="D284" s="1047" t="s">
        <v>197</v>
      </c>
      <c r="E284" s="1048"/>
      <c r="F284" s="1048"/>
      <c r="G284" s="1048"/>
      <c r="H284" s="85"/>
      <c r="I284" s="86">
        <v>40</v>
      </c>
      <c r="J284" s="86">
        <v>36</v>
      </c>
      <c r="K284" s="86">
        <v>11</v>
      </c>
      <c r="L284" s="86">
        <v>0</v>
      </c>
      <c r="M284" s="86">
        <v>2</v>
      </c>
      <c r="N284" s="86">
        <v>1</v>
      </c>
      <c r="O284" s="86">
        <v>1</v>
      </c>
      <c r="P284" s="86">
        <v>0</v>
      </c>
      <c r="Q284" s="86">
        <v>0</v>
      </c>
      <c r="R284" s="86">
        <v>0</v>
      </c>
      <c r="S284" s="86">
        <v>0</v>
      </c>
      <c r="T284" s="86">
        <v>52</v>
      </c>
      <c r="U284" s="86">
        <v>143</v>
      </c>
      <c r="V284" s="87">
        <v>152.8825274725275</v>
      </c>
      <c r="W284" s="87">
        <v>1937</v>
      </c>
      <c r="X284" s="87">
        <v>0</v>
      </c>
      <c r="Y284" s="87">
        <v>37.75</v>
      </c>
      <c r="Z284" s="82"/>
      <c r="AA284" s="83"/>
    </row>
    <row r="285" spans="1:27" ht="30.95" customHeight="1" x14ac:dyDescent="0.15">
      <c r="B285" s="84"/>
      <c r="C285" s="49"/>
      <c r="D285" s="1047" t="s">
        <v>198</v>
      </c>
      <c r="E285" s="1048"/>
      <c r="F285" s="1048"/>
      <c r="G285" s="1048"/>
      <c r="H285" s="85"/>
      <c r="I285" s="86">
        <v>47</v>
      </c>
      <c r="J285" s="86">
        <v>42</v>
      </c>
      <c r="K285" s="86">
        <v>2</v>
      </c>
      <c r="L285" s="86">
        <v>0</v>
      </c>
      <c r="M285" s="86">
        <v>0</v>
      </c>
      <c r="N285" s="86">
        <v>1</v>
      </c>
      <c r="O285" s="86">
        <v>0</v>
      </c>
      <c r="P285" s="86">
        <v>0</v>
      </c>
      <c r="Q285" s="86">
        <v>0</v>
      </c>
      <c r="R285" s="86">
        <v>0</v>
      </c>
      <c r="S285" s="86">
        <v>0</v>
      </c>
      <c r="T285" s="86">
        <v>51</v>
      </c>
      <c r="U285" s="86">
        <v>143</v>
      </c>
      <c r="V285" s="87">
        <v>51.731141304347823</v>
      </c>
      <c r="W285" s="87">
        <v>1087.29</v>
      </c>
      <c r="X285" s="87">
        <v>0</v>
      </c>
      <c r="Y285" s="87">
        <v>0</v>
      </c>
      <c r="Z285" s="82"/>
      <c r="AA285" s="83"/>
    </row>
    <row r="286" spans="1:27" ht="30.95" customHeight="1" x14ac:dyDescent="0.15">
      <c r="B286" s="92"/>
      <c r="C286" s="53"/>
      <c r="D286" s="945" t="s">
        <v>199</v>
      </c>
      <c r="E286" s="946"/>
      <c r="F286" s="946"/>
      <c r="G286" s="946"/>
      <c r="H286" s="55"/>
      <c r="I286" s="93">
        <v>78</v>
      </c>
      <c r="J286" s="93">
        <v>9</v>
      </c>
      <c r="K286" s="93">
        <v>0</v>
      </c>
      <c r="L286" s="93">
        <v>0</v>
      </c>
      <c r="M286" s="93">
        <v>0</v>
      </c>
      <c r="N286" s="93">
        <v>0</v>
      </c>
      <c r="O286" s="93">
        <v>0</v>
      </c>
      <c r="P286" s="93">
        <v>0</v>
      </c>
      <c r="Q286" s="93">
        <v>0</v>
      </c>
      <c r="R286" s="93">
        <v>0</v>
      </c>
      <c r="S286" s="93">
        <v>0</v>
      </c>
      <c r="T286" s="93">
        <v>56</v>
      </c>
      <c r="U286" s="93">
        <v>143</v>
      </c>
      <c r="V286" s="94">
        <v>7.7150574712643678</v>
      </c>
      <c r="W286" s="94">
        <v>165.24</v>
      </c>
      <c r="X286" s="94">
        <v>0</v>
      </c>
      <c r="Y286" s="94">
        <v>0</v>
      </c>
      <c r="Z286" s="82"/>
      <c r="AA286" s="83"/>
    </row>
    <row r="287" spans="1:27" ht="30.95" customHeight="1" x14ac:dyDescent="0.15">
      <c r="B287" s="35" t="s">
        <v>1</v>
      </c>
      <c r="C287" s="58" t="s">
        <v>202</v>
      </c>
      <c r="D287" s="59"/>
      <c r="E287" s="59"/>
      <c r="F287" s="59"/>
      <c r="G287" s="59"/>
      <c r="H287" s="95">
        <v>143</v>
      </c>
      <c r="I287" s="62">
        <v>0</v>
      </c>
      <c r="J287" s="62">
        <v>16.783216783216783</v>
      </c>
      <c r="K287" s="62">
        <v>16.083916083916083</v>
      </c>
      <c r="L287" s="62">
        <v>13.986013986013987</v>
      </c>
      <c r="M287" s="62">
        <v>12.587412587412588</v>
      </c>
      <c r="N287" s="62">
        <v>9.79020979020979</v>
      </c>
      <c r="O287" s="62">
        <v>7.6923076923076925</v>
      </c>
      <c r="P287" s="62">
        <v>4.1958041958041958</v>
      </c>
      <c r="Q287" s="62">
        <v>2.7972027972027971</v>
      </c>
      <c r="R287" s="62">
        <v>2.7972027972027971</v>
      </c>
      <c r="S287" s="62">
        <v>2.0979020979020979</v>
      </c>
      <c r="T287" s="62">
        <v>11.188811188811188</v>
      </c>
      <c r="U287" s="62">
        <v>100</v>
      </c>
      <c r="V287" s="96"/>
    </row>
    <row r="288" spans="1:27" ht="30.95" customHeight="1" x14ac:dyDescent="0.15">
      <c r="B288" s="84"/>
      <c r="C288" s="49"/>
      <c r="D288" s="947" t="s">
        <v>193</v>
      </c>
      <c r="E288" s="948"/>
      <c r="F288" s="948"/>
      <c r="G288" s="948"/>
      <c r="H288" s="97">
        <v>143</v>
      </c>
      <c r="I288" s="98">
        <v>0</v>
      </c>
      <c r="J288" s="98">
        <v>26.573426573426573</v>
      </c>
      <c r="K288" s="98">
        <v>24.475524475524477</v>
      </c>
      <c r="L288" s="98">
        <v>10.48951048951049</v>
      </c>
      <c r="M288" s="98">
        <v>4.895104895104895</v>
      </c>
      <c r="N288" s="98">
        <v>6.2937062937062942</v>
      </c>
      <c r="O288" s="98">
        <v>2.7972027972027971</v>
      </c>
      <c r="P288" s="98">
        <v>2.0979020979020979</v>
      </c>
      <c r="Q288" s="98">
        <v>2.0979020979020979</v>
      </c>
      <c r="R288" s="98">
        <v>3.4965034965034967</v>
      </c>
      <c r="S288" s="98">
        <v>0</v>
      </c>
      <c r="T288" s="98">
        <v>16.783216783216783</v>
      </c>
      <c r="U288" s="98">
        <v>100</v>
      </c>
      <c r="V288" s="96"/>
    </row>
    <row r="289" spans="1:26" ht="30.95" customHeight="1" x14ac:dyDescent="0.15">
      <c r="B289" s="84"/>
      <c r="C289" s="49"/>
      <c r="D289" s="88"/>
      <c r="E289" s="89" t="s">
        <v>195</v>
      </c>
      <c r="F289" s="90"/>
      <c r="G289" s="90"/>
      <c r="H289" s="97">
        <v>143</v>
      </c>
      <c r="I289" s="98">
        <v>0</v>
      </c>
      <c r="J289" s="98">
        <v>46.853146853146853</v>
      </c>
      <c r="K289" s="98">
        <v>17.482517482517483</v>
      </c>
      <c r="L289" s="98">
        <v>4.895104895104895</v>
      </c>
      <c r="M289" s="98">
        <v>2.0979020979020979</v>
      </c>
      <c r="N289" s="98">
        <v>2.7972027972027971</v>
      </c>
      <c r="O289" s="98">
        <v>1.3986013986013985</v>
      </c>
      <c r="P289" s="98">
        <v>1.3986013986013985</v>
      </c>
      <c r="Q289" s="98">
        <v>0</v>
      </c>
      <c r="R289" s="98">
        <v>1.3986013986013985</v>
      </c>
      <c r="S289" s="98">
        <v>0</v>
      </c>
      <c r="T289" s="98">
        <v>21.678321678321677</v>
      </c>
      <c r="U289" s="98">
        <v>100</v>
      </c>
      <c r="V289" s="96"/>
    </row>
    <row r="290" spans="1:26" ht="30.95" customHeight="1" x14ac:dyDescent="0.15">
      <c r="B290" s="84"/>
      <c r="C290" s="49"/>
      <c r="D290" s="91"/>
      <c r="E290" s="89" t="s">
        <v>196</v>
      </c>
      <c r="F290" s="90"/>
      <c r="G290" s="90"/>
      <c r="H290" s="97">
        <v>143</v>
      </c>
      <c r="I290" s="98">
        <v>2.0979020979020979</v>
      </c>
      <c r="J290" s="98">
        <v>72.027972027972027</v>
      </c>
      <c r="K290" s="98">
        <v>1.3986013986013985</v>
      </c>
      <c r="L290" s="98">
        <v>0</v>
      </c>
      <c r="M290" s="98">
        <v>0.69930069930069927</v>
      </c>
      <c r="N290" s="98">
        <v>0</v>
      </c>
      <c r="O290" s="98">
        <v>0</v>
      </c>
      <c r="P290" s="98">
        <v>0</v>
      </c>
      <c r="Q290" s="98">
        <v>0</v>
      </c>
      <c r="R290" s="98">
        <v>0.69930069930069927</v>
      </c>
      <c r="S290" s="98">
        <v>0</v>
      </c>
      <c r="T290" s="98">
        <v>23.076923076923077</v>
      </c>
      <c r="U290" s="98">
        <v>99.999999999999986</v>
      </c>
      <c r="V290" s="96"/>
    </row>
    <row r="291" spans="1:26" ht="30.95" customHeight="1" x14ac:dyDescent="0.15">
      <c r="B291" s="84"/>
      <c r="C291" s="49"/>
      <c r="D291" s="1047" t="s">
        <v>197</v>
      </c>
      <c r="E291" s="1048"/>
      <c r="F291" s="1048"/>
      <c r="G291" s="1048"/>
      <c r="H291" s="97">
        <v>143</v>
      </c>
      <c r="I291" s="98">
        <v>27.972027972027973</v>
      </c>
      <c r="J291" s="98">
        <v>25.174825174825177</v>
      </c>
      <c r="K291" s="98">
        <v>7.6923076923076925</v>
      </c>
      <c r="L291" s="98">
        <v>0</v>
      </c>
      <c r="M291" s="98">
        <v>1.3986013986013985</v>
      </c>
      <c r="N291" s="98">
        <v>0.69930069930069927</v>
      </c>
      <c r="O291" s="98">
        <v>0.69930069930069927</v>
      </c>
      <c r="P291" s="98">
        <v>0</v>
      </c>
      <c r="Q291" s="98">
        <v>0</v>
      </c>
      <c r="R291" s="98">
        <v>0</v>
      </c>
      <c r="S291" s="98">
        <v>0</v>
      </c>
      <c r="T291" s="98">
        <v>36.363636363636367</v>
      </c>
      <c r="U291" s="98">
        <v>100</v>
      </c>
      <c r="V291" s="96"/>
    </row>
    <row r="292" spans="1:26" ht="30.95" customHeight="1" x14ac:dyDescent="0.15">
      <c r="B292" s="84"/>
      <c r="C292" s="49"/>
      <c r="D292" s="1047" t="s">
        <v>198</v>
      </c>
      <c r="E292" s="1048"/>
      <c r="F292" s="1048"/>
      <c r="G292" s="1048"/>
      <c r="H292" s="97">
        <v>143</v>
      </c>
      <c r="I292" s="98">
        <v>32.867132867132867</v>
      </c>
      <c r="J292" s="98">
        <v>29.37062937062937</v>
      </c>
      <c r="K292" s="98">
        <v>1.3986013986013985</v>
      </c>
      <c r="L292" s="98">
        <v>0</v>
      </c>
      <c r="M292" s="98">
        <v>0</v>
      </c>
      <c r="N292" s="98">
        <v>0.69930069930069927</v>
      </c>
      <c r="O292" s="98">
        <v>0</v>
      </c>
      <c r="P292" s="98">
        <v>0</v>
      </c>
      <c r="Q292" s="98">
        <v>0</v>
      </c>
      <c r="R292" s="98">
        <v>0</v>
      </c>
      <c r="S292" s="98">
        <v>0</v>
      </c>
      <c r="T292" s="98">
        <v>35.664335664335667</v>
      </c>
      <c r="U292" s="98">
        <v>100</v>
      </c>
      <c r="V292" s="96"/>
    </row>
    <row r="293" spans="1:26" ht="30.95" customHeight="1" x14ac:dyDescent="0.15">
      <c r="B293" s="92"/>
      <c r="C293" s="53"/>
      <c r="D293" s="945" t="s">
        <v>199</v>
      </c>
      <c r="E293" s="946"/>
      <c r="F293" s="946"/>
      <c r="G293" s="946"/>
      <c r="H293" s="99">
        <v>143</v>
      </c>
      <c r="I293" s="100">
        <v>54.54545454545454</v>
      </c>
      <c r="J293" s="100">
        <v>6.2937062937062942</v>
      </c>
      <c r="K293" s="100">
        <v>0</v>
      </c>
      <c r="L293" s="100">
        <v>0</v>
      </c>
      <c r="M293" s="100">
        <v>0</v>
      </c>
      <c r="N293" s="100">
        <v>0</v>
      </c>
      <c r="O293" s="100">
        <v>0</v>
      </c>
      <c r="P293" s="100">
        <v>0</v>
      </c>
      <c r="Q293" s="100">
        <v>0</v>
      </c>
      <c r="R293" s="100">
        <v>0</v>
      </c>
      <c r="S293" s="100">
        <v>0</v>
      </c>
      <c r="T293" s="100">
        <v>39.16083916083916</v>
      </c>
      <c r="U293" s="100">
        <v>100</v>
      </c>
      <c r="V293" s="96"/>
    </row>
    <row r="294" spans="1:26" ht="30.95" customHeight="1" x14ac:dyDescent="0.15">
      <c r="B294" s="35" t="s">
        <v>1</v>
      </c>
      <c r="C294" s="58" t="s">
        <v>202</v>
      </c>
      <c r="D294" s="59"/>
      <c r="E294" s="59"/>
      <c r="F294" s="59"/>
      <c r="G294" s="59"/>
      <c r="H294" s="95">
        <v>127</v>
      </c>
      <c r="I294" s="62">
        <v>0</v>
      </c>
      <c r="J294" s="62">
        <v>18.897637795275589</v>
      </c>
      <c r="K294" s="62">
        <v>18.110236220472441</v>
      </c>
      <c r="L294" s="62">
        <v>15.748031496062993</v>
      </c>
      <c r="M294" s="62">
        <v>14.173228346456693</v>
      </c>
      <c r="N294" s="62">
        <v>11.023622047244094</v>
      </c>
      <c r="O294" s="62">
        <v>8.6614173228346463</v>
      </c>
      <c r="P294" s="62">
        <v>4.7244094488188972</v>
      </c>
      <c r="Q294" s="62">
        <v>3.1496062992125982</v>
      </c>
      <c r="R294" s="62">
        <v>3.1496062992125982</v>
      </c>
      <c r="S294" s="62">
        <v>2.3622047244094486</v>
      </c>
      <c r="T294" s="101" t="s">
        <v>203</v>
      </c>
      <c r="U294" s="62">
        <v>100</v>
      </c>
      <c r="V294" s="96"/>
    </row>
    <row r="295" spans="1:26" ht="30.95" customHeight="1" x14ac:dyDescent="0.15">
      <c r="B295" s="102" t="s">
        <v>192</v>
      </c>
      <c r="C295" s="49"/>
      <c r="D295" s="947" t="s">
        <v>193</v>
      </c>
      <c r="E295" s="948"/>
      <c r="F295" s="948"/>
      <c r="G295" s="948"/>
      <c r="H295" s="103">
        <v>119</v>
      </c>
      <c r="I295" s="104">
        <v>0</v>
      </c>
      <c r="J295" s="104">
        <v>31.932773109243694</v>
      </c>
      <c r="K295" s="104">
        <v>29.411764705882355</v>
      </c>
      <c r="L295" s="104">
        <v>12.605042016806722</v>
      </c>
      <c r="M295" s="104">
        <v>5.8823529411764701</v>
      </c>
      <c r="N295" s="104">
        <v>7.5630252100840334</v>
      </c>
      <c r="O295" s="104">
        <v>3.3613445378151261</v>
      </c>
      <c r="P295" s="104">
        <v>2.5210084033613445</v>
      </c>
      <c r="Q295" s="104">
        <v>2.5210084033613445</v>
      </c>
      <c r="R295" s="104">
        <v>4.2016806722689077</v>
      </c>
      <c r="S295" s="104">
        <v>0</v>
      </c>
      <c r="T295" s="105" t="s">
        <v>146</v>
      </c>
      <c r="U295" s="104">
        <v>100</v>
      </c>
      <c r="V295" s="96"/>
    </row>
    <row r="296" spans="1:26" ht="30.95" customHeight="1" x14ac:dyDescent="0.15">
      <c r="B296" s="84"/>
      <c r="C296" s="49"/>
      <c r="D296" s="88"/>
      <c r="E296" s="89" t="s">
        <v>195</v>
      </c>
      <c r="F296" s="90"/>
      <c r="G296" s="90"/>
      <c r="H296" s="97">
        <v>112</v>
      </c>
      <c r="I296" s="98">
        <v>0</v>
      </c>
      <c r="J296" s="98">
        <v>59.821428571428569</v>
      </c>
      <c r="K296" s="98">
        <v>22.321428571428573</v>
      </c>
      <c r="L296" s="98">
        <v>6.25</v>
      </c>
      <c r="M296" s="98">
        <v>2.6785714285714284</v>
      </c>
      <c r="N296" s="98">
        <v>3.5714285714285712</v>
      </c>
      <c r="O296" s="98">
        <v>1.7857142857142856</v>
      </c>
      <c r="P296" s="98">
        <v>1.7857142857142856</v>
      </c>
      <c r="Q296" s="98">
        <v>0</v>
      </c>
      <c r="R296" s="98">
        <v>1.7857142857142856</v>
      </c>
      <c r="S296" s="98">
        <v>0</v>
      </c>
      <c r="T296" s="106" t="s">
        <v>146</v>
      </c>
      <c r="U296" s="98">
        <v>100.00000000000001</v>
      </c>
      <c r="V296" s="96"/>
    </row>
    <row r="297" spans="1:26" ht="30.95" customHeight="1" x14ac:dyDescent="0.15">
      <c r="B297" s="84"/>
      <c r="C297" s="49"/>
      <c r="D297" s="91"/>
      <c r="E297" s="89" t="s">
        <v>196</v>
      </c>
      <c r="F297" s="90"/>
      <c r="G297" s="90"/>
      <c r="H297" s="97">
        <v>110</v>
      </c>
      <c r="I297" s="98">
        <v>2.7272727272727271</v>
      </c>
      <c r="J297" s="98">
        <v>93.63636363636364</v>
      </c>
      <c r="K297" s="98">
        <v>1.8181818181818181</v>
      </c>
      <c r="L297" s="98">
        <v>0</v>
      </c>
      <c r="M297" s="98">
        <v>0.90909090909090906</v>
      </c>
      <c r="N297" s="98">
        <v>0</v>
      </c>
      <c r="O297" s="98">
        <v>0</v>
      </c>
      <c r="P297" s="98">
        <v>0</v>
      </c>
      <c r="Q297" s="98">
        <v>0</v>
      </c>
      <c r="R297" s="98">
        <v>0.90909090909090906</v>
      </c>
      <c r="S297" s="98">
        <v>0</v>
      </c>
      <c r="T297" s="106" t="s">
        <v>146</v>
      </c>
      <c r="U297" s="98">
        <v>100</v>
      </c>
      <c r="V297" s="96"/>
    </row>
    <row r="298" spans="1:26" ht="30.95" customHeight="1" x14ac:dyDescent="0.15">
      <c r="B298" s="84"/>
      <c r="C298" s="49"/>
      <c r="D298" s="1047" t="s">
        <v>197</v>
      </c>
      <c r="E298" s="1048"/>
      <c r="F298" s="1048"/>
      <c r="G298" s="1048"/>
      <c r="H298" s="97">
        <v>91</v>
      </c>
      <c r="I298" s="98">
        <v>43.956043956043956</v>
      </c>
      <c r="J298" s="98">
        <v>39.560439560439562</v>
      </c>
      <c r="K298" s="98">
        <v>12.087912087912088</v>
      </c>
      <c r="L298" s="98">
        <v>0</v>
      </c>
      <c r="M298" s="98">
        <v>2.197802197802198</v>
      </c>
      <c r="N298" s="98">
        <v>1.098901098901099</v>
      </c>
      <c r="O298" s="98">
        <v>1.098901098901099</v>
      </c>
      <c r="P298" s="98">
        <v>0</v>
      </c>
      <c r="Q298" s="98">
        <v>0</v>
      </c>
      <c r="R298" s="98">
        <v>0</v>
      </c>
      <c r="S298" s="98">
        <v>0</v>
      </c>
      <c r="T298" s="106" t="s">
        <v>146</v>
      </c>
      <c r="U298" s="98">
        <v>100</v>
      </c>
      <c r="V298" s="96"/>
    </row>
    <row r="299" spans="1:26" ht="30.95" customHeight="1" x14ac:dyDescent="0.15">
      <c r="B299" s="84"/>
      <c r="C299" s="49"/>
      <c r="D299" s="1047" t="s">
        <v>198</v>
      </c>
      <c r="E299" s="1048"/>
      <c r="F299" s="1048"/>
      <c r="G299" s="1048"/>
      <c r="H299" s="97">
        <v>92</v>
      </c>
      <c r="I299" s="98">
        <v>51.086956521739133</v>
      </c>
      <c r="J299" s="98">
        <v>45.652173913043477</v>
      </c>
      <c r="K299" s="98">
        <v>2.1739130434782608</v>
      </c>
      <c r="L299" s="98">
        <v>0</v>
      </c>
      <c r="M299" s="98">
        <v>0</v>
      </c>
      <c r="N299" s="98">
        <v>1.0869565217391304</v>
      </c>
      <c r="O299" s="98">
        <v>0</v>
      </c>
      <c r="P299" s="98">
        <v>0</v>
      </c>
      <c r="Q299" s="98">
        <v>0</v>
      </c>
      <c r="R299" s="98">
        <v>0</v>
      </c>
      <c r="S299" s="98">
        <v>0</v>
      </c>
      <c r="T299" s="106" t="s">
        <v>146</v>
      </c>
      <c r="U299" s="98">
        <v>100</v>
      </c>
      <c r="V299" s="96"/>
    </row>
    <row r="300" spans="1:26" ht="30.95" customHeight="1" x14ac:dyDescent="0.15">
      <c r="B300" s="92"/>
      <c r="C300" s="53"/>
      <c r="D300" s="945" t="s">
        <v>199</v>
      </c>
      <c r="E300" s="946"/>
      <c r="F300" s="946"/>
      <c r="G300" s="946"/>
      <c r="H300" s="99">
        <v>87</v>
      </c>
      <c r="I300" s="100">
        <v>89.65517241379311</v>
      </c>
      <c r="J300" s="100">
        <v>10.344827586206897</v>
      </c>
      <c r="K300" s="100">
        <v>0</v>
      </c>
      <c r="L300" s="100">
        <v>0</v>
      </c>
      <c r="M300" s="100">
        <v>0</v>
      </c>
      <c r="N300" s="100">
        <v>0</v>
      </c>
      <c r="O300" s="100">
        <v>0</v>
      </c>
      <c r="P300" s="100">
        <v>0</v>
      </c>
      <c r="Q300" s="100">
        <v>0</v>
      </c>
      <c r="R300" s="100">
        <v>0</v>
      </c>
      <c r="S300" s="100">
        <v>0</v>
      </c>
      <c r="T300" s="107" t="s">
        <v>146</v>
      </c>
      <c r="U300" s="100">
        <v>100</v>
      </c>
      <c r="V300" s="96"/>
    </row>
    <row r="302" spans="1:26" ht="15" customHeight="1" x14ac:dyDescent="0.15">
      <c r="A302" s="37" t="s">
        <v>200</v>
      </c>
      <c r="G302" s="38"/>
      <c r="H302" s="38"/>
      <c r="I302" s="38"/>
      <c r="J302" s="38"/>
      <c r="K302" s="38"/>
    </row>
    <row r="303" spans="1:26" ht="33.75" x14ac:dyDescent="0.15">
      <c r="B303" s="43" t="s">
        <v>61</v>
      </c>
      <c r="C303" s="44"/>
      <c r="D303" s="44"/>
      <c r="E303" s="44"/>
      <c r="F303" s="44"/>
      <c r="G303" s="44"/>
      <c r="H303" s="44"/>
      <c r="I303" s="77" t="s">
        <v>201</v>
      </c>
      <c r="J303" s="78" t="s">
        <v>165</v>
      </c>
      <c r="K303" s="78" t="s">
        <v>166</v>
      </c>
      <c r="L303" s="78" t="s">
        <v>167</v>
      </c>
      <c r="M303" s="78" t="s">
        <v>168</v>
      </c>
      <c r="N303" s="78" t="s">
        <v>169</v>
      </c>
      <c r="O303" s="78" t="s">
        <v>170</v>
      </c>
      <c r="P303" s="78" t="s">
        <v>171</v>
      </c>
      <c r="Q303" s="78" t="s">
        <v>172</v>
      </c>
      <c r="R303" s="78" t="s">
        <v>173</v>
      </c>
      <c r="S303" s="78" t="s">
        <v>174</v>
      </c>
      <c r="T303" s="79" t="s">
        <v>73</v>
      </c>
      <c r="U303" s="79" t="s">
        <v>57</v>
      </c>
      <c r="V303" s="79" t="s">
        <v>175</v>
      </c>
      <c r="W303" s="79" t="s">
        <v>176</v>
      </c>
      <c r="X303" s="79" t="s">
        <v>177</v>
      </c>
      <c r="Y303" s="79" t="s">
        <v>178</v>
      </c>
      <c r="Z303" s="80"/>
    </row>
    <row r="304" spans="1:26" ht="30.95" customHeight="1" x14ac:dyDescent="0.15">
      <c r="B304" s="35" t="s">
        <v>0</v>
      </c>
      <c r="C304" s="58" t="s">
        <v>202</v>
      </c>
      <c r="D304" s="59"/>
      <c r="E304" s="59"/>
      <c r="F304" s="59"/>
      <c r="G304" s="59"/>
      <c r="H304" s="60"/>
      <c r="I304" s="61">
        <v>0</v>
      </c>
      <c r="J304" s="61">
        <v>0</v>
      </c>
      <c r="K304" s="61">
        <v>4</v>
      </c>
      <c r="L304" s="61">
        <v>3</v>
      </c>
      <c r="M304" s="61">
        <v>3</v>
      </c>
      <c r="N304" s="61">
        <v>2</v>
      </c>
      <c r="O304" s="61">
        <v>1</v>
      </c>
      <c r="P304" s="61">
        <v>0</v>
      </c>
      <c r="Q304" s="61">
        <v>0</v>
      </c>
      <c r="R304" s="61">
        <v>1</v>
      </c>
      <c r="S304" s="61">
        <v>1</v>
      </c>
      <c r="T304" s="61">
        <v>1</v>
      </c>
      <c r="U304" s="61">
        <v>16</v>
      </c>
      <c r="V304" s="81">
        <v>1533.0775999999998</v>
      </c>
      <c r="W304" s="81">
        <v>8318</v>
      </c>
      <c r="X304" s="81">
        <v>369.4</v>
      </c>
      <c r="Y304" s="81">
        <v>801.6</v>
      </c>
      <c r="Z304" s="82"/>
    </row>
    <row r="305" spans="2:26" ht="30.95" customHeight="1" x14ac:dyDescent="0.15">
      <c r="B305" s="84"/>
      <c r="C305" s="49"/>
      <c r="D305" s="947" t="s">
        <v>193</v>
      </c>
      <c r="E305" s="948"/>
      <c r="F305" s="948"/>
      <c r="G305" s="948"/>
      <c r="H305" s="85"/>
      <c r="I305" s="86">
        <v>0</v>
      </c>
      <c r="J305" s="86">
        <v>3</v>
      </c>
      <c r="K305" s="86">
        <v>5</v>
      </c>
      <c r="L305" s="86">
        <v>3</v>
      </c>
      <c r="M305" s="86">
        <v>1</v>
      </c>
      <c r="N305" s="86">
        <v>1</v>
      </c>
      <c r="O305" s="86">
        <v>0</v>
      </c>
      <c r="P305" s="86">
        <v>0</v>
      </c>
      <c r="Q305" s="86">
        <v>0</v>
      </c>
      <c r="R305" s="86">
        <v>2</v>
      </c>
      <c r="S305" s="86">
        <v>0</v>
      </c>
      <c r="T305" s="86">
        <v>1</v>
      </c>
      <c r="U305" s="86">
        <v>16</v>
      </c>
      <c r="V305" s="87">
        <v>1062.9322666666667</v>
      </c>
      <c r="W305" s="87">
        <v>4356</v>
      </c>
      <c r="X305" s="87">
        <v>180</v>
      </c>
      <c r="Y305" s="87">
        <v>590</v>
      </c>
      <c r="Z305" s="82"/>
    </row>
    <row r="306" spans="2:26" ht="30.95" customHeight="1" x14ac:dyDescent="0.15">
      <c r="B306" s="84"/>
      <c r="C306" s="49"/>
      <c r="D306" s="88"/>
      <c r="E306" s="89" t="s">
        <v>195</v>
      </c>
      <c r="F306" s="90"/>
      <c r="G306" s="90"/>
      <c r="H306" s="85"/>
      <c r="I306" s="86">
        <v>0</v>
      </c>
      <c r="J306" s="86">
        <v>8</v>
      </c>
      <c r="K306" s="86">
        <v>5</v>
      </c>
      <c r="L306" s="86">
        <v>0</v>
      </c>
      <c r="M306" s="86">
        <v>0</v>
      </c>
      <c r="N306" s="86">
        <v>0</v>
      </c>
      <c r="O306" s="86">
        <v>0</v>
      </c>
      <c r="P306" s="86">
        <v>0</v>
      </c>
      <c r="Q306" s="86">
        <v>0</v>
      </c>
      <c r="R306" s="86">
        <v>2</v>
      </c>
      <c r="S306" s="86">
        <v>0</v>
      </c>
      <c r="T306" s="86">
        <v>1</v>
      </c>
      <c r="U306" s="86">
        <v>16</v>
      </c>
      <c r="V306" s="87">
        <v>780.75480000000005</v>
      </c>
      <c r="W306" s="87">
        <v>4177</v>
      </c>
      <c r="X306" s="87">
        <v>9.5299999999999994</v>
      </c>
      <c r="Y306" s="87">
        <v>252.52</v>
      </c>
      <c r="Z306" s="82"/>
    </row>
    <row r="307" spans="2:26" ht="30.95" customHeight="1" x14ac:dyDescent="0.15">
      <c r="B307" s="84"/>
      <c r="C307" s="49"/>
      <c r="D307" s="91"/>
      <c r="E307" s="89" t="s">
        <v>196</v>
      </c>
      <c r="F307" s="90"/>
      <c r="G307" s="90"/>
      <c r="H307" s="85"/>
      <c r="I307" s="86">
        <v>1</v>
      </c>
      <c r="J307" s="86">
        <v>13</v>
      </c>
      <c r="K307" s="86">
        <v>1</v>
      </c>
      <c r="L307" s="86">
        <v>0</v>
      </c>
      <c r="M307" s="86">
        <v>0</v>
      </c>
      <c r="N307" s="86">
        <v>0</v>
      </c>
      <c r="O307" s="86">
        <v>0</v>
      </c>
      <c r="P307" s="86">
        <v>0</v>
      </c>
      <c r="Q307" s="86">
        <v>0</v>
      </c>
      <c r="R307" s="86">
        <v>0</v>
      </c>
      <c r="S307" s="86">
        <v>0</v>
      </c>
      <c r="T307" s="86">
        <v>1</v>
      </c>
      <c r="U307" s="86">
        <v>16</v>
      </c>
      <c r="V307" s="87">
        <v>74.185999999999993</v>
      </c>
      <c r="W307" s="87">
        <v>325</v>
      </c>
      <c r="X307" s="87">
        <v>0</v>
      </c>
      <c r="Y307" s="87">
        <v>52.5</v>
      </c>
      <c r="Z307" s="82"/>
    </row>
    <row r="308" spans="2:26" ht="30.95" customHeight="1" x14ac:dyDescent="0.15">
      <c r="B308" s="84"/>
      <c r="C308" s="49"/>
      <c r="D308" s="1047" t="s">
        <v>197</v>
      </c>
      <c r="E308" s="1048"/>
      <c r="F308" s="1048"/>
      <c r="G308" s="1048"/>
      <c r="H308" s="85"/>
      <c r="I308" s="86">
        <v>5</v>
      </c>
      <c r="J308" s="86">
        <v>7</v>
      </c>
      <c r="K308" s="86">
        <v>2</v>
      </c>
      <c r="L308" s="86">
        <v>0</v>
      </c>
      <c r="M308" s="86">
        <v>0</v>
      </c>
      <c r="N308" s="86">
        <v>0</v>
      </c>
      <c r="O308" s="86">
        <v>0</v>
      </c>
      <c r="P308" s="86">
        <v>0</v>
      </c>
      <c r="Q308" s="86">
        <v>0</v>
      </c>
      <c r="R308" s="86">
        <v>0</v>
      </c>
      <c r="S308" s="86">
        <v>0</v>
      </c>
      <c r="T308" s="86">
        <v>2</v>
      </c>
      <c r="U308" s="86">
        <v>16</v>
      </c>
      <c r="V308" s="87">
        <v>142.06571428571425</v>
      </c>
      <c r="W308" s="87">
        <v>548</v>
      </c>
      <c r="X308" s="87">
        <v>0</v>
      </c>
      <c r="Y308" s="87">
        <v>77.605000000000004</v>
      </c>
      <c r="Z308" s="82"/>
    </row>
    <row r="309" spans="2:26" ht="30.95" customHeight="1" x14ac:dyDescent="0.15">
      <c r="B309" s="84"/>
      <c r="C309" s="49"/>
      <c r="D309" s="1047" t="s">
        <v>198</v>
      </c>
      <c r="E309" s="1048"/>
      <c r="F309" s="1048"/>
      <c r="G309" s="1048"/>
      <c r="H309" s="85"/>
      <c r="I309" s="86">
        <v>8</v>
      </c>
      <c r="J309" s="86">
        <v>4</v>
      </c>
      <c r="K309" s="86">
        <v>0</v>
      </c>
      <c r="L309" s="86">
        <v>0</v>
      </c>
      <c r="M309" s="86">
        <v>0</v>
      </c>
      <c r="N309" s="86">
        <v>0</v>
      </c>
      <c r="O309" s="86">
        <v>0</v>
      </c>
      <c r="P309" s="86">
        <v>0</v>
      </c>
      <c r="Q309" s="86">
        <v>0</v>
      </c>
      <c r="R309" s="86">
        <v>0</v>
      </c>
      <c r="S309" s="86">
        <v>0</v>
      </c>
      <c r="T309" s="86">
        <v>4</v>
      </c>
      <c r="U309" s="86">
        <v>16</v>
      </c>
      <c r="V309" s="87">
        <v>24.633333333333336</v>
      </c>
      <c r="W309" s="87">
        <v>189</v>
      </c>
      <c r="X309" s="87">
        <v>0</v>
      </c>
      <c r="Y309" s="87">
        <v>0</v>
      </c>
      <c r="Z309" s="82"/>
    </row>
    <row r="310" spans="2:26" ht="30.95" customHeight="1" x14ac:dyDescent="0.15">
      <c r="B310" s="92"/>
      <c r="C310" s="53"/>
      <c r="D310" s="945" t="s">
        <v>199</v>
      </c>
      <c r="E310" s="946"/>
      <c r="F310" s="946"/>
      <c r="G310" s="946"/>
      <c r="H310" s="55"/>
      <c r="I310" s="93">
        <v>11</v>
      </c>
      <c r="J310" s="93">
        <v>2</v>
      </c>
      <c r="K310" s="93">
        <v>0</v>
      </c>
      <c r="L310" s="93">
        <v>0</v>
      </c>
      <c r="M310" s="93">
        <v>0</v>
      </c>
      <c r="N310" s="93">
        <v>0</v>
      </c>
      <c r="O310" s="93">
        <v>0</v>
      </c>
      <c r="P310" s="93">
        <v>0</v>
      </c>
      <c r="Q310" s="93">
        <v>0</v>
      </c>
      <c r="R310" s="93">
        <v>0</v>
      </c>
      <c r="S310" s="93">
        <v>0</v>
      </c>
      <c r="T310" s="93">
        <v>3</v>
      </c>
      <c r="U310" s="93">
        <v>16</v>
      </c>
      <c r="V310" s="94">
        <v>11.649230769230769</v>
      </c>
      <c r="W310" s="94">
        <v>96.8</v>
      </c>
      <c r="X310" s="94">
        <v>0</v>
      </c>
      <c r="Y310" s="94">
        <v>0</v>
      </c>
      <c r="Z310" s="82"/>
    </row>
    <row r="311" spans="2:26" ht="30.95" customHeight="1" x14ac:dyDescent="0.15">
      <c r="B311" s="35" t="s">
        <v>1</v>
      </c>
      <c r="C311" s="58" t="s">
        <v>202</v>
      </c>
      <c r="D311" s="59"/>
      <c r="E311" s="59"/>
      <c r="F311" s="59"/>
      <c r="G311" s="59"/>
      <c r="H311" s="95">
        <v>16</v>
      </c>
      <c r="I311" s="62">
        <v>0</v>
      </c>
      <c r="J311" s="62">
        <v>0</v>
      </c>
      <c r="K311" s="62">
        <v>25</v>
      </c>
      <c r="L311" s="62">
        <v>18.75</v>
      </c>
      <c r="M311" s="62">
        <v>18.75</v>
      </c>
      <c r="N311" s="62">
        <v>12.5</v>
      </c>
      <c r="O311" s="62">
        <v>6.25</v>
      </c>
      <c r="P311" s="62">
        <v>0</v>
      </c>
      <c r="Q311" s="62">
        <v>0</v>
      </c>
      <c r="R311" s="62">
        <v>6.25</v>
      </c>
      <c r="S311" s="62">
        <v>6.25</v>
      </c>
      <c r="T311" s="62">
        <v>6.25</v>
      </c>
      <c r="U311" s="62">
        <v>100</v>
      </c>
      <c r="V311" s="96"/>
    </row>
    <row r="312" spans="2:26" ht="30.95" customHeight="1" x14ac:dyDescent="0.15">
      <c r="B312" s="84"/>
      <c r="C312" s="49"/>
      <c r="D312" s="947" t="s">
        <v>193</v>
      </c>
      <c r="E312" s="948"/>
      <c r="F312" s="948"/>
      <c r="G312" s="948"/>
      <c r="H312" s="97">
        <v>16</v>
      </c>
      <c r="I312" s="98">
        <v>0</v>
      </c>
      <c r="J312" s="98">
        <v>18.75</v>
      </c>
      <c r="K312" s="98">
        <v>31.25</v>
      </c>
      <c r="L312" s="98">
        <v>18.75</v>
      </c>
      <c r="M312" s="98">
        <v>6.25</v>
      </c>
      <c r="N312" s="98">
        <v>6.25</v>
      </c>
      <c r="O312" s="98">
        <v>0</v>
      </c>
      <c r="P312" s="98">
        <v>0</v>
      </c>
      <c r="Q312" s="98">
        <v>0</v>
      </c>
      <c r="R312" s="98">
        <v>12.5</v>
      </c>
      <c r="S312" s="98">
        <v>0</v>
      </c>
      <c r="T312" s="98">
        <v>6.25</v>
      </c>
      <c r="U312" s="98">
        <v>100</v>
      </c>
      <c r="V312" s="96"/>
    </row>
    <row r="313" spans="2:26" ht="30.95" customHeight="1" x14ac:dyDescent="0.15">
      <c r="B313" s="84"/>
      <c r="C313" s="49"/>
      <c r="D313" s="88"/>
      <c r="E313" s="89" t="s">
        <v>195</v>
      </c>
      <c r="F313" s="90"/>
      <c r="G313" s="90"/>
      <c r="H313" s="97">
        <v>16</v>
      </c>
      <c r="I313" s="98">
        <v>0</v>
      </c>
      <c r="J313" s="98">
        <v>50</v>
      </c>
      <c r="K313" s="98">
        <v>31.25</v>
      </c>
      <c r="L313" s="98">
        <v>0</v>
      </c>
      <c r="M313" s="98">
        <v>0</v>
      </c>
      <c r="N313" s="98">
        <v>0</v>
      </c>
      <c r="O313" s="98">
        <v>0</v>
      </c>
      <c r="P313" s="98">
        <v>0</v>
      </c>
      <c r="Q313" s="98">
        <v>0</v>
      </c>
      <c r="R313" s="98">
        <v>12.5</v>
      </c>
      <c r="S313" s="98">
        <v>0</v>
      </c>
      <c r="T313" s="98">
        <v>6.25</v>
      </c>
      <c r="U313" s="98">
        <v>100</v>
      </c>
      <c r="V313" s="96"/>
    </row>
    <row r="314" spans="2:26" ht="30.95" customHeight="1" x14ac:dyDescent="0.15">
      <c r="B314" s="84"/>
      <c r="C314" s="49"/>
      <c r="D314" s="91"/>
      <c r="E314" s="89" t="s">
        <v>196</v>
      </c>
      <c r="F314" s="90"/>
      <c r="G314" s="90"/>
      <c r="H314" s="97">
        <v>16</v>
      </c>
      <c r="I314" s="98">
        <v>6.25</v>
      </c>
      <c r="J314" s="98">
        <v>81.25</v>
      </c>
      <c r="K314" s="98">
        <v>6.25</v>
      </c>
      <c r="L314" s="98">
        <v>0</v>
      </c>
      <c r="M314" s="98">
        <v>0</v>
      </c>
      <c r="N314" s="98">
        <v>0</v>
      </c>
      <c r="O314" s="98">
        <v>0</v>
      </c>
      <c r="P314" s="98">
        <v>0</v>
      </c>
      <c r="Q314" s="98">
        <v>0</v>
      </c>
      <c r="R314" s="98">
        <v>0</v>
      </c>
      <c r="S314" s="98">
        <v>0</v>
      </c>
      <c r="T314" s="98">
        <v>6.25</v>
      </c>
      <c r="U314" s="98">
        <v>100</v>
      </c>
      <c r="V314" s="96"/>
    </row>
    <row r="315" spans="2:26" ht="30.95" customHeight="1" x14ac:dyDescent="0.15">
      <c r="B315" s="84"/>
      <c r="C315" s="49"/>
      <c r="D315" s="1047" t="s">
        <v>197</v>
      </c>
      <c r="E315" s="1048"/>
      <c r="F315" s="1048"/>
      <c r="G315" s="1048"/>
      <c r="H315" s="97">
        <v>16</v>
      </c>
      <c r="I315" s="98">
        <v>31.25</v>
      </c>
      <c r="J315" s="98">
        <v>43.75</v>
      </c>
      <c r="K315" s="98">
        <v>12.5</v>
      </c>
      <c r="L315" s="98">
        <v>0</v>
      </c>
      <c r="M315" s="98">
        <v>0</v>
      </c>
      <c r="N315" s="98">
        <v>0</v>
      </c>
      <c r="O315" s="98">
        <v>0</v>
      </c>
      <c r="P315" s="98">
        <v>0</v>
      </c>
      <c r="Q315" s="98">
        <v>0</v>
      </c>
      <c r="R315" s="98">
        <v>0</v>
      </c>
      <c r="S315" s="98">
        <v>0</v>
      </c>
      <c r="T315" s="98">
        <v>12.5</v>
      </c>
      <c r="U315" s="98">
        <v>100</v>
      </c>
      <c r="V315" s="96"/>
    </row>
    <row r="316" spans="2:26" ht="30.95" customHeight="1" x14ac:dyDescent="0.15">
      <c r="B316" s="84"/>
      <c r="C316" s="49"/>
      <c r="D316" s="1047" t="s">
        <v>198</v>
      </c>
      <c r="E316" s="1048"/>
      <c r="F316" s="1048"/>
      <c r="G316" s="1048"/>
      <c r="H316" s="97">
        <v>16</v>
      </c>
      <c r="I316" s="98">
        <v>50</v>
      </c>
      <c r="J316" s="98">
        <v>25</v>
      </c>
      <c r="K316" s="98">
        <v>0</v>
      </c>
      <c r="L316" s="98">
        <v>0</v>
      </c>
      <c r="M316" s="98">
        <v>0</v>
      </c>
      <c r="N316" s="98">
        <v>0</v>
      </c>
      <c r="O316" s="98">
        <v>0</v>
      </c>
      <c r="P316" s="98">
        <v>0</v>
      </c>
      <c r="Q316" s="98">
        <v>0</v>
      </c>
      <c r="R316" s="98">
        <v>0</v>
      </c>
      <c r="S316" s="98">
        <v>0</v>
      </c>
      <c r="T316" s="98">
        <v>25</v>
      </c>
      <c r="U316" s="98">
        <v>100</v>
      </c>
      <c r="V316" s="96"/>
    </row>
    <row r="317" spans="2:26" ht="30.95" customHeight="1" x14ac:dyDescent="0.15">
      <c r="B317" s="92"/>
      <c r="C317" s="53"/>
      <c r="D317" s="945" t="s">
        <v>199</v>
      </c>
      <c r="E317" s="946"/>
      <c r="F317" s="946"/>
      <c r="G317" s="946"/>
      <c r="H317" s="99">
        <v>16</v>
      </c>
      <c r="I317" s="100">
        <v>68.75</v>
      </c>
      <c r="J317" s="100">
        <v>12.5</v>
      </c>
      <c r="K317" s="100">
        <v>0</v>
      </c>
      <c r="L317" s="100">
        <v>0</v>
      </c>
      <c r="M317" s="100">
        <v>0</v>
      </c>
      <c r="N317" s="100">
        <v>0</v>
      </c>
      <c r="O317" s="100">
        <v>0</v>
      </c>
      <c r="P317" s="100">
        <v>0</v>
      </c>
      <c r="Q317" s="100">
        <v>0</v>
      </c>
      <c r="R317" s="100">
        <v>0</v>
      </c>
      <c r="S317" s="100">
        <v>0</v>
      </c>
      <c r="T317" s="100">
        <v>18.75</v>
      </c>
      <c r="U317" s="100">
        <v>100</v>
      </c>
      <c r="V317" s="96"/>
    </row>
    <row r="318" spans="2:26" ht="30.95" customHeight="1" x14ac:dyDescent="0.15">
      <c r="B318" s="35" t="s">
        <v>1</v>
      </c>
      <c r="C318" s="58" t="s">
        <v>202</v>
      </c>
      <c r="D318" s="59"/>
      <c r="E318" s="59"/>
      <c r="F318" s="59"/>
      <c r="G318" s="59"/>
      <c r="H318" s="95">
        <v>15</v>
      </c>
      <c r="I318" s="62">
        <v>0</v>
      </c>
      <c r="J318" s="62">
        <v>0</v>
      </c>
      <c r="K318" s="62">
        <v>26.666666666666668</v>
      </c>
      <c r="L318" s="62">
        <v>20</v>
      </c>
      <c r="M318" s="62">
        <v>20</v>
      </c>
      <c r="N318" s="62">
        <v>13.333333333333334</v>
      </c>
      <c r="O318" s="62">
        <v>6.666666666666667</v>
      </c>
      <c r="P318" s="62">
        <v>0</v>
      </c>
      <c r="Q318" s="62">
        <v>0</v>
      </c>
      <c r="R318" s="62">
        <v>6.666666666666667</v>
      </c>
      <c r="S318" s="62">
        <v>6.666666666666667</v>
      </c>
      <c r="T318" s="101" t="s">
        <v>203</v>
      </c>
      <c r="U318" s="62">
        <v>100.00000000000001</v>
      </c>
      <c r="V318" s="96"/>
    </row>
    <row r="319" spans="2:26" ht="30.95" customHeight="1" x14ac:dyDescent="0.15">
      <c r="B319" s="102" t="s">
        <v>192</v>
      </c>
      <c r="C319" s="49"/>
      <c r="D319" s="947" t="s">
        <v>193</v>
      </c>
      <c r="E319" s="948"/>
      <c r="F319" s="948"/>
      <c r="G319" s="948"/>
      <c r="H319" s="103">
        <v>15</v>
      </c>
      <c r="I319" s="104">
        <v>0</v>
      </c>
      <c r="J319" s="104">
        <v>20</v>
      </c>
      <c r="K319" s="104">
        <v>33.333333333333329</v>
      </c>
      <c r="L319" s="104">
        <v>20</v>
      </c>
      <c r="M319" s="104">
        <v>6.666666666666667</v>
      </c>
      <c r="N319" s="104">
        <v>6.666666666666667</v>
      </c>
      <c r="O319" s="104">
        <v>0</v>
      </c>
      <c r="P319" s="104">
        <v>0</v>
      </c>
      <c r="Q319" s="104">
        <v>0</v>
      </c>
      <c r="R319" s="104">
        <v>13.333333333333334</v>
      </c>
      <c r="S319" s="104">
        <v>0</v>
      </c>
      <c r="T319" s="105" t="s">
        <v>146</v>
      </c>
      <c r="U319" s="104">
        <v>100</v>
      </c>
      <c r="V319" s="96"/>
    </row>
    <row r="320" spans="2:26" ht="30.95" customHeight="1" x14ac:dyDescent="0.15">
      <c r="B320" s="84"/>
      <c r="C320" s="49"/>
      <c r="D320" s="88"/>
      <c r="E320" s="89" t="s">
        <v>195</v>
      </c>
      <c r="F320" s="90"/>
      <c r="G320" s="90"/>
      <c r="H320" s="97">
        <v>15</v>
      </c>
      <c r="I320" s="98">
        <v>0</v>
      </c>
      <c r="J320" s="98">
        <v>53.333333333333336</v>
      </c>
      <c r="K320" s="98">
        <v>33.333333333333329</v>
      </c>
      <c r="L320" s="98">
        <v>0</v>
      </c>
      <c r="M320" s="98">
        <v>0</v>
      </c>
      <c r="N320" s="98">
        <v>0</v>
      </c>
      <c r="O320" s="98">
        <v>0</v>
      </c>
      <c r="P320" s="98">
        <v>0</v>
      </c>
      <c r="Q320" s="98">
        <v>0</v>
      </c>
      <c r="R320" s="98">
        <v>13.333333333333334</v>
      </c>
      <c r="S320" s="98">
        <v>0</v>
      </c>
      <c r="T320" s="106" t="s">
        <v>146</v>
      </c>
      <c r="U320" s="98">
        <v>99.999999999999986</v>
      </c>
      <c r="V320" s="96"/>
    </row>
    <row r="321" spans="1:26" ht="30.95" customHeight="1" x14ac:dyDescent="0.15">
      <c r="B321" s="84"/>
      <c r="C321" s="49"/>
      <c r="D321" s="91"/>
      <c r="E321" s="89" t="s">
        <v>196</v>
      </c>
      <c r="F321" s="90"/>
      <c r="G321" s="90"/>
      <c r="H321" s="97">
        <v>15</v>
      </c>
      <c r="I321" s="98">
        <v>6.666666666666667</v>
      </c>
      <c r="J321" s="98">
        <v>86.666666666666671</v>
      </c>
      <c r="K321" s="98">
        <v>6.666666666666667</v>
      </c>
      <c r="L321" s="98">
        <v>0</v>
      </c>
      <c r="M321" s="98">
        <v>0</v>
      </c>
      <c r="N321" s="98">
        <v>0</v>
      </c>
      <c r="O321" s="98">
        <v>0</v>
      </c>
      <c r="P321" s="98">
        <v>0</v>
      </c>
      <c r="Q321" s="98">
        <v>0</v>
      </c>
      <c r="R321" s="98">
        <v>0</v>
      </c>
      <c r="S321" s="98">
        <v>0</v>
      </c>
      <c r="T321" s="106" t="s">
        <v>146</v>
      </c>
      <c r="U321" s="98">
        <v>100.00000000000001</v>
      </c>
      <c r="V321" s="96"/>
    </row>
    <row r="322" spans="1:26" ht="30.95" customHeight="1" x14ac:dyDescent="0.15">
      <c r="B322" s="84"/>
      <c r="C322" s="49"/>
      <c r="D322" s="1047" t="s">
        <v>197</v>
      </c>
      <c r="E322" s="1048"/>
      <c r="F322" s="1048"/>
      <c r="G322" s="1048"/>
      <c r="H322" s="97">
        <v>14</v>
      </c>
      <c r="I322" s="98">
        <v>35.714285714285715</v>
      </c>
      <c r="J322" s="98">
        <v>50</v>
      </c>
      <c r="K322" s="98">
        <v>14.285714285714285</v>
      </c>
      <c r="L322" s="98">
        <v>0</v>
      </c>
      <c r="M322" s="98">
        <v>0</v>
      </c>
      <c r="N322" s="98">
        <v>0</v>
      </c>
      <c r="O322" s="98">
        <v>0</v>
      </c>
      <c r="P322" s="98">
        <v>0</v>
      </c>
      <c r="Q322" s="98">
        <v>0</v>
      </c>
      <c r="R322" s="98">
        <v>0</v>
      </c>
      <c r="S322" s="98">
        <v>0</v>
      </c>
      <c r="T322" s="106" t="s">
        <v>146</v>
      </c>
      <c r="U322" s="98">
        <v>100</v>
      </c>
      <c r="V322" s="96"/>
    </row>
    <row r="323" spans="1:26" ht="30.95" customHeight="1" x14ac:dyDescent="0.15">
      <c r="B323" s="84"/>
      <c r="C323" s="49"/>
      <c r="D323" s="1047" t="s">
        <v>198</v>
      </c>
      <c r="E323" s="1048"/>
      <c r="F323" s="1048"/>
      <c r="G323" s="1048"/>
      <c r="H323" s="97">
        <v>12</v>
      </c>
      <c r="I323" s="98">
        <v>66.666666666666657</v>
      </c>
      <c r="J323" s="98">
        <v>33.333333333333329</v>
      </c>
      <c r="K323" s="98">
        <v>0</v>
      </c>
      <c r="L323" s="98">
        <v>0</v>
      </c>
      <c r="M323" s="98">
        <v>0</v>
      </c>
      <c r="N323" s="98">
        <v>0</v>
      </c>
      <c r="O323" s="98">
        <v>0</v>
      </c>
      <c r="P323" s="98">
        <v>0</v>
      </c>
      <c r="Q323" s="98">
        <v>0</v>
      </c>
      <c r="R323" s="98">
        <v>0</v>
      </c>
      <c r="S323" s="98">
        <v>0</v>
      </c>
      <c r="T323" s="106" t="s">
        <v>146</v>
      </c>
      <c r="U323" s="98">
        <v>99.999999999999986</v>
      </c>
      <c r="V323" s="96"/>
    </row>
    <row r="324" spans="1:26" ht="30.95" customHeight="1" x14ac:dyDescent="0.15">
      <c r="B324" s="92"/>
      <c r="C324" s="53"/>
      <c r="D324" s="945" t="s">
        <v>199</v>
      </c>
      <c r="E324" s="946"/>
      <c r="F324" s="946"/>
      <c r="G324" s="946"/>
      <c r="H324" s="99">
        <v>13</v>
      </c>
      <c r="I324" s="100">
        <v>84.615384615384613</v>
      </c>
      <c r="J324" s="100">
        <v>15.384615384615385</v>
      </c>
      <c r="K324" s="100">
        <v>0</v>
      </c>
      <c r="L324" s="100">
        <v>0</v>
      </c>
      <c r="M324" s="100">
        <v>0</v>
      </c>
      <c r="N324" s="100">
        <v>0</v>
      </c>
      <c r="O324" s="100">
        <v>0</v>
      </c>
      <c r="P324" s="100">
        <v>0</v>
      </c>
      <c r="Q324" s="100">
        <v>0</v>
      </c>
      <c r="R324" s="100">
        <v>0</v>
      </c>
      <c r="S324" s="100">
        <v>0</v>
      </c>
      <c r="T324" s="107" t="s">
        <v>146</v>
      </c>
      <c r="U324" s="100">
        <v>100</v>
      </c>
      <c r="V324" s="96"/>
    </row>
    <row r="326" spans="1:26" ht="15" customHeight="1" x14ac:dyDescent="0.15">
      <c r="A326" s="37" t="s">
        <v>204</v>
      </c>
      <c r="G326" s="38"/>
      <c r="H326" s="38"/>
      <c r="I326" s="38"/>
      <c r="J326" s="38"/>
      <c r="K326" s="38"/>
    </row>
    <row r="327" spans="1:26" ht="33.75" x14ac:dyDescent="0.15">
      <c r="B327" s="43" t="s">
        <v>60</v>
      </c>
      <c r="C327" s="44"/>
      <c r="D327" s="44"/>
      <c r="E327" s="44"/>
      <c r="F327" s="44"/>
      <c r="G327" s="44"/>
      <c r="H327" s="44"/>
      <c r="I327" s="77" t="s">
        <v>201</v>
      </c>
      <c r="J327" s="78" t="s">
        <v>165</v>
      </c>
      <c r="K327" s="78" t="s">
        <v>166</v>
      </c>
      <c r="L327" s="78" t="s">
        <v>167</v>
      </c>
      <c r="M327" s="78" t="s">
        <v>168</v>
      </c>
      <c r="N327" s="78" t="s">
        <v>169</v>
      </c>
      <c r="O327" s="78" t="s">
        <v>170</v>
      </c>
      <c r="P327" s="78" t="s">
        <v>171</v>
      </c>
      <c r="Q327" s="78" t="s">
        <v>172</v>
      </c>
      <c r="R327" s="78" t="s">
        <v>173</v>
      </c>
      <c r="S327" s="78" t="s">
        <v>174</v>
      </c>
      <c r="T327" s="79" t="s">
        <v>73</v>
      </c>
      <c r="U327" s="79" t="s">
        <v>57</v>
      </c>
      <c r="V327" s="79" t="s">
        <v>175</v>
      </c>
      <c r="W327" s="79" t="s">
        <v>176</v>
      </c>
      <c r="X327" s="79" t="s">
        <v>177</v>
      </c>
      <c r="Y327" s="79" t="s">
        <v>178</v>
      </c>
      <c r="Z327" s="80"/>
    </row>
    <row r="328" spans="1:26" ht="30.95" customHeight="1" x14ac:dyDescent="0.15">
      <c r="B328" s="35" t="s">
        <v>0</v>
      </c>
      <c r="C328" s="58" t="s">
        <v>202</v>
      </c>
      <c r="D328" s="59"/>
      <c r="E328" s="59"/>
      <c r="F328" s="59"/>
      <c r="G328" s="59"/>
      <c r="H328" s="60"/>
      <c r="I328" s="61">
        <v>0</v>
      </c>
      <c r="J328" s="61">
        <v>3</v>
      </c>
      <c r="K328" s="61">
        <v>6</v>
      </c>
      <c r="L328" s="61">
        <v>8</v>
      </c>
      <c r="M328" s="61">
        <v>21</v>
      </c>
      <c r="N328" s="61">
        <v>24</v>
      </c>
      <c r="O328" s="61">
        <v>14</v>
      </c>
      <c r="P328" s="61">
        <v>13</v>
      </c>
      <c r="Q328" s="61">
        <v>11</v>
      </c>
      <c r="R328" s="61">
        <v>8</v>
      </c>
      <c r="S328" s="61">
        <v>5</v>
      </c>
      <c r="T328" s="61">
        <v>12</v>
      </c>
      <c r="U328" s="61">
        <v>125</v>
      </c>
      <c r="V328" s="81">
        <v>1875.3133061946896</v>
      </c>
      <c r="W328" s="81">
        <v>12945.2</v>
      </c>
      <c r="X328" s="81">
        <v>44.3</v>
      </c>
      <c r="Y328" s="81">
        <v>1399.78</v>
      </c>
      <c r="Z328" s="82"/>
    </row>
    <row r="329" spans="1:26" ht="30.95" customHeight="1" x14ac:dyDescent="0.15">
      <c r="B329" s="84"/>
      <c r="C329" s="49"/>
      <c r="D329" s="947" t="s">
        <v>193</v>
      </c>
      <c r="E329" s="948"/>
      <c r="F329" s="948"/>
      <c r="G329" s="948"/>
      <c r="H329" s="85"/>
      <c r="I329" s="86">
        <v>0</v>
      </c>
      <c r="J329" s="86">
        <v>7</v>
      </c>
      <c r="K329" s="86">
        <v>14</v>
      </c>
      <c r="L329" s="86">
        <v>21</v>
      </c>
      <c r="M329" s="86">
        <v>18</v>
      </c>
      <c r="N329" s="86">
        <v>17</v>
      </c>
      <c r="O329" s="86">
        <v>16</v>
      </c>
      <c r="P329" s="86">
        <v>6</v>
      </c>
      <c r="Q329" s="86">
        <v>6</v>
      </c>
      <c r="R329" s="86">
        <v>5</v>
      </c>
      <c r="S329" s="86">
        <v>2</v>
      </c>
      <c r="T329" s="86">
        <v>13</v>
      </c>
      <c r="U329" s="86">
        <v>125</v>
      </c>
      <c r="V329" s="87">
        <v>1321.6195678571426</v>
      </c>
      <c r="W329" s="87">
        <v>7779</v>
      </c>
      <c r="X329" s="87">
        <v>28.32</v>
      </c>
      <c r="Y329" s="87">
        <v>984.875</v>
      </c>
      <c r="Z329" s="82"/>
    </row>
    <row r="330" spans="1:26" ht="30.95" customHeight="1" x14ac:dyDescent="0.15">
      <c r="B330" s="84"/>
      <c r="C330" s="49"/>
      <c r="D330" s="88"/>
      <c r="E330" s="89" t="s">
        <v>195</v>
      </c>
      <c r="F330" s="90"/>
      <c r="G330" s="90"/>
      <c r="H330" s="85"/>
      <c r="I330" s="86">
        <v>0</v>
      </c>
      <c r="J330" s="86">
        <v>23</v>
      </c>
      <c r="K330" s="86">
        <v>37</v>
      </c>
      <c r="L330" s="86">
        <v>14</v>
      </c>
      <c r="M330" s="86">
        <v>7</v>
      </c>
      <c r="N330" s="86">
        <v>12</v>
      </c>
      <c r="O330" s="86">
        <v>11</v>
      </c>
      <c r="P330" s="86">
        <v>4</v>
      </c>
      <c r="Q330" s="86">
        <v>0</v>
      </c>
      <c r="R330" s="86">
        <v>1</v>
      </c>
      <c r="S330" s="86">
        <v>0</v>
      </c>
      <c r="T330" s="86">
        <v>16</v>
      </c>
      <c r="U330" s="86">
        <v>125</v>
      </c>
      <c r="V330" s="87">
        <v>746.99929908256934</v>
      </c>
      <c r="W330" s="87">
        <v>4578</v>
      </c>
      <c r="X330" s="87">
        <v>15.53</v>
      </c>
      <c r="Y330" s="87">
        <v>570</v>
      </c>
      <c r="Z330" s="82"/>
    </row>
    <row r="331" spans="1:26" ht="30.95" customHeight="1" x14ac:dyDescent="0.15">
      <c r="B331" s="84"/>
      <c r="C331" s="49"/>
      <c r="D331" s="91"/>
      <c r="E331" s="89" t="s">
        <v>196</v>
      </c>
      <c r="F331" s="90"/>
      <c r="G331" s="90"/>
      <c r="H331" s="85"/>
      <c r="I331" s="86">
        <v>3</v>
      </c>
      <c r="J331" s="86">
        <v>106</v>
      </c>
      <c r="K331" s="86">
        <v>2</v>
      </c>
      <c r="L331" s="86">
        <v>1</v>
      </c>
      <c r="M331" s="86">
        <v>0</v>
      </c>
      <c r="N331" s="86">
        <v>0</v>
      </c>
      <c r="O331" s="86">
        <v>0</v>
      </c>
      <c r="P331" s="86">
        <v>0</v>
      </c>
      <c r="Q331" s="86">
        <v>0</v>
      </c>
      <c r="R331" s="86">
        <v>0</v>
      </c>
      <c r="S331" s="86">
        <v>0</v>
      </c>
      <c r="T331" s="86">
        <v>13</v>
      </c>
      <c r="U331" s="86">
        <v>125</v>
      </c>
      <c r="V331" s="87">
        <v>108.35590178571427</v>
      </c>
      <c r="W331" s="87">
        <v>607.35</v>
      </c>
      <c r="X331" s="87">
        <v>0</v>
      </c>
      <c r="Y331" s="87">
        <v>90.707999999999998</v>
      </c>
      <c r="Z331" s="82"/>
    </row>
    <row r="332" spans="1:26" ht="30.95" customHeight="1" x14ac:dyDescent="0.15">
      <c r="B332" s="84"/>
      <c r="C332" s="49"/>
      <c r="D332" s="1047" t="s">
        <v>197</v>
      </c>
      <c r="E332" s="1048"/>
      <c r="F332" s="1048"/>
      <c r="G332" s="1048"/>
      <c r="H332" s="85"/>
      <c r="I332" s="86">
        <v>33</v>
      </c>
      <c r="J332" s="86">
        <v>49</v>
      </c>
      <c r="K332" s="86">
        <v>10</v>
      </c>
      <c r="L332" s="86">
        <v>2</v>
      </c>
      <c r="M332" s="86">
        <v>2</v>
      </c>
      <c r="N332" s="86">
        <v>2</v>
      </c>
      <c r="O332" s="86">
        <v>1</v>
      </c>
      <c r="P332" s="86">
        <v>0</v>
      </c>
      <c r="Q332" s="86">
        <v>0</v>
      </c>
      <c r="R332" s="86">
        <v>1</v>
      </c>
      <c r="S332" s="86">
        <v>0</v>
      </c>
      <c r="T332" s="86">
        <v>25</v>
      </c>
      <c r="U332" s="86">
        <v>125</v>
      </c>
      <c r="V332" s="87">
        <v>211.35470000000004</v>
      </c>
      <c r="W332" s="87">
        <v>3843.61</v>
      </c>
      <c r="X332" s="87">
        <v>0</v>
      </c>
      <c r="Y332" s="87">
        <v>84.795000000000002</v>
      </c>
      <c r="Z332" s="82"/>
    </row>
    <row r="333" spans="1:26" ht="30.95" customHeight="1" x14ac:dyDescent="0.15">
      <c r="B333" s="84"/>
      <c r="C333" s="49"/>
      <c r="D333" s="1047" t="s">
        <v>198</v>
      </c>
      <c r="E333" s="1048"/>
      <c r="F333" s="1048"/>
      <c r="G333" s="1048"/>
      <c r="H333" s="85"/>
      <c r="I333" s="86">
        <v>47</v>
      </c>
      <c r="J333" s="86">
        <v>47</v>
      </c>
      <c r="K333" s="86">
        <v>6</v>
      </c>
      <c r="L333" s="86">
        <v>1</v>
      </c>
      <c r="M333" s="86">
        <v>0</v>
      </c>
      <c r="N333" s="86">
        <v>0</v>
      </c>
      <c r="O333" s="86">
        <v>0</v>
      </c>
      <c r="P333" s="86">
        <v>0</v>
      </c>
      <c r="Q333" s="86">
        <v>1</v>
      </c>
      <c r="R333" s="86">
        <v>0</v>
      </c>
      <c r="S333" s="86">
        <v>0</v>
      </c>
      <c r="T333" s="86">
        <v>23</v>
      </c>
      <c r="U333" s="86">
        <v>125</v>
      </c>
      <c r="V333" s="87">
        <v>97.004117647058806</v>
      </c>
      <c r="W333" s="87">
        <v>2792.2</v>
      </c>
      <c r="X333" s="87">
        <v>0</v>
      </c>
      <c r="Y333" s="87">
        <v>12.34</v>
      </c>
      <c r="Z333" s="82"/>
    </row>
    <row r="334" spans="1:26" ht="30.95" customHeight="1" x14ac:dyDescent="0.15">
      <c r="B334" s="92"/>
      <c r="C334" s="53"/>
      <c r="D334" s="945" t="s">
        <v>199</v>
      </c>
      <c r="E334" s="946"/>
      <c r="F334" s="946"/>
      <c r="G334" s="946"/>
      <c r="H334" s="55"/>
      <c r="I334" s="93">
        <v>91</v>
      </c>
      <c r="J334" s="93">
        <v>5</v>
      </c>
      <c r="K334" s="93">
        <v>3</v>
      </c>
      <c r="L334" s="93">
        <v>0</v>
      </c>
      <c r="M334" s="93">
        <v>0</v>
      </c>
      <c r="N334" s="93">
        <v>0</v>
      </c>
      <c r="O334" s="93">
        <v>0</v>
      </c>
      <c r="P334" s="93">
        <v>1</v>
      </c>
      <c r="Q334" s="93">
        <v>0</v>
      </c>
      <c r="R334" s="93">
        <v>0</v>
      </c>
      <c r="S334" s="93">
        <v>0</v>
      </c>
      <c r="T334" s="93">
        <v>25</v>
      </c>
      <c r="U334" s="93">
        <v>125</v>
      </c>
      <c r="V334" s="94">
        <v>39.407499999999999</v>
      </c>
      <c r="W334" s="94">
        <v>2409</v>
      </c>
      <c r="X334" s="94">
        <v>0</v>
      </c>
      <c r="Y334" s="94">
        <v>0</v>
      </c>
      <c r="Z334" s="82"/>
    </row>
    <row r="335" spans="1:26" ht="30.95" customHeight="1" x14ac:dyDescent="0.15">
      <c r="B335" s="35" t="s">
        <v>1</v>
      </c>
      <c r="C335" s="58" t="s">
        <v>202</v>
      </c>
      <c r="D335" s="59"/>
      <c r="E335" s="59"/>
      <c r="F335" s="59"/>
      <c r="G335" s="59"/>
      <c r="H335" s="95">
        <v>125</v>
      </c>
      <c r="I335" s="62">
        <v>0</v>
      </c>
      <c r="J335" s="62">
        <v>2.4</v>
      </c>
      <c r="K335" s="62">
        <v>4.8</v>
      </c>
      <c r="L335" s="62">
        <v>6.4</v>
      </c>
      <c r="M335" s="62">
        <v>16.8</v>
      </c>
      <c r="N335" s="62">
        <v>19.2</v>
      </c>
      <c r="O335" s="62">
        <v>11.200000000000001</v>
      </c>
      <c r="P335" s="62">
        <v>10.4</v>
      </c>
      <c r="Q335" s="62">
        <v>8.7999999999999989</v>
      </c>
      <c r="R335" s="62">
        <v>6.4</v>
      </c>
      <c r="S335" s="62">
        <v>4</v>
      </c>
      <c r="T335" s="62">
        <v>9.6</v>
      </c>
      <c r="U335" s="62">
        <v>100</v>
      </c>
      <c r="V335" s="96"/>
    </row>
    <row r="336" spans="1:26" ht="30.95" customHeight="1" x14ac:dyDescent="0.15">
      <c r="B336" s="84"/>
      <c r="C336" s="49"/>
      <c r="D336" s="947" t="s">
        <v>193</v>
      </c>
      <c r="E336" s="948"/>
      <c r="F336" s="948"/>
      <c r="G336" s="948"/>
      <c r="H336" s="97">
        <v>125</v>
      </c>
      <c r="I336" s="98">
        <v>0</v>
      </c>
      <c r="J336" s="98">
        <v>5.6000000000000005</v>
      </c>
      <c r="K336" s="98">
        <v>11.200000000000001</v>
      </c>
      <c r="L336" s="98">
        <v>16.8</v>
      </c>
      <c r="M336" s="98">
        <v>14.399999999999999</v>
      </c>
      <c r="N336" s="98">
        <v>13.600000000000001</v>
      </c>
      <c r="O336" s="98">
        <v>12.8</v>
      </c>
      <c r="P336" s="98">
        <v>4.8</v>
      </c>
      <c r="Q336" s="98">
        <v>4.8</v>
      </c>
      <c r="R336" s="98">
        <v>4</v>
      </c>
      <c r="S336" s="98">
        <v>1.6</v>
      </c>
      <c r="T336" s="98">
        <v>10.4</v>
      </c>
      <c r="U336" s="98">
        <v>100</v>
      </c>
      <c r="V336" s="96"/>
    </row>
    <row r="337" spans="1:26" ht="30.95" customHeight="1" x14ac:dyDescent="0.15">
      <c r="B337" s="84"/>
      <c r="C337" s="49"/>
      <c r="D337" s="88"/>
      <c r="E337" s="89" t="s">
        <v>195</v>
      </c>
      <c r="F337" s="90"/>
      <c r="G337" s="90"/>
      <c r="H337" s="97">
        <v>125</v>
      </c>
      <c r="I337" s="98">
        <v>0</v>
      </c>
      <c r="J337" s="98">
        <v>18.399999999999999</v>
      </c>
      <c r="K337" s="98">
        <v>29.599999999999998</v>
      </c>
      <c r="L337" s="98">
        <v>11.200000000000001</v>
      </c>
      <c r="M337" s="98">
        <v>5.6000000000000005</v>
      </c>
      <c r="N337" s="98">
        <v>9.6</v>
      </c>
      <c r="O337" s="98">
        <v>8.7999999999999989</v>
      </c>
      <c r="P337" s="98">
        <v>3.2</v>
      </c>
      <c r="Q337" s="98">
        <v>0</v>
      </c>
      <c r="R337" s="98">
        <v>0.8</v>
      </c>
      <c r="S337" s="98">
        <v>0</v>
      </c>
      <c r="T337" s="98">
        <v>12.8</v>
      </c>
      <c r="U337" s="98">
        <v>99.999999999999986</v>
      </c>
      <c r="V337" s="96"/>
    </row>
    <row r="338" spans="1:26" ht="30.95" customHeight="1" x14ac:dyDescent="0.15">
      <c r="B338" s="84"/>
      <c r="C338" s="49"/>
      <c r="D338" s="91"/>
      <c r="E338" s="89" t="s">
        <v>196</v>
      </c>
      <c r="F338" s="90"/>
      <c r="G338" s="90"/>
      <c r="H338" s="97">
        <v>125</v>
      </c>
      <c r="I338" s="98">
        <v>2.4</v>
      </c>
      <c r="J338" s="98">
        <v>84.8</v>
      </c>
      <c r="K338" s="98">
        <v>1.6</v>
      </c>
      <c r="L338" s="98">
        <v>0.8</v>
      </c>
      <c r="M338" s="98">
        <v>0</v>
      </c>
      <c r="N338" s="98">
        <v>0</v>
      </c>
      <c r="O338" s="98">
        <v>0</v>
      </c>
      <c r="P338" s="98">
        <v>0</v>
      </c>
      <c r="Q338" s="98">
        <v>0</v>
      </c>
      <c r="R338" s="98">
        <v>0</v>
      </c>
      <c r="S338" s="98">
        <v>0</v>
      </c>
      <c r="T338" s="98">
        <v>10.4</v>
      </c>
      <c r="U338" s="98">
        <v>100</v>
      </c>
      <c r="V338" s="96"/>
    </row>
    <row r="339" spans="1:26" ht="30.95" customHeight="1" x14ac:dyDescent="0.15">
      <c r="B339" s="84"/>
      <c r="C339" s="49"/>
      <c r="D339" s="1047" t="s">
        <v>197</v>
      </c>
      <c r="E339" s="1048"/>
      <c r="F339" s="1048"/>
      <c r="G339" s="1048"/>
      <c r="H339" s="97">
        <v>125</v>
      </c>
      <c r="I339" s="98">
        <v>26.400000000000002</v>
      </c>
      <c r="J339" s="98">
        <v>39.200000000000003</v>
      </c>
      <c r="K339" s="98">
        <v>8</v>
      </c>
      <c r="L339" s="98">
        <v>1.6</v>
      </c>
      <c r="M339" s="98">
        <v>1.6</v>
      </c>
      <c r="N339" s="98">
        <v>1.6</v>
      </c>
      <c r="O339" s="98">
        <v>0.8</v>
      </c>
      <c r="P339" s="98">
        <v>0</v>
      </c>
      <c r="Q339" s="98">
        <v>0</v>
      </c>
      <c r="R339" s="98">
        <v>0.8</v>
      </c>
      <c r="S339" s="98">
        <v>0</v>
      </c>
      <c r="T339" s="98">
        <v>20</v>
      </c>
      <c r="U339" s="98">
        <v>99.999999999999986</v>
      </c>
      <c r="V339" s="96"/>
    </row>
    <row r="340" spans="1:26" ht="30.95" customHeight="1" x14ac:dyDescent="0.15">
      <c r="B340" s="84"/>
      <c r="C340" s="49"/>
      <c r="D340" s="1047" t="s">
        <v>198</v>
      </c>
      <c r="E340" s="1048"/>
      <c r="F340" s="1048"/>
      <c r="G340" s="1048"/>
      <c r="H340" s="97">
        <v>125</v>
      </c>
      <c r="I340" s="98">
        <v>37.6</v>
      </c>
      <c r="J340" s="98">
        <v>37.6</v>
      </c>
      <c r="K340" s="98">
        <v>4.8</v>
      </c>
      <c r="L340" s="98">
        <v>0.8</v>
      </c>
      <c r="M340" s="98">
        <v>0</v>
      </c>
      <c r="N340" s="98">
        <v>0</v>
      </c>
      <c r="O340" s="98">
        <v>0</v>
      </c>
      <c r="P340" s="98">
        <v>0</v>
      </c>
      <c r="Q340" s="98">
        <v>0.8</v>
      </c>
      <c r="R340" s="98">
        <v>0</v>
      </c>
      <c r="S340" s="98">
        <v>0</v>
      </c>
      <c r="T340" s="98">
        <v>18.399999999999999</v>
      </c>
      <c r="U340" s="98">
        <v>100</v>
      </c>
      <c r="V340" s="96"/>
    </row>
    <row r="341" spans="1:26" ht="30.95" customHeight="1" x14ac:dyDescent="0.15">
      <c r="B341" s="92"/>
      <c r="C341" s="53"/>
      <c r="D341" s="945" t="s">
        <v>199</v>
      </c>
      <c r="E341" s="946"/>
      <c r="F341" s="946"/>
      <c r="G341" s="946"/>
      <c r="H341" s="99">
        <v>125</v>
      </c>
      <c r="I341" s="100">
        <v>72.8</v>
      </c>
      <c r="J341" s="100">
        <v>4</v>
      </c>
      <c r="K341" s="100">
        <v>2.4</v>
      </c>
      <c r="L341" s="100">
        <v>0</v>
      </c>
      <c r="M341" s="100">
        <v>0</v>
      </c>
      <c r="N341" s="100">
        <v>0</v>
      </c>
      <c r="O341" s="100">
        <v>0</v>
      </c>
      <c r="P341" s="100">
        <v>0.8</v>
      </c>
      <c r="Q341" s="100">
        <v>0</v>
      </c>
      <c r="R341" s="100">
        <v>0</v>
      </c>
      <c r="S341" s="100">
        <v>0</v>
      </c>
      <c r="T341" s="100">
        <v>20</v>
      </c>
      <c r="U341" s="100">
        <v>100</v>
      </c>
      <c r="V341" s="96"/>
    </row>
    <row r="342" spans="1:26" ht="30.95" customHeight="1" x14ac:dyDescent="0.15">
      <c r="B342" s="35" t="s">
        <v>1</v>
      </c>
      <c r="C342" s="58" t="s">
        <v>202</v>
      </c>
      <c r="D342" s="59"/>
      <c r="E342" s="59"/>
      <c r="F342" s="59"/>
      <c r="G342" s="59"/>
      <c r="H342" s="95">
        <v>113</v>
      </c>
      <c r="I342" s="62">
        <v>0</v>
      </c>
      <c r="J342" s="62">
        <v>2.6548672566371683</v>
      </c>
      <c r="K342" s="62">
        <v>5.3097345132743365</v>
      </c>
      <c r="L342" s="62">
        <v>7.0796460176991154</v>
      </c>
      <c r="M342" s="62">
        <v>18.584070796460178</v>
      </c>
      <c r="N342" s="62">
        <v>21.238938053097346</v>
      </c>
      <c r="O342" s="62">
        <v>12.389380530973451</v>
      </c>
      <c r="P342" s="62">
        <v>11.504424778761061</v>
      </c>
      <c r="Q342" s="62">
        <v>9.7345132743362832</v>
      </c>
      <c r="R342" s="62">
        <v>7.0796460176991154</v>
      </c>
      <c r="S342" s="62">
        <v>4.4247787610619467</v>
      </c>
      <c r="T342" s="101" t="s">
        <v>203</v>
      </c>
      <c r="U342" s="62">
        <v>100</v>
      </c>
      <c r="V342" s="96"/>
    </row>
    <row r="343" spans="1:26" ht="30.95" customHeight="1" x14ac:dyDescent="0.15">
      <c r="B343" s="102" t="s">
        <v>192</v>
      </c>
      <c r="C343" s="49"/>
      <c r="D343" s="947" t="s">
        <v>193</v>
      </c>
      <c r="E343" s="948"/>
      <c r="F343" s="948"/>
      <c r="G343" s="948"/>
      <c r="H343" s="103">
        <v>112</v>
      </c>
      <c r="I343" s="104">
        <v>0</v>
      </c>
      <c r="J343" s="104">
        <v>6.25</v>
      </c>
      <c r="K343" s="104">
        <v>12.5</v>
      </c>
      <c r="L343" s="104">
        <v>18.75</v>
      </c>
      <c r="M343" s="104">
        <v>16.071428571428573</v>
      </c>
      <c r="N343" s="104">
        <v>15.178571428571427</v>
      </c>
      <c r="O343" s="104">
        <v>14.285714285714285</v>
      </c>
      <c r="P343" s="104">
        <v>5.3571428571428568</v>
      </c>
      <c r="Q343" s="104">
        <v>5.3571428571428568</v>
      </c>
      <c r="R343" s="104">
        <v>4.4642857142857144</v>
      </c>
      <c r="S343" s="104">
        <v>1.7857142857142856</v>
      </c>
      <c r="T343" s="105" t="s">
        <v>146</v>
      </c>
      <c r="U343" s="104">
        <v>100</v>
      </c>
      <c r="V343" s="96"/>
    </row>
    <row r="344" spans="1:26" ht="30.95" customHeight="1" x14ac:dyDescent="0.15">
      <c r="B344" s="84"/>
      <c r="C344" s="49"/>
      <c r="D344" s="88"/>
      <c r="E344" s="89" t="s">
        <v>195</v>
      </c>
      <c r="F344" s="90"/>
      <c r="G344" s="90"/>
      <c r="H344" s="97">
        <v>109</v>
      </c>
      <c r="I344" s="98">
        <v>0</v>
      </c>
      <c r="J344" s="98">
        <v>21.100917431192663</v>
      </c>
      <c r="K344" s="98">
        <v>33.944954128440372</v>
      </c>
      <c r="L344" s="98">
        <v>12.844036697247708</v>
      </c>
      <c r="M344" s="98">
        <v>6.4220183486238538</v>
      </c>
      <c r="N344" s="98">
        <v>11.009174311926607</v>
      </c>
      <c r="O344" s="98">
        <v>10.091743119266056</v>
      </c>
      <c r="P344" s="98">
        <v>3.669724770642202</v>
      </c>
      <c r="Q344" s="98">
        <v>0</v>
      </c>
      <c r="R344" s="98">
        <v>0.91743119266055051</v>
      </c>
      <c r="S344" s="98">
        <v>0</v>
      </c>
      <c r="T344" s="106" t="s">
        <v>146</v>
      </c>
      <c r="U344" s="98">
        <v>100.00000000000001</v>
      </c>
      <c r="V344" s="96"/>
    </row>
    <row r="345" spans="1:26" ht="30.95" customHeight="1" x14ac:dyDescent="0.15">
      <c r="B345" s="84"/>
      <c r="C345" s="49"/>
      <c r="D345" s="91"/>
      <c r="E345" s="89" t="s">
        <v>196</v>
      </c>
      <c r="F345" s="90"/>
      <c r="G345" s="90"/>
      <c r="H345" s="97">
        <v>112</v>
      </c>
      <c r="I345" s="98">
        <v>2.6785714285714284</v>
      </c>
      <c r="J345" s="98">
        <v>94.642857142857139</v>
      </c>
      <c r="K345" s="98">
        <v>1.7857142857142856</v>
      </c>
      <c r="L345" s="98">
        <v>0.89285714285714279</v>
      </c>
      <c r="M345" s="98">
        <v>0</v>
      </c>
      <c r="N345" s="98">
        <v>0</v>
      </c>
      <c r="O345" s="98">
        <v>0</v>
      </c>
      <c r="P345" s="98">
        <v>0</v>
      </c>
      <c r="Q345" s="98">
        <v>0</v>
      </c>
      <c r="R345" s="98">
        <v>0</v>
      </c>
      <c r="S345" s="98">
        <v>0</v>
      </c>
      <c r="T345" s="106" t="s">
        <v>146</v>
      </c>
      <c r="U345" s="98">
        <v>100</v>
      </c>
      <c r="V345" s="96"/>
    </row>
    <row r="346" spans="1:26" ht="30.95" customHeight="1" x14ac:dyDescent="0.15">
      <c r="B346" s="84"/>
      <c r="C346" s="49"/>
      <c r="D346" s="1047" t="s">
        <v>197</v>
      </c>
      <c r="E346" s="1048"/>
      <c r="F346" s="1048"/>
      <c r="G346" s="1048"/>
      <c r="H346" s="97">
        <v>100</v>
      </c>
      <c r="I346" s="98">
        <v>33</v>
      </c>
      <c r="J346" s="98">
        <v>49</v>
      </c>
      <c r="K346" s="98">
        <v>10</v>
      </c>
      <c r="L346" s="98">
        <v>2</v>
      </c>
      <c r="M346" s="98">
        <v>2</v>
      </c>
      <c r="N346" s="98">
        <v>2</v>
      </c>
      <c r="O346" s="98">
        <v>1</v>
      </c>
      <c r="P346" s="98">
        <v>0</v>
      </c>
      <c r="Q346" s="98">
        <v>0</v>
      </c>
      <c r="R346" s="98">
        <v>1</v>
      </c>
      <c r="S346" s="98">
        <v>0</v>
      </c>
      <c r="T346" s="106" t="s">
        <v>146</v>
      </c>
      <c r="U346" s="98">
        <v>100</v>
      </c>
      <c r="V346" s="96"/>
    </row>
    <row r="347" spans="1:26" ht="30.95" customHeight="1" x14ac:dyDescent="0.15">
      <c r="B347" s="84"/>
      <c r="C347" s="49"/>
      <c r="D347" s="1047" t="s">
        <v>198</v>
      </c>
      <c r="E347" s="1048"/>
      <c r="F347" s="1048"/>
      <c r="G347" s="1048"/>
      <c r="H347" s="97">
        <v>102</v>
      </c>
      <c r="I347" s="98">
        <v>46.078431372549019</v>
      </c>
      <c r="J347" s="98">
        <v>46.078431372549019</v>
      </c>
      <c r="K347" s="98">
        <v>5.8823529411764701</v>
      </c>
      <c r="L347" s="98">
        <v>0.98039215686274506</v>
      </c>
      <c r="M347" s="98">
        <v>0</v>
      </c>
      <c r="N347" s="98">
        <v>0</v>
      </c>
      <c r="O347" s="98">
        <v>0</v>
      </c>
      <c r="P347" s="98">
        <v>0</v>
      </c>
      <c r="Q347" s="98">
        <v>0.98039215686274506</v>
      </c>
      <c r="R347" s="98">
        <v>0</v>
      </c>
      <c r="S347" s="98">
        <v>0</v>
      </c>
      <c r="T347" s="106" t="s">
        <v>146</v>
      </c>
      <c r="U347" s="98">
        <v>100</v>
      </c>
      <c r="V347" s="96"/>
    </row>
    <row r="348" spans="1:26" ht="30.95" customHeight="1" x14ac:dyDescent="0.15">
      <c r="B348" s="92"/>
      <c r="C348" s="53"/>
      <c r="D348" s="945" t="s">
        <v>199</v>
      </c>
      <c r="E348" s="946"/>
      <c r="F348" s="946"/>
      <c r="G348" s="946"/>
      <c r="H348" s="99">
        <v>100</v>
      </c>
      <c r="I348" s="100">
        <v>91</v>
      </c>
      <c r="J348" s="100">
        <v>5</v>
      </c>
      <c r="K348" s="100">
        <v>3</v>
      </c>
      <c r="L348" s="100">
        <v>0</v>
      </c>
      <c r="M348" s="100">
        <v>0</v>
      </c>
      <c r="N348" s="100">
        <v>0</v>
      </c>
      <c r="O348" s="100">
        <v>0</v>
      </c>
      <c r="P348" s="100">
        <v>1</v>
      </c>
      <c r="Q348" s="100">
        <v>0</v>
      </c>
      <c r="R348" s="100">
        <v>0</v>
      </c>
      <c r="S348" s="100">
        <v>0</v>
      </c>
      <c r="T348" s="107" t="s">
        <v>146</v>
      </c>
      <c r="U348" s="100">
        <v>100</v>
      </c>
      <c r="V348" s="96"/>
    </row>
    <row r="350" spans="1:26" ht="15" customHeight="1" x14ac:dyDescent="0.15">
      <c r="A350" s="37" t="s">
        <v>204</v>
      </c>
      <c r="G350" s="38"/>
      <c r="H350" s="38"/>
      <c r="I350" s="38"/>
      <c r="J350" s="38"/>
      <c r="K350" s="38"/>
    </row>
    <row r="351" spans="1:26" ht="33.75" x14ac:dyDescent="0.15">
      <c r="B351" s="43" t="s">
        <v>61</v>
      </c>
      <c r="C351" s="44"/>
      <c r="D351" s="44"/>
      <c r="E351" s="44"/>
      <c r="F351" s="44"/>
      <c r="G351" s="44"/>
      <c r="H351" s="44"/>
      <c r="I351" s="77" t="s">
        <v>201</v>
      </c>
      <c r="J351" s="78" t="s">
        <v>165</v>
      </c>
      <c r="K351" s="78" t="s">
        <v>166</v>
      </c>
      <c r="L351" s="78" t="s">
        <v>167</v>
      </c>
      <c r="M351" s="78" t="s">
        <v>168</v>
      </c>
      <c r="N351" s="78" t="s">
        <v>169</v>
      </c>
      <c r="O351" s="78" t="s">
        <v>170</v>
      </c>
      <c r="P351" s="78" t="s">
        <v>171</v>
      </c>
      <c r="Q351" s="78" t="s">
        <v>172</v>
      </c>
      <c r="R351" s="78" t="s">
        <v>173</v>
      </c>
      <c r="S351" s="78" t="s">
        <v>174</v>
      </c>
      <c r="T351" s="79" t="s">
        <v>73</v>
      </c>
      <c r="U351" s="79" t="s">
        <v>57</v>
      </c>
      <c r="V351" s="79" t="s">
        <v>175</v>
      </c>
      <c r="W351" s="79" t="s">
        <v>176</v>
      </c>
      <c r="X351" s="79" t="s">
        <v>177</v>
      </c>
      <c r="Y351" s="79" t="s">
        <v>178</v>
      </c>
      <c r="Z351" s="80"/>
    </row>
    <row r="352" spans="1:26" ht="30.95" customHeight="1" x14ac:dyDescent="0.15">
      <c r="B352" s="35" t="s">
        <v>0</v>
      </c>
      <c r="C352" s="58" t="s">
        <v>202</v>
      </c>
      <c r="D352" s="59"/>
      <c r="E352" s="59"/>
      <c r="F352" s="59"/>
      <c r="G352" s="59"/>
      <c r="H352" s="60"/>
      <c r="I352" s="61">
        <v>0</v>
      </c>
      <c r="J352" s="61">
        <v>0</v>
      </c>
      <c r="K352" s="61">
        <v>0</v>
      </c>
      <c r="L352" s="61">
        <v>1</v>
      </c>
      <c r="M352" s="61">
        <v>4</v>
      </c>
      <c r="N352" s="61">
        <v>1</v>
      </c>
      <c r="O352" s="61">
        <v>1</v>
      </c>
      <c r="P352" s="61">
        <v>3</v>
      </c>
      <c r="Q352" s="61">
        <v>0</v>
      </c>
      <c r="R352" s="61">
        <v>0</v>
      </c>
      <c r="S352" s="61">
        <v>0</v>
      </c>
      <c r="T352" s="61">
        <v>1</v>
      </c>
      <c r="U352" s="61">
        <v>11</v>
      </c>
      <c r="V352" s="81">
        <v>1414.3309999999999</v>
      </c>
      <c r="W352" s="81">
        <v>2210.66</v>
      </c>
      <c r="X352" s="81">
        <v>682.74</v>
      </c>
      <c r="Y352" s="81">
        <v>1141.3</v>
      </c>
      <c r="Z352" s="82"/>
    </row>
    <row r="353" spans="2:26" ht="30.95" customHeight="1" x14ac:dyDescent="0.15">
      <c r="B353" s="84"/>
      <c r="C353" s="49"/>
      <c r="D353" s="947" t="s">
        <v>193</v>
      </c>
      <c r="E353" s="948"/>
      <c r="F353" s="948"/>
      <c r="G353" s="948"/>
      <c r="H353" s="85"/>
      <c r="I353" s="86">
        <v>0</v>
      </c>
      <c r="J353" s="86">
        <v>0</v>
      </c>
      <c r="K353" s="86">
        <v>2</v>
      </c>
      <c r="L353" s="86">
        <v>2</v>
      </c>
      <c r="M353" s="86">
        <v>3</v>
      </c>
      <c r="N353" s="86">
        <v>0</v>
      </c>
      <c r="O353" s="86">
        <v>2</v>
      </c>
      <c r="P353" s="86">
        <v>0</v>
      </c>
      <c r="Q353" s="86">
        <v>0</v>
      </c>
      <c r="R353" s="86">
        <v>0</v>
      </c>
      <c r="S353" s="86">
        <v>0</v>
      </c>
      <c r="T353" s="86">
        <v>2</v>
      </c>
      <c r="U353" s="86">
        <v>11</v>
      </c>
      <c r="V353" s="87">
        <v>923.7402222222222</v>
      </c>
      <c r="W353" s="87">
        <v>1682.41</v>
      </c>
      <c r="X353" s="87">
        <v>412</v>
      </c>
      <c r="Y353" s="87">
        <v>818.08</v>
      </c>
      <c r="Z353" s="82"/>
    </row>
    <row r="354" spans="2:26" ht="30.95" customHeight="1" x14ac:dyDescent="0.15">
      <c r="B354" s="84"/>
      <c r="C354" s="49"/>
      <c r="D354" s="88"/>
      <c r="E354" s="89" t="s">
        <v>195</v>
      </c>
      <c r="F354" s="90"/>
      <c r="G354" s="90"/>
      <c r="H354" s="85"/>
      <c r="I354" s="86">
        <v>0</v>
      </c>
      <c r="J354" s="86">
        <v>3</v>
      </c>
      <c r="K354" s="86">
        <v>3</v>
      </c>
      <c r="L354" s="86">
        <v>1</v>
      </c>
      <c r="M354" s="86">
        <v>0</v>
      </c>
      <c r="N354" s="86">
        <v>0</v>
      </c>
      <c r="O354" s="86">
        <v>1</v>
      </c>
      <c r="P354" s="86">
        <v>0</v>
      </c>
      <c r="Q354" s="86">
        <v>0</v>
      </c>
      <c r="R354" s="86">
        <v>0</v>
      </c>
      <c r="S354" s="86">
        <v>0</v>
      </c>
      <c r="T354" s="86">
        <v>3</v>
      </c>
      <c r="U354" s="86">
        <v>11</v>
      </c>
      <c r="V354" s="87">
        <v>495.67374999999998</v>
      </c>
      <c r="W354" s="87">
        <v>1556.28</v>
      </c>
      <c r="X354" s="87">
        <v>15.53</v>
      </c>
      <c r="Y354" s="87">
        <v>428.5</v>
      </c>
      <c r="Z354" s="82"/>
    </row>
    <row r="355" spans="2:26" ht="30.95" customHeight="1" x14ac:dyDescent="0.15">
      <c r="B355" s="84"/>
      <c r="C355" s="49"/>
      <c r="D355" s="91"/>
      <c r="E355" s="89" t="s">
        <v>196</v>
      </c>
      <c r="F355" s="90"/>
      <c r="G355" s="90"/>
      <c r="H355" s="85"/>
      <c r="I355" s="86">
        <v>1</v>
      </c>
      <c r="J355" s="86">
        <v>8</v>
      </c>
      <c r="K355" s="86">
        <v>0</v>
      </c>
      <c r="L355" s="86">
        <v>0</v>
      </c>
      <c r="M355" s="86">
        <v>0</v>
      </c>
      <c r="N355" s="86">
        <v>0</v>
      </c>
      <c r="O355" s="86">
        <v>0</v>
      </c>
      <c r="P355" s="86">
        <v>0</v>
      </c>
      <c r="Q355" s="86">
        <v>0</v>
      </c>
      <c r="R355" s="86">
        <v>0</v>
      </c>
      <c r="S355" s="86">
        <v>0</v>
      </c>
      <c r="T355" s="86">
        <v>2</v>
      </c>
      <c r="U355" s="86">
        <v>11</v>
      </c>
      <c r="V355" s="87">
        <v>69.768555555555565</v>
      </c>
      <c r="W355" s="87">
        <v>163.76</v>
      </c>
      <c r="X355" s="87">
        <v>0</v>
      </c>
      <c r="Y355" s="87">
        <v>55</v>
      </c>
      <c r="Z355" s="82"/>
    </row>
    <row r="356" spans="2:26" ht="30.95" customHeight="1" x14ac:dyDescent="0.15">
      <c r="B356" s="84"/>
      <c r="C356" s="49"/>
      <c r="D356" s="1047" t="s">
        <v>197</v>
      </c>
      <c r="E356" s="1048"/>
      <c r="F356" s="1048"/>
      <c r="G356" s="1048"/>
      <c r="H356" s="85"/>
      <c r="I356" s="86">
        <v>0</v>
      </c>
      <c r="J356" s="86">
        <v>8</v>
      </c>
      <c r="K356" s="86">
        <v>0</v>
      </c>
      <c r="L356" s="86">
        <v>0</v>
      </c>
      <c r="M356" s="86">
        <v>1</v>
      </c>
      <c r="N356" s="86">
        <v>0</v>
      </c>
      <c r="O356" s="86">
        <v>0</v>
      </c>
      <c r="P356" s="86">
        <v>0</v>
      </c>
      <c r="Q356" s="86">
        <v>0</v>
      </c>
      <c r="R356" s="86">
        <v>0</v>
      </c>
      <c r="S356" s="86">
        <v>0</v>
      </c>
      <c r="T356" s="86">
        <v>2</v>
      </c>
      <c r="U356" s="86">
        <v>11</v>
      </c>
      <c r="V356" s="87">
        <v>225.98111111111109</v>
      </c>
      <c r="W356" s="87">
        <v>826</v>
      </c>
      <c r="X356" s="87">
        <v>14.66</v>
      </c>
      <c r="Y356" s="87">
        <v>153.13999999999999</v>
      </c>
      <c r="Z356" s="82"/>
    </row>
    <row r="357" spans="2:26" ht="30.95" customHeight="1" x14ac:dyDescent="0.15">
      <c r="B357" s="84"/>
      <c r="C357" s="49"/>
      <c r="D357" s="1047" t="s">
        <v>198</v>
      </c>
      <c r="E357" s="1048"/>
      <c r="F357" s="1048"/>
      <c r="G357" s="1048"/>
      <c r="H357" s="85"/>
      <c r="I357" s="86">
        <v>3</v>
      </c>
      <c r="J357" s="86">
        <v>5</v>
      </c>
      <c r="K357" s="86">
        <v>1</v>
      </c>
      <c r="L357" s="86">
        <v>0</v>
      </c>
      <c r="M357" s="86">
        <v>0</v>
      </c>
      <c r="N357" s="86">
        <v>0</v>
      </c>
      <c r="O357" s="86">
        <v>0</v>
      </c>
      <c r="P357" s="86">
        <v>0</v>
      </c>
      <c r="Q357" s="86">
        <v>0</v>
      </c>
      <c r="R357" s="86">
        <v>0</v>
      </c>
      <c r="S357" s="86">
        <v>0</v>
      </c>
      <c r="T357" s="86">
        <v>2</v>
      </c>
      <c r="U357" s="86">
        <v>11</v>
      </c>
      <c r="V357" s="87">
        <v>96.351111111111123</v>
      </c>
      <c r="W357" s="87">
        <v>414.21</v>
      </c>
      <c r="X357" s="87">
        <v>0</v>
      </c>
      <c r="Y357" s="87">
        <v>25.72</v>
      </c>
      <c r="Z357" s="82"/>
    </row>
    <row r="358" spans="2:26" ht="30.95" customHeight="1" x14ac:dyDescent="0.15">
      <c r="B358" s="92"/>
      <c r="C358" s="53"/>
      <c r="D358" s="945" t="s">
        <v>199</v>
      </c>
      <c r="E358" s="946"/>
      <c r="F358" s="946"/>
      <c r="G358" s="946"/>
      <c r="H358" s="55"/>
      <c r="I358" s="93">
        <v>7</v>
      </c>
      <c r="J358" s="93">
        <v>1</v>
      </c>
      <c r="K358" s="93">
        <v>0</v>
      </c>
      <c r="L358" s="93">
        <v>0</v>
      </c>
      <c r="M358" s="93">
        <v>0</v>
      </c>
      <c r="N358" s="93">
        <v>0</v>
      </c>
      <c r="O358" s="93">
        <v>0</v>
      </c>
      <c r="P358" s="93">
        <v>0</v>
      </c>
      <c r="Q358" s="93">
        <v>0</v>
      </c>
      <c r="R358" s="93">
        <v>0</v>
      </c>
      <c r="S358" s="93">
        <v>0</v>
      </c>
      <c r="T358" s="93">
        <v>3</v>
      </c>
      <c r="U358" s="93">
        <v>11</v>
      </c>
      <c r="V358" s="94">
        <v>6.6762499999999996</v>
      </c>
      <c r="W358" s="94">
        <v>53.41</v>
      </c>
      <c r="X358" s="94">
        <v>0</v>
      </c>
      <c r="Y358" s="94">
        <v>0</v>
      </c>
      <c r="Z358" s="82"/>
    </row>
    <row r="359" spans="2:26" ht="30.95" customHeight="1" x14ac:dyDescent="0.15">
      <c r="B359" s="35" t="s">
        <v>1</v>
      </c>
      <c r="C359" s="58" t="s">
        <v>202</v>
      </c>
      <c r="D359" s="59"/>
      <c r="E359" s="59"/>
      <c r="F359" s="59"/>
      <c r="G359" s="59"/>
      <c r="H359" s="95">
        <v>11</v>
      </c>
      <c r="I359" s="62">
        <v>0</v>
      </c>
      <c r="J359" s="62">
        <v>0</v>
      </c>
      <c r="K359" s="62">
        <v>0</v>
      </c>
      <c r="L359" s="62">
        <v>9.0909090909090917</v>
      </c>
      <c r="M359" s="62">
        <v>36.363636363636367</v>
      </c>
      <c r="N359" s="62">
        <v>9.0909090909090917</v>
      </c>
      <c r="O359" s="62">
        <v>9.0909090909090917</v>
      </c>
      <c r="P359" s="62">
        <v>27.27272727272727</v>
      </c>
      <c r="Q359" s="62">
        <v>0</v>
      </c>
      <c r="R359" s="62">
        <v>0</v>
      </c>
      <c r="S359" s="62">
        <v>0</v>
      </c>
      <c r="T359" s="62">
        <v>9.0909090909090917</v>
      </c>
      <c r="U359" s="62">
        <v>100.00000000000001</v>
      </c>
      <c r="V359" s="96"/>
    </row>
    <row r="360" spans="2:26" ht="30.95" customHeight="1" x14ac:dyDescent="0.15">
      <c r="B360" s="84"/>
      <c r="C360" s="49"/>
      <c r="D360" s="947" t="s">
        <v>193</v>
      </c>
      <c r="E360" s="948"/>
      <c r="F360" s="948"/>
      <c r="G360" s="948"/>
      <c r="H360" s="97">
        <v>11</v>
      </c>
      <c r="I360" s="98">
        <v>0</v>
      </c>
      <c r="J360" s="98">
        <v>0</v>
      </c>
      <c r="K360" s="98">
        <v>18.181818181818183</v>
      </c>
      <c r="L360" s="98">
        <v>18.181818181818183</v>
      </c>
      <c r="M360" s="98">
        <v>27.27272727272727</v>
      </c>
      <c r="N360" s="98">
        <v>0</v>
      </c>
      <c r="O360" s="98">
        <v>18.181818181818183</v>
      </c>
      <c r="P360" s="98">
        <v>0</v>
      </c>
      <c r="Q360" s="98">
        <v>0</v>
      </c>
      <c r="R360" s="98">
        <v>0</v>
      </c>
      <c r="S360" s="98">
        <v>0</v>
      </c>
      <c r="T360" s="98">
        <v>18.181818181818183</v>
      </c>
      <c r="U360" s="98">
        <v>100.00000000000001</v>
      </c>
      <c r="V360" s="96"/>
    </row>
    <row r="361" spans="2:26" ht="30.95" customHeight="1" x14ac:dyDescent="0.15">
      <c r="B361" s="84"/>
      <c r="C361" s="49"/>
      <c r="D361" s="88"/>
      <c r="E361" s="89" t="s">
        <v>195</v>
      </c>
      <c r="F361" s="90"/>
      <c r="G361" s="90"/>
      <c r="H361" s="97">
        <v>11</v>
      </c>
      <c r="I361" s="98">
        <v>0</v>
      </c>
      <c r="J361" s="98">
        <v>27.27272727272727</v>
      </c>
      <c r="K361" s="98">
        <v>27.27272727272727</v>
      </c>
      <c r="L361" s="98">
        <v>9.0909090909090917</v>
      </c>
      <c r="M361" s="98">
        <v>0</v>
      </c>
      <c r="N361" s="98">
        <v>0</v>
      </c>
      <c r="O361" s="98">
        <v>9.0909090909090917</v>
      </c>
      <c r="P361" s="98">
        <v>0</v>
      </c>
      <c r="Q361" s="98">
        <v>0</v>
      </c>
      <c r="R361" s="98">
        <v>0</v>
      </c>
      <c r="S361" s="98">
        <v>0</v>
      </c>
      <c r="T361" s="98">
        <v>27.27272727272727</v>
      </c>
      <c r="U361" s="98">
        <v>99.999999999999986</v>
      </c>
      <c r="V361" s="96"/>
    </row>
    <row r="362" spans="2:26" ht="30.95" customHeight="1" x14ac:dyDescent="0.15">
      <c r="B362" s="84"/>
      <c r="C362" s="49"/>
      <c r="D362" s="91"/>
      <c r="E362" s="89" t="s">
        <v>196</v>
      </c>
      <c r="F362" s="90"/>
      <c r="G362" s="90"/>
      <c r="H362" s="97">
        <v>11</v>
      </c>
      <c r="I362" s="98">
        <v>9.0909090909090917</v>
      </c>
      <c r="J362" s="98">
        <v>72.727272727272734</v>
      </c>
      <c r="K362" s="98">
        <v>0</v>
      </c>
      <c r="L362" s="98">
        <v>0</v>
      </c>
      <c r="M362" s="98">
        <v>0</v>
      </c>
      <c r="N362" s="98">
        <v>0</v>
      </c>
      <c r="O362" s="98">
        <v>0</v>
      </c>
      <c r="P362" s="98">
        <v>0</v>
      </c>
      <c r="Q362" s="98">
        <v>0</v>
      </c>
      <c r="R362" s="98">
        <v>0</v>
      </c>
      <c r="S362" s="98">
        <v>0</v>
      </c>
      <c r="T362" s="98">
        <v>18.181818181818183</v>
      </c>
      <c r="U362" s="98">
        <v>100.00000000000001</v>
      </c>
      <c r="V362" s="96"/>
    </row>
    <row r="363" spans="2:26" ht="30.95" customHeight="1" x14ac:dyDescent="0.15">
      <c r="B363" s="84"/>
      <c r="C363" s="49"/>
      <c r="D363" s="1047" t="s">
        <v>197</v>
      </c>
      <c r="E363" s="1048"/>
      <c r="F363" s="1048"/>
      <c r="G363" s="1048"/>
      <c r="H363" s="97">
        <v>11</v>
      </c>
      <c r="I363" s="98">
        <v>0</v>
      </c>
      <c r="J363" s="98">
        <v>72.727272727272734</v>
      </c>
      <c r="K363" s="98">
        <v>0</v>
      </c>
      <c r="L363" s="98">
        <v>0</v>
      </c>
      <c r="M363" s="98">
        <v>9.0909090909090917</v>
      </c>
      <c r="N363" s="98">
        <v>0</v>
      </c>
      <c r="O363" s="98">
        <v>0</v>
      </c>
      <c r="P363" s="98">
        <v>0</v>
      </c>
      <c r="Q363" s="98">
        <v>0</v>
      </c>
      <c r="R363" s="98">
        <v>0</v>
      </c>
      <c r="S363" s="98">
        <v>0</v>
      </c>
      <c r="T363" s="98">
        <v>18.181818181818183</v>
      </c>
      <c r="U363" s="98">
        <v>100.00000000000001</v>
      </c>
      <c r="V363" s="96"/>
    </row>
    <row r="364" spans="2:26" ht="30.95" customHeight="1" x14ac:dyDescent="0.15">
      <c r="B364" s="84"/>
      <c r="C364" s="49"/>
      <c r="D364" s="1047" t="s">
        <v>198</v>
      </c>
      <c r="E364" s="1048"/>
      <c r="F364" s="1048"/>
      <c r="G364" s="1048"/>
      <c r="H364" s="97">
        <v>11</v>
      </c>
      <c r="I364" s="98">
        <v>27.27272727272727</v>
      </c>
      <c r="J364" s="98">
        <v>45.454545454545453</v>
      </c>
      <c r="K364" s="98">
        <v>9.0909090909090917</v>
      </c>
      <c r="L364" s="98">
        <v>0</v>
      </c>
      <c r="M364" s="98">
        <v>0</v>
      </c>
      <c r="N364" s="98">
        <v>0</v>
      </c>
      <c r="O364" s="98">
        <v>0</v>
      </c>
      <c r="P364" s="98">
        <v>0</v>
      </c>
      <c r="Q364" s="98">
        <v>0</v>
      </c>
      <c r="R364" s="98">
        <v>0</v>
      </c>
      <c r="S364" s="98">
        <v>0</v>
      </c>
      <c r="T364" s="98">
        <v>18.181818181818183</v>
      </c>
      <c r="U364" s="98">
        <v>100</v>
      </c>
      <c r="V364" s="96"/>
    </row>
    <row r="365" spans="2:26" ht="30.95" customHeight="1" x14ac:dyDescent="0.15">
      <c r="B365" s="92"/>
      <c r="C365" s="53"/>
      <c r="D365" s="945" t="s">
        <v>199</v>
      </c>
      <c r="E365" s="946"/>
      <c r="F365" s="946"/>
      <c r="G365" s="946"/>
      <c r="H365" s="99">
        <v>11</v>
      </c>
      <c r="I365" s="100">
        <v>63.636363636363633</v>
      </c>
      <c r="J365" s="100">
        <v>9.0909090909090917</v>
      </c>
      <c r="K365" s="100">
        <v>0</v>
      </c>
      <c r="L365" s="100">
        <v>0</v>
      </c>
      <c r="M365" s="100">
        <v>0</v>
      </c>
      <c r="N365" s="100">
        <v>0</v>
      </c>
      <c r="O365" s="100">
        <v>0</v>
      </c>
      <c r="P365" s="100">
        <v>0</v>
      </c>
      <c r="Q365" s="100">
        <v>0</v>
      </c>
      <c r="R365" s="100">
        <v>0</v>
      </c>
      <c r="S365" s="100">
        <v>0</v>
      </c>
      <c r="T365" s="100">
        <v>27.27272727272727</v>
      </c>
      <c r="U365" s="100">
        <v>99.999999999999986</v>
      </c>
      <c r="V365" s="96"/>
    </row>
    <row r="366" spans="2:26" ht="30.95" customHeight="1" x14ac:dyDescent="0.15">
      <c r="B366" s="35" t="s">
        <v>1</v>
      </c>
      <c r="C366" s="58" t="s">
        <v>202</v>
      </c>
      <c r="D366" s="59"/>
      <c r="E366" s="59"/>
      <c r="F366" s="59"/>
      <c r="G366" s="59"/>
      <c r="H366" s="95">
        <v>10</v>
      </c>
      <c r="I366" s="62">
        <v>0</v>
      </c>
      <c r="J366" s="62">
        <v>0</v>
      </c>
      <c r="K366" s="62">
        <v>0</v>
      </c>
      <c r="L366" s="62">
        <v>10</v>
      </c>
      <c r="M366" s="62">
        <v>40</v>
      </c>
      <c r="N366" s="62">
        <v>10</v>
      </c>
      <c r="O366" s="62">
        <v>10</v>
      </c>
      <c r="P366" s="62">
        <v>30</v>
      </c>
      <c r="Q366" s="62">
        <v>0</v>
      </c>
      <c r="R366" s="62">
        <v>0</v>
      </c>
      <c r="S366" s="62">
        <v>0</v>
      </c>
      <c r="T366" s="101" t="s">
        <v>203</v>
      </c>
      <c r="U366" s="62">
        <v>100</v>
      </c>
      <c r="V366" s="96"/>
    </row>
    <row r="367" spans="2:26" ht="30.95" customHeight="1" x14ac:dyDescent="0.15">
      <c r="B367" s="102" t="s">
        <v>192</v>
      </c>
      <c r="C367" s="49"/>
      <c r="D367" s="947" t="s">
        <v>193</v>
      </c>
      <c r="E367" s="948"/>
      <c r="F367" s="948"/>
      <c r="G367" s="948"/>
      <c r="H367" s="103">
        <v>9</v>
      </c>
      <c r="I367" s="104">
        <v>0</v>
      </c>
      <c r="J367" s="104">
        <v>0</v>
      </c>
      <c r="K367" s="104">
        <v>22.222222222222221</v>
      </c>
      <c r="L367" s="104">
        <v>22.222222222222221</v>
      </c>
      <c r="M367" s="104">
        <v>33.333333333333329</v>
      </c>
      <c r="N367" s="104">
        <v>0</v>
      </c>
      <c r="O367" s="104">
        <v>22.222222222222221</v>
      </c>
      <c r="P367" s="104">
        <v>0</v>
      </c>
      <c r="Q367" s="104">
        <v>0</v>
      </c>
      <c r="R367" s="104">
        <v>0</v>
      </c>
      <c r="S367" s="104">
        <v>0</v>
      </c>
      <c r="T367" s="105" t="s">
        <v>146</v>
      </c>
      <c r="U367" s="104">
        <v>100</v>
      </c>
      <c r="V367" s="96"/>
    </row>
    <row r="368" spans="2:26" ht="30.95" customHeight="1" x14ac:dyDescent="0.15">
      <c r="B368" s="84"/>
      <c r="C368" s="49"/>
      <c r="D368" s="88"/>
      <c r="E368" s="89" t="s">
        <v>195</v>
      </c>
      <c r="F368" s="90"/>
      <c r="G368" s="90"/>
      <c r="H368" s="97">
        <v>8</v>
      </c>
      <c r="I368" s="98">
        <v>0</v>
      </c>
      <c r="J368" s="98">
        <v>37.5</v>
      </c>
      <c r="K368" s="98">
        <v>37.5</v>
      </c>
      <c r="L368" s="98">
        <v>12.5</v>
      </c>
      <c r="M368" s="98">
        <v>0</v>
      </c>
      <c r="N368" s="98">
        <v>0</v>
      </c>
      <c r="O368" s="98">
        <v>12.5</v>
      </c>
      <c r="P368" s="98">
        <v>0</v>
      </c>
      <c r="Q368" s="98">
        <v>0</v>
      </c>
      <c r="R368" s="98">
        <v>0</v>
      </c>
      <c r="S368" s="98">
        <v>0</v>
      </c>
      <c r="T368" s="106" t="s">
        <v>146</v>
      </c>
      <c r="U368" s="98">
        <v>100</v>
      </c>
      <c r="V368" s="96"/>
    </row>
    <row r="369" spans="1:22" ht="30.95" customHeight="1" x14ac:dyDescent="0.15">
      <c r="B369" s="84"/>
      <c r="C369" s="49"/>
      <c r="D369" s="91"/>
      <c r="E369" s="89" t="s">
        <v>196</v>
      </c>
      <c r="F369" s="90"/>
      <c r="G369" s="90"/>
      <c r="H369" s="97">
        <v>9</v>
      </c>
      <c r="I369" s="98">
        <v>11.111111111111111</v>
      </c>
      <c r="J369" s="98">
        <v>88.888888888888886</v>
      </c>
      <c r="K369" s="98">
        <v>0</v>
      </c>
      <c r="L369" s="98">
        <v>0</v>
      </c>
      <c r="M369" s="98">
        <v>0</v>
      </c>
      <c r="N369" s="98">
        <v>0</v>
      </c>
      <c r="O369" s="98">
        <v>0</v>
      </c>
      <c r="P369" s="98">
        <v>0</v>
      </c>
      <c r="Q369" s="98">
        <v>0</v>
      </c>
      <c r="R369" s="98">
        <v>0</v>
      </c>
      <c r="S369" s="98">
        <v>0</v>
      </c>
      <c r="T369" s="106" t="s">
        <v>146</v>
      </c>
      <c r="U369" s="98">
        <v>100</v>
      </c>
      <c r="V369" s="96"/>
    </row>
    <row r="370" spans="1:22" ht="30.95" customHeight="1" x14ac:dyDescent="0.15">
      <c r="B370" s="84"/>
      <c r="C370" s="49"/>
      <c r="D370" s="1047" t="s">
        <v>197</v>
      </c>
      <c r="E370" s="1048"/>
      <c r="F370" s="1048"/>
      <c r="G370" s="1048"/>
      <c r="H370" s="97">
        <v>9</v>
      </c>
      <c r="I370" s="98">
        <v>0</v>
      </c>
      <c r="J370" s="98">
        <v>88.888888888888886</v>
      </c>
      <c r="K370" s="98">
        <v>0</v>
      </c>
      <c r="L370" s="98">
        <v>0</v>
      </c>
      <c r="M370" s="98">
        <v>11.111111111111111</v>
      </c>
      <c r="N370" s="98">
        <v>0</v>
      </c>
      <c r="O370" s="98">
        <v>0</v>
      </c>
      <c r="P370" s="98">
        <v>0</v>
      </c>
      <c r="Q370" s="98">
        <v>0</v>
      </c>
      <c r="R370" s="98">
        <v>0</v>
      </c>
      <c r="S370" s="98">
        <v>0</v>
      </c>
      <c r="T370" s="106" t="s">
        <v>146</v>
      </c>
      <c r="U370" s="98">
        <v>100</v>
      </c>
      <c r="V370" s="96"/>
    </row>
    <row r="371" spans="1:22" ht="30.95" customHeight="1" x14ac:dyDescent="0.15">
      <c r="B371" s="84"/>
      <c r="C371" s="49"/>
      <c r="D371" s="1047" t="s">
        <v>198</v>
      </c>
      <c r="E371" s="1048"/>
      <c r="F371" s="1048"/>
      <c r="G371" s="1048"/>
      <c r="H371" s="97">
        <v>9</v>
      </c>
      <c r="I371" s="98">
        <v>33.333333333333329</v>
      </c>
      <c r="J371" s="98">
        <v>55.555555555555557</v>
      </c>
      <c r="K371" s="98">
        <v>11.111111111111111</v>
      </c>
      <c r="L371" s="98">
        <v>0</v>
      </c>
      <c r="M371" s="98">
        <v>0</v>
      </c>
      <c r="N371" s="98">
        <v>0</v>
      </c>
      <c r="O371" s="98">
        <v>0</v>
      </c>
      <c r="P371" s="98">
        <v>0</v>
      </c>
      <c r="Q371" s="98">
        <v>0</v>
      </c>
      <c r="R371" s="98">
        <v>0</v>
      </c>
      <c r="S371" s="98">
        <v>0</v>
      </c>
      <c r="T371" s="106" t="s">
        <v>146</v>
      </c>
      <c r="U371" s="98">
        <v>100</v>
      </c>
      <c r="V371" s="96"/>
    </row>
    <row r="372" spans="1:22" ht="30.95" customHeight="1" x14ac:dyDescent="0.15">
      <c r="B372" s="92"/>
      <c r="C372" s="53"/>
      <c r="D372" s="945" t="s">
        <v>199</v>
      </c>
      <c r="E372" s="946"/>
      <c r="F372" s="946"/>
      <c r="G372" s="946"/>
      <c r="H372" s="99">
        <v>8</v>
      </c>
      <c r="I372" s="100">
        <v>87.5</v>
      </c>
      <c r="J372" s="100">
        <v>12.5</v>
      </c>
      <c r="K372" s="100">
        <v>0</v>
      </c>
      <c r="L372" s="100">
        <v>0</v>
      </c>
      <c r="M372" s="100">
        <v>0</v>
      </c>
      <c r="N372" s="100">
        <v>0</v>
      </c>
      <c r="O372" s="100">
        <v>0</v>
      </c>
      <c r="P372" s="100">
        <v>0</v>
      </c>
      <c r="Q372" s="100">
        <v>0</v>
      </c>
      <c r="R372" s="100">
        <v>0</v>
      </c>
      <c r="S372" s="100">
        <v>0</v>
      </c>
      <c r="T372" s="107" t="s">
        <v>146</v>
      </c>
      <c r="U372" s="100">
        <v>100</v>
      </c>
      <c r="V372" s="96"/>
    </row>
    <row r="374" spans="1:22" ht="15" customHeight="1" x14ac:dyDescent="0.15">
      <c r="A374" s="37" t="s">
        <v>905</v>
      </c>
    </row>
    <row r="375" spans="1:22" s="39" customFormat="1" ht="15" customHeight="1" x14ac:dyDescent="0.15">
      <c r="B375" s="40"/>
      <c r="C375" s="41"/>
      <c r="D375" s="41"/>
      <c r="E375" s="41"/>
      <c r="F375" s="41"/>
      <c r="G375" s="42"/>
      <c r="H375" s="43" t="s">
        <v>57</v>
      </c>
      <c r="I375" s="44"/>
      <c r="J375" s="44"/>
      <c r="K375" s="44"/>
      <c r="L375" s="43" t="s">
        <v>58</v>
      </c>
      <c r="M375" s="44"/>
      <c r="N375" s="44"/>
      <c r="O375" s="44"/>
      <c r="P375" s="43" t="s">
        <v>59</v>
      </c>
      <c r="Q375" s="44"/>
      <c r="R375" s="44"/>
      <c r="S375" s="45"/>
    </row>
    <row r="376" spans="1:22" s="39" customFormat="1" ht="15" customHeight="1" x14ac:dyDescent="0.15">
      <c r="B376" s="46"/>
      <c r="C376" s="47"/>
      <c r="D376" s="47"/>
      <c r="E376" s="47"/>
      <c r="F376" s="47"/>
      <c r="G376" s="48"/>
      <c r="H376" s="43" t="s">
        <v>60</v>
      </c>
      <c r="I376" s="44"/>
      <c r="J376" s="43" t="s">
        <v>61</v>
      </c>
      <c r="K376" s="44"/>
      <c r="L376" s="43" t="s">
        <v>60</v>
      </c>
      <c r="M376" s="44"/>
      <c r="N376" s="43" t="s">
        <v>61</v>
      </c>
      <c r="O376" s="44"/>
      <c r="P376" s="43" t="s">
        <v>60</v>
      </c>
      <c r="Q376" s="44"/>
      <c r="R376" s="43" t="s">
        <v>61</v>
      </c>
      <c r="S376" s="45"/>
    </row>
    <row r="377" spans="1:22" ht="11.25" x14ac:dyDescent="0.15">
      <c r="B377" s="49"/>
      <c r="G377" s="50"/>
      <c r="H377" s="51" t="s">
        <v>0</v>
      </c>
      <c r="I377" s="51" t="s">
        <v>1</v>
      </c>
      <c r="J377" s="51" t="s">
        <v>0</v>
      </c>
      <c r="K377" s="51" t="s">
        <v>1</v>
      </c>
      <c r="L377" s="51" t="s">
        <v>0</v>
      </c>
      <c r="M377" s="51" t="s">
        <v>1</v>
      </c>
      <c r="N377" s="51" t="s">
        <v>0</v>
      </c>
      <c r="O377" s="51" t="s">
        <v>1</v>
      </c>
      <c r="P377" s="51" t="s">
        <v>0</v>
      </c>
      <c r="Q377" s="51" t="s">
        <v>1</v>
      </c>
      <c r="R377" s="51" t="s">
        <v>0</v>
      </c>
      <c r="S377" s="51" t="s">
        <v>1</v>
      </c>
    </row>
    <row r="378" spans="1:22" ht="12" customHeight="1" x14ac:dyDescent="0.15">
      <c r="B378" s="53"/>
      <c r="C378" s="54"/>
      <c r="D378" s="54"/>
      <c r="E378" s="54"/>
      <c r="F378" s="54"/>
      <c r="G378" s="55"/>
      <c r="H378" s="56"/>
      <c r="I378" s="57">
        <v>268</v>
      </c>
      <c r="J378" s="56"/>
      <c r="K378" s="57">
        <v>27</v>
      </c>
      <c r="L378" s="56"/>
      <c r="M378" s="57">
        <v>143</v>
      </c>
      <c r="N378" s="56"/>
      <c r="O378" s="57">
        <v>16</v>
      </c>
      <c r="P378" s="56"/>
      <c r="Q378" s="57">
        <v>125</v>
      </c>
      <c r="R378" s="56"/>
      <c r="S378" s="57">
        <v>11</v>
      </c>
    </row>
    <row r="379" spans="1:22" ht="15" customHeight="1" x14ac:dyDescent="0.15">
      <c r="B379" s="58" t="s">
        <v>906</v>
      </c>
      <c r="C379" s="59"/>
      <c r="D379" s="59"/>
      <c r="E379" s="59"/>
      <c r="F379" s="59"/>
      <c r="G379" s="60"/>
      <c r="H379" s="61">
        <v>12</v>
      </c>
      <c r="I379" s="62">
        <f>H379/I$378*100</f>
        <v>4.4776119402985071</v>
      </c>
      <c r="J379" s="61">
        <v>3</v>
      </c>
      <c r="K379" s="62">
        <f>J379/K$378*100</f>
        <v>11.111111111111111</v>
      </c>
      <c r="L379" s="61">
        <v>7</v>
      </c>
      <c r="M379" s="62">
        <f>L379/M$378*100</f>
        <v>4.895104895104895</v>
      </c>
      <c r="N379" s="61">
        <v>3</v>
      </c>
      <c r="O379" s="62">
        <f>N379/O$378*100</f>
        <v>18.75</v>
      </c>
      <c r="P379" s="61">
        <v>5</v>
      </c>
      <c r="Q379" s="62">
        <f>P379/Q$378*100</f>
        <v>4</v>
      </c>
      <c r="R379" s="61">
        <v>0</v>
      </c>
      <c r="S379" s="62">
        <f>R379/S$378*100</f>
        <v>0</v>
      </c>
      <c r="U379" s="63"/>
    </row>
    <row r="380" spans="1:22" ht="15" customHeight="1" x14ac:dyDescent="0.15">
      <c r="B380" s="49" t="s">
        <v>907</v>
      </c>
      <c r="G380" s="50"/>
      <c r="H380" s="64">
        <v>256</v>
      </c>
      <c r="I380" s="66">
        <f t="shared" ref="I380:K380" si="0">H380/I$378*100</f>
        <v>95.522388059701484</v>
      </c>
      <c r="J380" s="64">
        <v>24</v>
      </c>
      <c r="K380" s="66">
        <f t="shared" si="0"/>
        <v>88.888888888888886</v>
      </c>
      <c r="L380" s="64">
        <v>136</v>
      </c>
      <c r="M380" s="66">
        <f t="shared" ref="M380" si="1">L380/M$378*100</f>
        <v>95.104895104895107</v>
      </c>
      <c r="N380" s="64">
        <v>13</v>
      </c>
      <c r="O380" s="66">
        <f t="shared" ref="O380" si="2">N380/O$378*100</f>
        <v>81.25</v>
      </c>
      <c r="P380" s="64">
        <v>120</v>
      </c>
      <c r="Q380" s="66">
        <f t="shared" ref="Q380" si="3">P380/Q$378*100</f>
        <v>96</v>
      </c>
      <c r="R380" s="64">
        <v>11</v>
      </c>
      <c r="S380" s="66">
        <f t="shared" ref="S380" si="4">R380/S$378*100</f>
        <v>100</v>
      </c>
    </row>
    <row r="381" spans="1:22" ht="15" customHeight="1" x14ac:dyDescent="0.15">
      <c r="B381" s="43" t="s">
        <v>52</v>
      </c>
      <c r="C381" s="44"/>
      <c r="D381" s="44"/>
      <c r="E381" s="44"/>
      <c r="F381" s="44"/>
      <c r="G381" s="45"/>
      <c r="H381" s="68">
        <f>SUM(H379:H380)</f>
        <v>268</v>
      </c>
      <c r="I381" s="69">
        <f t="shared" ref="I381:S381" si="5">SUM(I379:I380)</f>
        <v>99.999999999999986</v>
      </c>
      <c r="J381" s="68">
        <f t="shared" si="5"/>
        <v>27</v>
      </c>
      <c r="K381" s="69">
        <f t="shared" si="5"/>
        <v>100</v>
      </c>
      <c r="L381" s="68">
        <f t="shared" si="5"/>
        <v>143</v>
      </c>
      <c r="M381" s="69">
        <f t="shared" si="5"/>
        <v>100</v>
      </c>
      <c r="N381" s="68">
        <f t="shared" si="5"/>
        <v>16</v>
      </c>
      <c r="O381" s="69">
        <f t="shared" si="5"/>
        <v>100</v>
      </c>
      <c r="P381" s="68">
        <f t="shared" si="5"/>
        <v>125</v>
      </c>
      <c r="Q381" s="69">
        <f t="shared" si="5"/>
        <v>100</v>
      </c>
      <c r="R381" s="68">
        <f t="shared" si="5"/>
        <v>11</v>
      </c>
      <c r="S381" s="69">
        <f t="shared" si="5"/>
        <v>100</v>
      </c>
    </row>
    <row r="383" spans="1:22" ht="15" customHeight="1" x14ac:dyDescent="0.15">
      <c r="A383" s="37" t="s">
        <v>205</v>
      </c>
      <c r="G383" s="38"/>
      <c r="H383" s="38"/>
      <c r="I383" s="38"/>
      <c r="J383" s="38"/>
      <c r="K383" s="38"/>
    </row>
    <row r="384" spans="1:22" ht="22.5" x14ac:dyDescent="0.15">
      <c r="B384" s="43" t="s">
        <v>60</v>
      </c>
      <c r="C384" s="44"/>
      <c r="D384" s="44"/>
      <c r="E384" s="44"/>
      <c r="F384" s="44"/>
      <c r="G384" s="44"/>
      <c r="H384" s="78" t="s">
        <v>206</v>
      </c>
      <c r="I384" s="78" t="s">
        <v>207</v>
      </c>
      <c r="J384" s="78" t="s">
        <v>208</v>
      </c>
      <c r="K384" s="79" t="s">
        <v>73</v>
      </c>
      <c r="L384" s="79" t="s">
        <v>57</v>
      </c>
    </row>
    <row r="385" spans="2:13" ht="15" customHeight="1" x14ac:dyDescent="0.15">
      <c r="B385" s="35" t="s">
        <v>0</v>
      </c>
      <c r="C385" s="58" t="s">
        <v>209</v>
      </c>
      <c r="D385" s="59"/>
      <c r="E385" s="59"/>
      <c r="F385" s="59"/>
      <c r="G385" s="60"/>
      <c r="H385" s="61">
        <v>256</v>
      </c>
      <c r="I385" s="61">
        <v>9</v>
      </c>
      <c r="J385" s="61">
        <v>1</v>
      </c>
      <c r="K385" s="61">
        <v>2</v>
      </c>
      <c r="L385" s="61">
        <v>268</v>
      </c>
    </row>
    <row r="386" spans="2:13" ht="15" customHeight="1" x14ac:dyDescent="0.15">
      <c r="B386" s="84"/>
      <c r="C386" s="49" t="s">
        <v>210</v>
      </c>
      <c r="D386" s="47"/>
      <c r="E386" s="47"/>
      <c r="F386" s="47"/>
      <c r="G386" s="50"/>
      <c r="H386" s="64">
        <v>252</v>
      </c>
      <c r="I386" s="64">
        <v>10</v>
      </c>
      <c r="J386" s="64">
        <v>4</v>
      </c>
      <c r="K386" s="64">
        <v>2</v>
      </c>
      <c r="L386" s="64">
        <v>268</v>
      </c>
    </row>
    <row r="387" spans="2:13" ht="15" customHeight="1" x14ac:dyDescent="0.15">
      <c r="B387" s="84"/>
      <c r="C387" s="49" t="s">
        <v>211</v>
      </c>
      <c r="D387" s="47"/>
      <c r="E387" s="47"/>
      <c r="F387" s="47"/>
      <c r="G387" s="50"/>
      <c r="H387" s="64">
        <v>184</v>
      </c>
      <c r="I387" s="64">
        <v>76</v>
      </c>
      <c r="J387" s="64">
        <v>4</v>
      </c>
      <c r="K387" s="64">
        <v>4</v>
      </c>
      <c r="L387" s="64">
        <v>268</v>
      </c>
    </row>
    <row r="388" spans="2:13" ht="15" customHeight="1" x14ac:dyDescent="0.15">
      <c r="B388" s="84"/>
      <c r="C388" s="49" t="s">
        <v>212</v>
      </c>
      <c r="D388" s="47"/>
      <c r="E388" s="47"/>
      <c r="F388" s="47"/>
      <c r="G388" s="50"/>
      <c r="H388" s="64">
        <v>160</v>
      </c>
      <c r="I388" s="64">
        <v>34</v>
      </c>
      <c r="J388" s="64">
        <v>65</v>
      </c>
      <c r="K388" s="64">
        <v>9</v>
      </c>
      <c r="L388" s="64">
        <v>268</v>
      </c>
    </row>
    <row r="389" spans="2:13" ht="15" customHeight="1" x14ac:dyDescent="0.15">
      <c r="B389" s="84"/>
      <c r="C389" s="49" t="s">
        <v>213</v>
      </c>
      <c r="D389" s="47"/>
      <c r="E389" s="47"/>
      <c r="F389" s="47"/>
      <c r="G389" s="50"/>
      <c r="H389" s="64">
        <v>159</v>
      </c>
      <c r="I389" s="64">
        <v>23</v>
      </c>
      <c r="J389" s="64">
        <v>79</v>
      </c>
      <c r="K389" s="64">
        <v>7</v>
      </c>
      <c r="L389" s="64">
        <v>268</v>
      </c>
    </row>
    <row r="390" spans="2:13" ht="15" customHeight="1" x14ac:dyDescent="0.15">
      <c r="B390" s="84"/>
      <c r="C390" s="49" t="s">
        <v>214</v>
      </c>
      <c r="D390" s="47"/>
      <c r="E390" s="47"/>
      <c r="F390" s="47"/>
      <c r="G390" s="50"/>
      <c r="H390" s="64">
        <v>150</v>
      </c>
      <c r="I390" s="64">
        <v>28</v>
      </c>
      <c r="J390" s="64">
        <v>79</v>
      </c>
      <c r="K390" s="64">
        <v>11</v>
      </c>
      <c r="L390" s="64">
        <v>268</v>
      </c>
    </row>
    <row r="391" spans="2:13" ht="15" customHeight="1" x14ac:dyDescent="0.15">
      <c r="B391" s="84"/>
      <c r="C391" s="49" t="s">
        <v>215</v>
      </c>
      <c r="D391" s="47"/>
      <c r="E391" s="47"/>
      <c r="F391" s="47"/>
      <c r="G391" s="50"/>
      <c r="H391" s="64">
        <v>141</v>
      </c>
      <c r="I391" s="64">
        <v>22</v>
      </c>
      <c r="J391" s="64">
        <v>94</v>
      </c>
      <c r="K391" s="64">
        <v>11</v>
      </c>
      <c r="L391" s="64">
        <v>268</v>
      </c>
    </row>
    <row r="392" spans="2:13" ht="15" customHeight="1" x14ac:dyDescent="0.15">
      <c r="B392" s="84"/>
      <c r="C392" s="49" t="s">
        <v>216</v>
      </c>
      <c r="D392" s="47"/>
      <c r="E392" s="47"/>
      <c r="F392" s="47"/>
      <c r="G392" s="50"/>
      <c r="H392" s="64">
        <v>215</v>
      </c>
      <c r="I392" s="64">
        <v>13</v>
      </c>
      <c r="J392" s="64">
        <v>36</v>
      </c>
      <c r="K392" s="64">
        <v>4</v>
      </c>
      <c r="L392" s="64">
        <v>268</v>
      </c>
    </row>
    <row r="393" spans="2:13" ht="15" customHeight="1" x14ac:dyDescent="0.15">
      <c r="B393" s="92"/>
      <c r="C393" s="53" t="s">
        <v>217</v>
      </c>
      <c r="D393" s="108"/>
      <c r="E393" s="108"/>
      <c r="F393" s="108"/>
      <c r="G393" s="55"/>
      <c r="H393" s="93">
        <v>199</v>
      </c>
      <c r="I393" s="93">
        <v>17</v>
      </c>
      <c r="J393" s="93">
        <v>49</v>
      </c>
      <c r="K393" s="93">
        <v>3</v>
      </c>
      <c r="L393" s="93">
        <v>268</v>
      </c>
    </row>
    <row r="394" spans="2:13" ht="15" customHeight="1" x14ac:dyDescent="0.15">
      <c r="B394" s="35" t="s">
        <v>1</v>
      </c>
      <c r="C394" s="58" t="s">
        <v>209</v>
      </c>
      <c r="D394" s="41"/>
      <c r="E394" s="41"/>
      <c r="F394" s="41"/>
      <c r="G394" s="95">
        <v>268</v>
      </c>
      <c r="H394" s="62">
        <v>95.522388059701484</v>
      </c>
      <c r="I394" s="62">
        <v>3.3582089552238807</v>
      </c>
      <c r="J394" s="62">
        <v>0.37313432835820892</v>
      </c>
      <c r="K394" s="62">
        <v>0.74626865671641784</v>
      </c>
      <c r="L394" s="62">
        <v>100</v>
      </c>
    </row>
    <row r="395" spans="2:13" ht="15" customHeight="1" x14ac:dyDescent="0.15">
      <c r="B395" s="84"/>
      <c r="C395" s="49" t="s">
        <v>210</v>
      </c>
      <c r="D395" s="47"/>
      <c r="E395" s="47"/>
      <c r="F395" s="47"/>
      <c r="G395" s="109">
        <v>268</v>
      </c>
      <c r="H395" s="65">
        <v>94.029850746268664</v>
      </c>
      <c r="I395" s="65">
        <v>3.7313432835820892</v>
      </c>
      <c r="J395" s="65">
        <v>1.4925373134328357</v>
      </c>
      <c r="K395" s="65">
        <v>0.74626865671641784</v>
      </c>
      <c r="L395" s="65">
        <v>100.00000000000001</v>
      </c>
    </row>
    <row r="396" spans="2:13" ht="15" customHeight="1" x14ac:dyDescent="0.15">
      <c r="B396" s="84"/>
      <c r="C396" s="49" t="s">
        <v>211</v>
      </c>
      <c r="D396" s="47"/>
      <c r="E396" s="47"/>
      <c r="F396" s="47"/>
      <c r="G396" s="109">
        <v>268</v>
      </c>
      <c r="H396" s="65">
        <v>68.656716417910445</v>
      </c>
      <c r="I396" s="65">
        <v>28.35820895522388</v>
      </c>
      <c r="J396" s="65">
        <v>1.4925373134328357</v>
      </c>
      <c r="K396" s="65">
        <v>1.4925373134328357</v>
      </c>
      <c r="L396" s="65">
        <v>100</v>
      </c>
      <c r="M396" s="96"/>
    </row>
    <row r="397" spans="2:13" ht="15" customHeight="1" x14ac:dyDescent="0.15">
      <c r="B397" s="84"/>
      <c r="C397" s="49" t="s">
        <v>212</v>
      </c>
      <c r="D397" s="47"/>
      <c r="E397" s="47"/>
      <c r="F397" s="47"/>
      <c r="G397" s="109">
        <v>268</v>
      </c>
      <c r="H397" s="65">
        <v>59.701492537313428</v>
      </c>
      <c r="I397" s="65">
        <v>12.686567164179104</v>
      </c>
      <c r="J397" s="65">
        <v>24.253731343283583</v>
      </c>
      <c r="K397" s="65">
        <v>3.3582089552238807</v>
      </c>
      <c r="L397" s="65">
        <v>100</v>
      </c>
      <c r="M397" s="96"/>
    </row>
    <row r="398" spans="2:13" ht="15" customHeight="1" x14ac:dyDescent="0.15">
      <c r="B398" s="84"/>
      <c r="C398" s="49" t="s">
        <v>213</v>
      </c>
      <c r="D398" s="47"/>
      <c r="E398" s="47"/>
      <c r="F398" s="47"/>
      <c r="G398" s="109">
        <v>268</v>
      </c>
      <c r="H398" s="65">
        <v>59.328358208955223</v>
      </c>
      <c r="I398" s="65">
        <v>8.5820895522388057</v>
      </c>
      <c r="J398" s="65">
        <v>29.477611940298509</v>
      </c>
      <c r="K398" s="65">
        <v>2.6119402985074625</v>
      </c>
      <c r="L398" s="65">
        <v>100.00000000000001</v>
      </c>
      <c r="M398" s="96"/>
    </row>
    <row r="399" spans="2:13" ht="15" customHeight="1" x14ac:dyDescent="0.15">
      <c r="B399" s="84"/>
      <c r="C399" s="49" t="s">
        <v>214</v>
      </c>
      <c r="D399" s="47"/>
      <c r="E399" s="47"/>
      <c r="F399" s="47"/>
      <c r="G399" s="109">
        <v>268</v>
      </c>
      <c r="H399" s="65">
        <v>55.970149253731336</v>
      </c>
      <c r="I399" s="65">
        <v>10.44776119402985</v>
      </c>
      <c r="J399" s="65">
        <v>29.477611940298509</v>
      </c>
      <c r="K399" s="65">
        <v>4.1044776119402986</v>
      </c>
      <c r="L399" s="65">
        <v>100</v>
      </c>
      <c r="M399" s="96"/>
    </row>
    <row r="400" spans="2:13" ht="15" customHeight="1" x14ac:dyDescent="0.15">
      <c r="B400" s="84"/>
      <c r="C400" s="49" t="s">
        <v>215</v>
      </c>
      <c r="D400" s="47"/>
      <c r="E400" s="47"/>
      <c r="F400" s="47"/>
      <c r="G400" s="109">
        <v>268</v>
      </c>
      <c r="H400" s="65">
        <v>52.611940298507463</v>
      </c>
      <c r="I400" s="65">
        <v>8.2089552238805972</v>
      </c>
      <c r="J400" s="65">
        <v>35.074626865671647</v>
      </c>
      <c r="K400" s="65">
        <v>4.1044776119402986</v>
      </c>
      <c r="L400" s="65">
        <v>100</v>
      </c>
      <c r="M400" s="96"/>
    </row>
    <row r="401" spans="1:13" ht="15" customHeight="1" x14ac:dyDescent="0.15">
      <c r="B401" s="84"/>
      <c r="C401" s="49" t="s">
        <v>216</v>
      </c>
      <c r="D401" s="47"/>
      <c r="E401" s="47"/>
      <c r="F401" s="47"/>
      <c r="G401" s="109">
        <v>268</v>
      </c>
      <c r="H401" s="65">
        <v>80.223880597014926</v>
      </c>
      <c r="I401" s="65">
        <v>4.8507462686567164</v>
      </c>
      <c r="J401" s="65">
        <v>13.432835820895523</v>
      </c>
      <c r="K401" s="65">
        <v>1.4925373134328357</v>
      </c>
      <c r="L401" s="65">
        <v>100</v>
      </c>
      <c r="M401" s="96"/>
    </row>
    <row r="402" spans="1:13" ht="15" customHeight="1" x14ac:dyDescent="0.15">
      <c r="B402" s="92"/>
      <c r="C402" s="53" t="s">
        <v>217</v>
      </c>
      <c r="D402" s="108"/>
      <c r="E402" s="108"/>
      <c r="F402" s="108"/>
      <c r="G402" s="99">
        <v>268</v>
      </c>
      <c r="H402" s="100">
        <v>74.253731343283576</v>
      </c>
      <c r="I402" s="100">
        <v>6.3432835820895521</v>
      </c>
      <c r="J402" s="100">
        <v>18.28358208955224</v>
      </c>
      <c r="K402" s="100">
        <v>1.1194029850746268</v>
      </c>
      <c r="L402" s="100">
        <v>100</v>
      </c>
      <c r="M402" s="96"/>
    </row>
    <row r="403" spans="1:13" ht="15" customHeight="1" x14ac:dyDescent="0.15">
      <c r="B403" s="35" t="s">
        <v>1</v>
      </c>
      <c r="C403" s="58" t="s">
        <v>209</v>
      </c>
      <c r="D403" s="41"/>
      <c r="E403" s="41"/>
      <c r="F403" s="41"/>
      <c r="G403" s="95">
        <v>266</v>
      </c>
      <c r="H403" s="62">
        <v>96.240601503759393</v>
      </c>
      <c r="I403" s="62">
        <v>3.3834586466165413</v>
      </c>
      <c r="J403" s="62">
        <v>0.37593984962406013</v>
      </c>
      <c r="K403" s="101" t="s">
        <v>203</v>
      </c>
      <c r="L403" s="62">
        <v>100</v>
      </c>
      <c r="M403" s="96"/>
    </row>
    <row r="404" spans="1:13" ht="15" customHeight="1" x14ac:dyDescent="0.15">
      <c r="B404" s="102" t="s">
        <v>192</v>
      </c>
      <c r="C404" s="49" t="s">
        <v>210</v>
      </c>
      <c r="D404" s="47"/>
      <c r="E404" s="47"/>
      <c r="F404" s="47"/>
      <c r="G404" s="109">
        <v>266</v>
      </c>
      <c r="H404" s="65">
        <v>94.73684210526315</v>
      </c>
      <c r="I404" s="65">
        <v>3.7593984962406015</v>
      </c>
      <c r="J404" s="65">
        <v>1.5037593984962405</v>
      </c>
      <c r="K404" s="67" t="s">
        <v>146</v>
      </c>
      <c r="L404" s="65">
        <v>100</v>
      </c>
      <c r="M404" s="96"/>
    </row>
    <row r="405" spans="1:13" ht="15" customHeight="1" x14ac:dyDescent="0.15">
      <c r="B405" s="84"/>
      <c r="C405" s="49" t="s">
        <v>211</v>
      </c>
      <c r="D405" s="47"/>
      <c r="E405" s="47"/>
      <c r="F405" s="47"/>
      <c r="G405" s="109">
        <v>264</v>
      </c>
      <c r="H405" s="65">
        <v>69.696969696969703</v>
      </c>
      <c r="I405" s="65">
        <v>28.787878787878789</v>
      </c>
      <c r="J405" s="65">
        <v>1.5151515151515151</v>
      </c>
      <c r="K405" s="67" t="s">
        <v>146</v>
      </c>
      <c r="L405" s="65">
        <v>100.00000000000001</v>
      </c>
      <c r="M405" s="96"/>
    </row>
    <row r="406" spans="1:13" ht="15" customHeight="1" x14ac:dyDescent="0.15">
      <c r="B406" s="84"/>
      <c r="C406" s="49" t="s">
        <v>212</v>
      </c>
      <c r="D406" s="47"/>
      <c r="E406" s="47"/>
      <c r="F406" s="47"/>
      <c r="G406" s="109">
        <v>259</v>
      </c>
      <c r="H406" s="65">
        <v>61.776061776061773</v>
      </c>
      <c r="I406" s="65">
        <v>13.127413127413126</v>
      </c>
      <c r="J406" s="65">
        <v>25.096525096525095</v>
      </c>
      <c r="K406" s="67" t="s">
        <v>146</v>
      </c>
      <c r="L406" s="65">
        <v>100</v>
      </c>
      <c r="M406" s="96"/>
    </row>
    <row r="407" spans="1:13" ht="15" customHeight="1" x14ac:dyDescent="0.15">
      <c r="B407" s="84"/>
      <c r="C407" s="49" t="s">
        <v>213</v>
      </c>
      <c r="D407" s="47"/>
      <c r="E407" s="47"/>
      <c r="F407" s="47"/>
      <c r="G407" s="109">
        <v>261</v>
      </c>
      <c r="H407" s="65">
        <v>60.919540229885058</v>
      </c>
      <c r="I407" s="65">
        <v>8.8122605363984672</v>
      </c>
      <c r="J407" s="65">
        <v>30.268199233716476</v>
      </c>
      <c r="K407" s="67" t="s">
        <v>146</v>
      </c>
      <c r="L407" s="65">
        <v>100</v>
      </c>
      <c r="M407" s="96"/>
    </row>
    <row r="408" spans="1:13" ht="15" customHeight="1" x14ac:dyDescent="0.15">
      <c r="B408" s="84"/>
      <c r="C408" s="49" t="s">
        <v>214</v>
      </c>
      <c r="D408" s="47"/>
      <c r="E408" s="47"/>
      <c r="F408" s="47"/>
      <c r="G408" s="109">
        <v>257</v>
      </c>
      <c r="H408" s="65">
        <v>58.365758754863819</v>
      </c>
      <c r="I408" s="65">
        <v>10.894941634241246</v>
      </c>
      <c r="J408" s="65">
        <v>30.739299610894943</v>
      </c>
      <c r="K408" s="67" t="s">
        <v>146</v>
      </c>
      <c r="L408" s="65">
        <v>100.00000000000001</v>
      </c>
      <c r="M408" s="96"/>
    </row>
    <row r="409" spans="1:13" ht="15" customHeight="1" x14ac:dyDescent="0.15">
      <c r="B409" s="84"/>
      <c r="C409" s="49" t="s">
        <v>215</v>
      </c>
      <c r="D409" s="47"/>
      <c r="E409" s="47"/>
      <c r="F409" s="47"/>
      <c r="G409" s="109">
        <v>257</v>
      </c>
      <c r="H409" s="65">
        <v>54.863813229571988</v>
      </c>
      <c r="I409" s="65">
        <v>8.5603112840466924</v>
      </c>
      <c r="J409" s="65">
        <v>36.575875486381321</v>
      </c>
      <c r="K409" s="67" t="s">
        <v>146</v>
      </c>
      <c r="L409" s="65">
        <v>100</v>
      </c>
      <c r="M409" s="96"/>
    </row>
    <row r="410" spans="1:13" ht="15" customHeight="1" x14ac:dyDescent="0.15">
      <c r="B410" s="84"/>
      <c r="C410" s="49" t="s">
        <v>216</v>
      </c>
      <c r="D410" s="47"/>
      <c r="E410" s="47"/>
      <c r="F410" s="47"/>
      <c r="G410" s="109">
        <v>264</v>
      </c>
      <c r="H410" s="65">
        <v>81.439393939393938</v>
      </c>
      <c r="I410" s="65">
        <v>4.9242424242424239</v>
      </c>
      <c r="J410" s="65">
        <v>13.636363636363635</v>
      </c>
      <c r="K410" s="67" t="s">
        <v>146</v>
      </c>
      <c r="L410" s="65">
        <v>100</v>
      </c>
      <c r="M410" s="96"/>
    </row>
    <row r="411" spans="1:13" ht="15" customHeight="1" x14ac:dyDescent="0.15">
      <c r="B411" s="92"/>
      <c r="C411" s="53" t="s">
        <v>217</v>
      </c>
      <c r="D411" s="108"/>
      <c r="E411" s="108"/>
      <c r="F411" s="108"/>
      <c r="G411" s="99">
        <v>265</v>
      </c>
      <c r="H411" s="100">
        <v>75.094339622641513</v>
      </c>
      <c r="I411" s="100">
        <v>6.4150943396226419</v>
      </c>
      <c r="J411" s="100">
        <v>18.490566037735849</v>
      </c>
      <c r="K411" s="107" t="s">
        <v>146</v>
      </c>
      <c r="L411" s="100">
        <v>100</v>
      </c>
      <c r="M411" s="96"/>
    </row>
    <row r="413" spans="1:13" ht="15" customHeight="1" x14ac:dyDescent="0.15">
      <c r="A413" s="37" t="s">
        <v>205</v>
      </c>
      <c r="G413" s="38"/>
      <c r="H413" s="38"/>
      <c r="I413" s="38"/>
      <c r="J413" s="38"/>
      <c r="K413" s="38"/>
    </row>
    <row r="414" spans="1:13" ht="22.5" x14ac:dyDescent="0.15">
      <c r="B414" s="43" t="s">
        <v>61</v>
      </c>
      <c r="C414" s="44"/>
      <c r="D414" s="44"/>
      <c r="E414" s="44"/>
      <c r="F414" s="44"/>
      <c r="G414" s="44"/>
      <c r="H414" s="78" t="s">
        <v>206</v>
      </c>
      <c r="I414" s="78" t="s">
        <v>207</v>
      </c>
      <c r="J414" s="78" t="s">
        <v>208</v>
      </c>
      <c r="K414" s="79" t="s">
        <v>73</v>
      </c>
      <c r="L414" s="79" t="s">
        <v>57</v>
      </c>
    </row>
    <row r="415" spans="1:13" ht="15" customHeight="1" x14ac:dyDescent="0.15">
      <c r="B415" s="35" t="s">
        <v>0</v>
      </c>
      <c r="C415" s="58" t="s">
        <v>209</v>
      </c>
      <c r="D415" s="59"/>
      <c r="E415" s="59"/>
      <c r="F415" s="59"/>
      <c r="G415" s="60"/>
      <c r="H415" s="61">
        <v>27</v>
      </c>
      <c r="I415" s="61">
        <v>0</v>
      </c>
      <c r="J415" s="61">
        <v>0</v>
      </c>
      <c r="K415" s="61">
        <v>0</v>
      </c>
      <c r="L415" s="61">
        <v>27</v>
      </c>
    </row>
    <row r="416" spans="1:13" ht="15" customHeight="1" x14ac:dyDescent="0.15">
      <c r="B416" s="84"/>
      <c r="C416" s="49" t="s">
        <v>210</v>
      </c>
      <c r="D416" s="47"/>
      <c r="E416" s="47"/>
      <c r="F416" s="47"/>
      <c r="G416" s="50"/>
      <c r="H416" s="64">
        <v>27</v>
      </c>
      <c r="I416" s="64">
        <v>0</v>
      </c>
      <c r="J416" s="64">
        <v>0</v>
      </c>
      <c r="K416" s="64">
        <v>0</v>
      </c>
      <c r="L416" s="64">
        <v>27</v>
      </c>
    </row>
    <row r="417" spans="2:13" ht="15" customHeight="1" x14ac:dyDescent="0.15">
      <c r="B417" s="84"/>
      <c r="C417" s="49" t="s">
        <v>211</v>
      </c>
      <c r="D417" s="47"/>
      <c r="E417" s="47"/>
      <c r="F417" s="47"/>
      <c r="G417" s="50"/>
      <c r="H417" s="64">
        <v>20</v>
      </c>
      <c r="I417" s="64">
        <v>6</v>
      </c>
      <c r="J417" s="64">
        <v>1</v>
      </c>
      <c r="K417" s="64">
        <v>0</v>
      </c>
      <c r="L417" s="64">
        <v>27</v>
      </c>
    </row>
    <row r="418" spans="2:13" ht="15" customHeight="1" x14ac:dyDescent="0.15">
      <c r="B418" s="84"/>
      <c r="C418" s="49" t="s">
        <v>212</v>
      </c>
      <c r="D418" s="47"/>
      <c r="E418" s="47"/>
      <c r="F418" s="47"/>
      <c r="G418" s="50"/>
      <c r="H418" s="64">
        <v>14</v>
      </c>
      <c r="I418" s="64">
        <v>5</v>
      </c>
      <c r="J418" s="64">
        <v>7</v>
      </c>
      <c r="K418" s="64">
        <v>1</v>
      </c>
      <c r="L418" s="64">
        <v>27</v>
      </c>
    </row>
    <row r="419" spans="2:13" ht="15" customHeight="1" x14ac:dyDescent="0.15">
      <c r="B419" s="84"/>
      <c r="C419" s="49" t="s">
        <v>213</v>
      </c>
      <c r="D419" s="47"/>
      <c r="E419" s="47"/>
      <c r="F419" s="47"/>
      <c r="G419" s="50"/>
      <c r="H419" s="64">
        <v>15</v>
      </c>
      <c r="I419" s="64">
        <v>2</v>
      </c>
      <c r="J419" s="64">
        <v>8</v>
      </c>
      <c r="K419" s="64">
        <v>2</v>
      </c>
      <c r="L419" s="64">
        <v>27</v>
      </c>
    </row>
    <row r="420" spans="2:13" ht="15" customHeight="1" x14ac:dyDescent="0.15">
      <c r="B420" s="84"/>
      <c r="C420" s="49" t="s">
        <v>214</v>
      </c>
      <c r="D420" s="47"/>
      <c r="E420" s="47"/>
      <c r="F420" s="47"/>
      <c r="G420" s="50"/>
      <c r="H420" s="64">
        <v>16</v>
      </c>
      <c r="I420" s="64">
        <v>3</v>
      </c>
      <c r="J420" s="64">
        <v>7</v>
      </c>
      <c r="K420" s="64">
        <v>1</v>
      </c>
      <c r="L420" s="64">
        <v>27</v>
      </c>
    </row>
    <row r="421" spans="2:13" ht="15" customHeight="1" x14ac:dyDescent="0.15">
      <c r="B421" s="84"/>
      <c r="C421" s="49" t="s">
        <v>215</v>
      </c>
      <c r="D421" s="47"/>
      <c r="E421" s="47"/>
      <c r="F421" s="47"/>
      <c r="G421" s="50"/>
      <c r="H421" s="64">
        <v>14</v>
      </c>
      <c r="I421" s="64">
        <v>1</v>
      </c>
      <c r="J421" s="64">
        <v>10</v>
      </c>
      <c r="K421" s="64">
        <v>2</v>
      </c>
      <c r="L421" s="64">
        <v>27</v>
      </c>
    </row>
    <row r="422" spans="2:13" ht="15" customHeight="1" x14ac:dyDescent="0.15">
      <c r="B422" s="84"/>
      <c r="C422" s="49" t="s">
        <v>216</v>
      </c>
      <c r="D422" s="47"/>
      <c r="E422" s="47"/>
      <c r="F422" s="47"/>
      <c r="G422" s="50"/>
      <c r="H422" s="64">
        <v>24</v>
      </c>
      <c r="I422" s="64">
        <v>1</v>
      </c>
      <c r="J422" s="64">
        <v>2</v>
      </c>
      <c r="K422" s="64">
        <v>0</v>
      </c>
      <c r="L422" s="64">
        <v>27</v>
      </c>
    </row>
    <row r="423" spans="2:13" ht="15" customHeight="1" x14ac:dyDescent="0.15">
      <c r="B423" s="92"/>
      <c r="C423" s="53" t="s">
        <v>217</v>
      </c>
      <c r="D423" s="108"/>
      <c r="E423" s="108"/>
      <c r="F423" s="108"/>
      <c r="G423" s="55"/>
      <c r="H423" s="93">
        <v>23</v>
      </c>
      <c r="I423" s="93">
        <v>1</v>
      </c>
      <c r="J423" s="93">
        <v>3</v>
      </c>
      <c r="K423" s="93">
        <v>0</v>
      </c>
      <c r="L423" s="93">
        <v>27</v>
      </c>
    </row>
    <row r="424" spans="2:13" ht="15" customHeight="1" x14ac:dyDescent="0.15">
      <c r="B424" s="35" t="s">
        <v>1</v>
      </c>
      <c r="C424" s="58" t="s">
        <v>209</v>
      </c>
      <c r="D424" s="41"/>
      <c r="E424" s="41"/>
      <c r="F424" s="41"/>
      <c r="G424" s="95">
        <v>27</v>
      </c>
      <c r="H424" s="62">
        <v>100</v>
      </c>
      <c r="I424" s="62">
        <v>0</v>
      </c>
      <c r="J424" s="62">
        <v>0</v>
      </c>
      <c r="K424" s="62">
        <v>0</v>
      </c>
      <c r="L424" s="62">
        <v>100</v>
      </c>
    </row>
    <row r="425" spans="2:13" ht="15" customHeight="1" x14ac:dyDescent="0.15">
      <c r="B425" s="84"/>
      <c r="C425" s="49" t="s">
        <v>210</v>
      </c>
      <c r="D425" s="47"/>
      <c r="E425" s="47"/>
      <c r="F425" s="47"/>
      <c r="G425" s="109">
        <v>27</v>
      </c>
      <c r="H425" s="65">
        <v>100</v>
      </c>
      <c r="I425" s="65">
        <v>0</v>
      </c>
      <c r="J425" s="65">
        <v>0</v>
      </c>
      <c r="K425" s="65">
        <v>0</v>
      </c>
      <c r="L425" s="65">
        <v>100</v>
      </c>
    </row>
    <row r="426" spans="2:13" ht="15" customHeight="1" x14ac:dyDescent="0.15">
      <c r="B426" s="84"/>
      <c r="C426" s="49" t="s">
        <v>211</v>
      </c>
      <c r="D426" s="47"/>
      <c r="E426" s="47"/>
      <c r="F426" s="47"/>
      <c r="G426" s="109">
        <v>27</v>
      </c>
      <c r="H426" s="65">
        <v>74.074074074074076</v>
      </c>
      <c r="I426" s="65">
        <v>22.222222222222221</v>
      </c>
      <c r="J426" s="65">
        <v>3.7037037037037033</v>
      </c>
      <c r="K426" s="65">
        <v>0</v>
      </c>
      <c r="L426" s="65">
        <v>100.00000000000001</v>
      </c>
      <c r="M426" s="96"/>
    </row>
    <row r="427" spans="2:13" ht="15" customHeight="1" x14ac:dyDescent="0.15">
      <c r="B427" s="84"/>
      <c r="C427" s="49" t="s">
        <v>212</v>
      </c>
      <c r="D427" s="47"/>
      <c r="E427" s="47"/>
      <c r="F427" s="47"/>
      <c r="G427" s="109">
        <v>27</v>
      </c>
      <c r="H427" s="65">
        <v>51.851851851851848</v>
      </c>
      <c r="I427" s="65">
        <v>18.518518518518519</v>
      </c>
      <c r="J427" s="65">
        <v>25.925925925925924</v>
      </c>
      <c r="K427" s="65">
        <v>3.7037037037037033</v>
      </c>
      <c r="L427" s="65">
        <v>100</v>
      </c>
      <c r="M427" s="96"/>
    </row>
    <row r="428" spans="2:13" ht="15" customHeight="1" x14ac:dyDescent="0.15">
      <c r="B428" s="84"/>
      <c r="C428" s="49" t="s">
        <v>213</v>
      </c>
      <c r="D428" s="47"/>
      <c r="E428" s="47"/>
      <c r="F428" s="47"/>
      <c r="G428" s="109">
        <v>27</v>
      </c>
      <c r="H428" s="65">
        <v>55.555555555555557</v>
      </c>
      <c r="I428" s="65">
        <v>7.4074074074074066</v>
      </c>
      <c r="J428" s="65">
        <v>29.629629629629626</v>
      </c>
      <c r="K428" s="65">
        <v>7.4074074074074066</v>
      </c>
      <c r="L428" s="65">
        <v>99.999999999999986</v>
      </c>
      <c r="M428" s="96"/>
    </row>
    <row r="429" spans="2:13" ht="15" customHeight="1" x14ac:dyDescent="0.15">
      <c r="B429" s="84"/>
      <c r="C429" s="49" t="s">
        <v>214</v>
      </c>
      <c r="D429" s="47"/>
      <c r="E429" s="47"/>
      <c r="F429" s="47"/>
      <c r="G429" s="109">
        <v>27</v>
      </c>
      <c r="H429" s="65">
        <v>59.259259259259252</v>
      </c>
      <c r="I429" s="65">
        <v>11.111111111111111</v>
      </c>
      <c r="J429" s="65">
        <v>25.925925925925924</v>
      </c>
      <c r="K429" s="65">
        <v>3.7037037037037033</v>
      </c>
      <c r="L429" s="65">
        <v>100</v>
      </c>
      <c r="M429" s="96"/>
    </row>
    <row r="430" spans="2:13" ht="15" customHeight="1" x14ac:dyDescent="0.15">
      <c r="B430" s="84"/>
      <c r="C430" s="49" t="s">
        <v>215</v>
      </c>
      <c r="D430" s="47"/>
      <c r="E430" s="47"/>
      <c r="F430" s="47"/>
      <c r="G430" s="109">
        <v>27</v>
      </c>
      <c r="H430" s="65">
        <v>51.851851851851848</v>
      </c>
      <c r="I430" s="65">
        <v>3.7037037037037033</v>
      </c>
      <c r="J430" s="65">
        <v>37.037037037037038</v>
      </c>
      <c r="K430" s="65">
        <v>7.4074074074074066</v>
      </c>
      <c r="L430" s="65">
        <v>99.999999999999986</v>
      </c>
      <c r="M430" s="96"/>
    </row>
    <row r="431" spans="2:13" ht="15" customHeight="1" x14ac:dyDescent="0.15">
      <c r="B431" s="84"/>
      <c r="C431" s="49" t="s">
        <v>216</v>
      </c>
      <c r="D431" s="47"/>
      <c r="E431" s="47"/>
      <c r="F431" s="47"/>
      <c r="G431" s="109">
        <v>27</v>
      </c>
      <c r="H431" s="65">
        <v>88.888888888888886</v>
      </c>
      <c r="I431" s="65">
        <v>3.7037037037037033</v>
      </c>
      <c r="J431" s="65">
        <v>7.4074074074074066</v>
      </c>
      <c r="K431" s="65">
        <v>0</v>
      </c>
      <c r="L431" s="65">
        <v>100</v>
      </c>
      <c r="M431" s="96"/>
    </row>
    <row r="432" spans="2:13" ht="15" customHeight="1" x14ac:dyDescent="0.15">
      <c r="B432" s="92"/>
      <c r="C432" s="53" t="s">
        <v>217</v>
      </c>
      <c r="D432" s="108"/>
      <c r="E432" s="108"/>
      <c r="F432" s="108"/>
      <c r="G432" s="99">
        <v>27</v>
      </c>
      <c r="H432" s="100">
        <v>85.18518518518519</v>
      </c>
      <c r="I432" s="100">
        <v>3.7037037037037033</v>
      </c>
      <c r="J432" s="100">
        <v>11.111111111111111</v>
      </c>
      <c r="K432" s="100">
        <v>0</v>
      </c>
      <c r="L432" s="100">
        <v>100.00000000000001</v>
      </c>
      <c r="M432" s="96"/>
    </row>
    <row r="433" spans="1:13" ht="15" customHeight="1" x14ac:dyDescent="0.15">
      <c r="B433" s="35" t="s">
        <v>1</v>
      </c>
      <c r="C433" s="58" t="s">
        <v>209</v>
      </c>
      <c r="D433" s="41"/>
      <c r="E433" s="41"/>
      <c r="F433" s="41"/>
      <c r="G433" s="95">
        <v>27</v>
      </c>
      <c r="H433" s="62">
        <v>100</v>
      </c>
      <c r="I433" s="62">
        <v>0</v>
      </c>
      <c r="J433" s="62">
        <v>0</v>
      </c>
      <c r="K433" s="101" t="s">
        <v>203</v>
      </c>
      <c r="L433" s="62">
        <v>100</v>
      </c>
      <c r="M433" s="96"/>
    </row>
    <row r="434" spans="1:13" ht="15" customHeight="1" x14ac:dyDescent="0.15">
      <c r="B434" s="102" t="s">
        <v>192</v>
      </c>
      <c r="C434" s="49" t="s">
        <v>210</v>
      </c>
      <c r="D434" s="47"/>
      <c r="E434" s="47"/>
      <c r="F434" s="47"/>
      <c r="G434" s="109">
        <v>27</v>
      </c>
      <c r="H434" s="65">
        <v>100</v>
      </c>
      <c r="I434" s="65">
        <v>0</v>
      </c>
      <c r="J434" s="65">
        <v>0</v>
      </c>
      <c r="K434" s="67" t="s">
        <v>146</v>
      </c>
      <c r="L434" s="65">
        <v>100</v>
      </c>
      <c r="M434" s="96"/>
    </row>
    <row r="435" spans="1:13" ht="15" customHeight="1" x14ac:dyDescent="0.15">
      <c r="B435" s="84"/>
      <c r="C435" s="49" t="s">
        <v>211</v>
      </c>
      <c r="D435" s="47"/>
      <c r="E435" s="47"/>
      <c r="F435" s="47"/>
      <c r="G435" s="109">
        <v>27</v>
      </c>
      <c r="H435" s="65">
        <v>74.074074074074076</v>
      </c>
      <c r="I435" s="65">
        <v>22.222222222222221</v>
      </c>
      <c r="J435" s="65">
        <v>3.7037037037037033</v>
      </c>
      <c r="K435" s="67" t="s">
        <v>146</v>
      </c>
      <c r="L435" s="65">
        <v>100.00000000000001</v>
      </c>
      <c r="M435" s="96"/>
    </row>
    <row r="436" spans="1:13" ht="15" customHeight="1" x14ac:dyDescent="0.15">
      <c r="B436" s="84"/>
      <c r="C436" s="49" t="s">
        <v>212</v>
      </c>
      <c r="D436" s="47"/>
      <c r="E436" s="47"/>
      <c r="F436" s="47"/>
      <c r="G436" s="109">
        <v>26</v>
      </c>
      <c r="H436" s="65">
        <v>53.846153846153847</v>
      </c>
      <c r="I436" s="65">
        <v>19.230769230769234</v>
      </c>
      <c r="J436" s="65">
        <v>26.923076923076923</v>
      </c>
      <c r="K436" s="67" t="s">
        <v>146</v>
      </c>
      <c r="L436" s="65">
        <v>100</v>
      </c>
      <c r="M436" s="96"/>
    </row>
    <row r="437" spans="1:13" ht="15" customHeight="1" x14ac:dyDescent="0.15">
      <c r="B437" s="84"/>
      <c r="C437" s="49" t="s">
        <v>213</v>
      </c>
      <c r="D437" s="47"/>
      <c r="E437" s="47"/>
      <c r="F437" s="47"/>
      <c r="G437" s="109">
        <v>25</v>
      </c>
      <c r="H437" s="65">
        <v>60</v>
      </c>
      <c r="I437" s="65">
        <v>8</v>
      </c>
      <c r="J437" s="65">
        <v>32</v>
      </c>
      <c r="K437" s="67" t="s">
        <v>146</v>
      </c>
      <c r="L437" s="65">
        <v>100</v>
      </c>
      <c r="M437" s="96"/>
    </row>
    <row r="438" spans="1:13" ht="15" customHeight="1" x14ac:dyDescent="0.15">
      <c r="B438" s="84"/>
      <c r="C438" s="49" t="s">
        <v>214</v>
      </c>
      <c r="D438" s="47"/>
      <c r="E438" s="47"/>
      <c r="F438" s="47"/>
      <c r="G438" s="109">
        <v>26</v>
      </c>
      <c r="H438" s="65">
        <v>61.53846153846154</v>
      </c>
      <c r="I438" s="65">
        <v>11.538461538461538</v>
      </c>
      <c r="J438" s="65">
        <v>26.923076923076923</v>
      </c>
      <c r="K438" s="67" t="s">
        <v>146</v>
      </c>
      <c r="L438" s="65">
        <v>100</v>
      </c>
      <c r="M438" s="96"/>
    </row>
    <row r="439" spans="1:13" ht="15" customHeight="1" x14ac:dyDescent="0.15">
      <c r="B439" s="84"/>
      <c r="C439" s="49" t="s">
        <v>215</v>
      </c>
      <c r="D439" s="47"/>
      <c r="E439" s="47"/>
      <c r="F439" s="47"/>
      <c r="G439" s="109">
        <v>25</v>
      </c>
      <c r="H439" s="65">
        <v>56.000000000000007</v>
      </c>
      <c r="I439" s="65">
        <v>4</v>
      </c>
      <c r="J439" s="65">
        <v>40</v>
      </c>
      <c r="K439" s="67" t="s">
        <v>146</v>
      </c>
      <c r="L439" s="65">
        <v>100</v>
      </c>
      <c r="M439" s="96"/>
    </row>
    <row r="440" spans="1:13" ht="15" customHeight="1" x14ac:dyDescent="0.15">
      <c r="B440" s="84"/>
      <c r="C440" s="49" t="s">
        <v>216</v>
      </c>
      <c r="D440" s="47"/>
      <c r="E440" s="47"/>
      <c r="F440" s="47"/>
      <c r="G440" s="109">
        <v>27</v>
      </c>
      <c r="H440" s="65">
        <v>88.888888888888886</v>
      </c>
      <c r="I440" s="65">
        <v>3.7037037037037033</v>
      </c>
      <c r="J440" s="65">
        <v>7.4074074074074066</v>
      </c>
      <c r="K440" s="67" t="s">
        <v>146</v>
      </c>
      <c r="L440" s="65">
        <v>100</v>
      </c>
      <c r="M440" s="96"/>
    </row>
    <row r="441" spans="1:13" ht="15" customHeight="1" x14ac:dyDescent="0.15">
      <c r="B441" s="92"/>
      <c r="C441" s="53" t="s">
        <v>217</v>
      </c>
      <c r="D441" s="108"/>
      <c r="E441" s="108"/>
      <c r="F441" s="108"/>
      <c r="G441" s="99">
        <v>27</v>
      </c>
      <c r="H441" s="100">
        <v>85.18518518518519</v>
      </c>
      <c r="I441" s="100">
        <v>3.7037037037037033</v>
      </c>
      <c r="J441" s="100">
        <v>11.111111111111111</v>
      </c>
      <c r="K441" s="107" t="s">
        <v>146</v>
      </c>
      <c r="L441" s="100">
        <v>100.00000000000001</v>
      </c>
      <c r="M441" s="96"/>
    </row>
    <row r="443" spans="1:13" ht="15" customHeight="1" x14ac:dyDescent="0.15">
      <c r="A443" s="37" t="s">
        <v>218</v>
      </c>
      <c r="G443" s="38"/>
      <c r="H443" s="38"/>
      <c r="I443" s="38"/>
      <c r="J443" s="38"/>
      <c r="K443" s="38"/>
    </row>
    <row r="444" spans="1:13" ht="22.5" x14ac:dyDescent="0.15">
      <c r="B444" s="43" t="s">
        <v>60</v>
      </c>
      <c r="C444" s="44"/>
      <c r="D444" s="44"/>
      <c r="E444" s="44"/>
      <c r="F444" s="44"/>
      <c r="G444" s="44"/>
      <c r="H444" s="78" t="s">
        <v>206</v>
      </c>
      <c r="I444" s="78" t="s">
        <v>207</v>
      </c>
      <c r="J444" s="78" t="s">
        <v>208</v>
      </c>
      <c r="K444" s="79" t="s">
        <v>73</v>
      </c>
      <c r="L444" s="79" t="s">
        <v>57</v>
      </c>
    </row>
    <row r="445" spans="1:13" ht="15" customHeight="1" x14ac:dyDescent="0.15">
      <c r="B445" s="35" t="s">
        <v>0</v>
      </c>
      <c r="C445" s="58" t="s">
        <v>209</v>
      </c>
      <c r="D445" s="59"/>
      <c r="E445" s="59"/>
      <c r="F445" s="59"/>
      <c r="G445" s="60"/>
      <c r="H445" s="61">
        <v>139</v>
      </c>
      <c r="I445" s="61">
        <v>1</v>
      </c>
      <c r="J445" s="61">
        <v>1</v>
      </c>
      <c r="K445" s="61">
        <v>2</v>
      </c>
      <c r="L445" s="61">
        <v>143</v>
      </c>
    </row>
    <row r="446" spans="1:13" ht="15" customHeight="1" x14ac:dyDescent="0.15">
      <c r="B446" s="84"/>
      <c r="C446" s="49" t="s">
        <v>210</v>
      </c>
      <c r="D446" s="47"/>
      <c r="E446" s="47"/>
      <c r="F446" s="47"/>
      <c r="G446" s="50"/>
      <c r="H446" s="64">
        <v>137</v>
      </c>
      <c r="I446" s="64">
        <v>2</v>
      </c>
      <c r="J446" s="64">
        <v>3</v>
      </c>
      <c r="K446" s="64">
        <v>1</v>
      </c>
      <c r="L446" s="64">
        <v>143</v>
      </c>
    </row>
    <row r="447" spans="1:13" ht="15" customHeight="1" x14ac:dyDescent="0.15">
      <c r="B447" s="84"/>
      <c r="C447" s="49" t="s">
        <v>211</v>
      </c>
      <c r="D447" s="47"/>
      <c r="E447" s="47"/>
      <c r="F447" s="47"/>
      <c r="G447" s="50"/>
      <c r="H447" s="64">
        <v>108</v>
      </c>
      <c r="I447" s="64">
        <v>32</v>
      </c>
      <c r="J447" s="64">
        <v>1</v>
      </c>
      <c r="K447" s="64">
        <v>2</v>
      </c>
      <c r="L447" s="64">
        <v>143</v>
      </c>
    </row>
    <row r="448" spans="1:13" ht="15" customHeight="1" x14ac:dyDescent="0.15">
      <c r="B448" s="84"/>
      <c r="C448" s="49" t="s">
        <v>212</v>
      </c>
      <c r="D448" s="47"/>
      <c r="E448" s="47"/>
      <c r="F448" s="47"/>
      <c r="G448" s="50"/>
      <c r="H448" s="64">
        <v>103</v>
      </c>
      <c r="I448" s="64">
        <v>18</v>
      </c>
      <c r="J448" s="64">
        <v>17</v>
      </c>
      <c r="K448" s="64">
        <v>5</v>
      </c>
      <c r="L448" s="64">
        <v>143</v>
      </c>
    </row>
    <row r="449" spans="2:13" ht="15" customHeight="1" x14ac:dyDescent="0.15">
      <c r="B449" s="84"/>
      <c r="C449" s="49" t="s">
        <v>213</v>
      </c>
      <c r="D449" s="47"/>
      <c r="E449" s="47"/>
      <c r="F449" s="47"/>
      <c r="G449" s="50"/>
      <c r="H449" s="64">
        <v>101</v>
      </c>
      <c r="I449" s="64">
        <v>10</v>
      </c>
      <c r="J449" s="64">
        <v>29</v>
      </c>
      <c r="K449" s="64">
        <v>3</v>
      </c>
      <c r="L449" s="64">
        <v>143</v>
      </c>
    </row>
    <row r="450" spans="2:13" ht="15" customHeight="1" x14ac:dyDescent="0.15">
      <c r="B450" s="84"/>
      <c r="C450" s="49" t="s">
        <v>214</v>
      </c>
      <c r="D450" s="47"/>
      <c r="E450" s="47"/>
      <c r="F450" s="47"/>
      <c r="G450" s="50"/>
      <c r="H450" s="64">
        <v>93</v>
      </c>
      <c r="I450" s="64">
        <v>18</v>
      </c>
      <c r="J450" s="64">
        <v>25</v>
      </c>
      <c r="K450" s="64">
        <v>7</v>
      </c>
      <c r="L450" s="64">
        <v>143</v>
      </c>
    </row>
    <row r="451" spans="2:13" ht="15" customHeight="1" x14ac:dyDescent="0.15">
      <c r="B451" s="84"/>
      <c r="C451" s="49" t="s">
        <v>215</v>
      </c>
      <c r="D451" s="47"/>
      <c r="E451" s="47"/>
      <c r="F451" s="47"/>
      <c r="G451" s="50"/>
      <c r="H451" s="64">
        <v>85</v>
      </c>
      <c r="I451" s="64">
        <v>13</v>
      </c>
      <c r="J451" s="64">
        <v>38</v>
      </c>
      <c r="K451" s="64">
        <v>7</v>
      </c>
      <c r="L451" s="64">
        <v>143</v>
      </c>
    </row>
    <row r="452" spans="2:13" ht="15" customHeight="1" x14ac:dyDescent="0.15">
      <c r="B452" s="84"/>
      <c r="C452" s="49" t="s">
        <v>216</v>
      </c>
      <c r="D452" s="47"/>
      <c r="E452" s="47"/>
      <c r="F452" s="47"/>
      <c r="G452" s="50"/>
      <c r="H452" s="64">
        <v>127</v>
      </c>
      <c r="I452" s="64">
        <v>8</v>
      </c>
      <c r="J452" s="64">
        <v>6</v>
      </c>
      <c r="K452" s="64">
        <v>2</v>
      </c>
      <c r="L452" s="64">
        <v>143</v>
      </c>
    </row>
    <row r="453" spans="2:13" ht="15" customHeight="1" x14ac:dyDescent="0.15">
      <c r="B453" s="92"/>
      <c r="C453" s="53" t="s">
        <v>217</v>
      </c>
      <c r="D453" s="108"/>
      <c r="E453" s="108"/>
      <c r="F453" s="108"/>
      <c r="G453" s="55"/>
      <c r="H453" s="93">
        <v>120</v>
      </c>
      <c r="I453" s="93">
        <v>9</v>
      </c>
      <c r="J453" s="93">
        <v>12</v>
      </c>
      <c r="K453" s="93">
        <v>2</v>
      </c>
      <c r="L453" s="93">
        <v>143</v>
      </c>
    </row>
    <row r="454" spans="2:13" ht="15" customHeight="1" x14ac:dyDescent="0.15">
      <c r="B454" s="35" t="s">
        <v>1</v>
      </c>
      <c r="C454" s="58" t="s">
        <v>209</v>
      </c>
      <c r="D454" s="41"/>
      <c r="E454" s="41"/>
      <c r="F454" s="41"/>
      <c r="G454" s="95">
        <v>143</v>
      </c>
      <c r="H454" s="62">
        <v>97.2027972027972</v>
      </c>
      <c r="I454" s="62">
        <v>0.69930069930069927</v>
      </c>
      <c r="J454" s="62">
        <v>0.69930069930069927</v>
      </c>
      <c r="K454" s="62">
        <v>1.3986013986013985</v>
      </c>
      <c r="L454" s="62">
        <v>99.999999999999986</v>
      </c>
    </row>
    <row r="455" spans="2:13" ht="15" customHeight="1" x14ac:dyDescent="0.15">
      <c r="B455" s="84"/>
      <c r="C455" s="49" t="s">
        <v>210</v>
      </c>
      <c r="D455" s="47"/>
      <c r="E455" s="47"/>
      <c r="F455" s="47"/>
      <c r="G455" s="109">
        <v>143</v>
      </c>
      <c r="H455" s="65">
        <v>95.8041958041958</v>
      </c>
      <c r="I455" s="65">
        <v>1.3986013986013985</v>
      </c>
      <c r="J455" s="65">
        <v>2.0979020979020979</v>
      </c>
      <c r="K455" s="65">
        <v>0.69930069930069927</v>
      </c>
      <c r="L455" s="65">
        <v>99.999999999999986</v>
      </c>
    </row>
    <row r="456" spans="2:13" ht="15" customHeight="1" x14ac:dyDescent="0.15">
      <c r="B456" s="84"/>
      <c r="C456" s="49" t="s">
        <v>211</v>
      </c>
      <c r="D456" s="47"/>
      <c r="E456" s="47"/>
      <c r="F456" s="47"/>
      <c r="G456" s="109">
        <v>143</v>
      </c>
      <c r="H456" s="65">
        <v>75.52447552447552</v>
      </c>
      <c r="I456" s="65">
        <v>22.377622377622377</v>
      </c>
      <c r="J456" s="65">
        <v>0.69930069930069927</v>
      </c>
      <c r="K456" s="65">
        <v>1.3986013986013985</v>
      </c>
      <c r="L456" s="65">
        <v>99.999999999999986</v>
      </c>
      <c r="M456" s="96"/>
    </row>
    <row r="457" spans="2:13" ht="15" customHeight="1" x14ac:dyDescent="0.15">
      <c r="B457" s="84"/>
      <c r="C457" s="49" t="s">
        <v>212</v>
      </c>
      <c r="D457" s="47"/>
      <c r="E457" s="47"/>
      <c r="F457" s="47"/>
      <c r="G457" s="109">
        <v>143</v>
      </c>
      <c r="H457" s="65">
        <v>72.027972027972027</v>
      </c>
      <c r="I457" s="65">
        <v>12.587412587412588</v>
      </c>
      <c r="J457" s="65">
        <v>11.888111888111888</v>
      </c>
      <c r="K457" s="65">
        <v>3.4965034965034967</v>
      </c>
      <c r="L457" s="65">
        <v>100</v>
      </c>
      <c r="M457" s="96"/>
    </row>
    <row r="458" spans="2:13" ht="15" customHeight="1" x14ac:dyDescent="0.15">
      <c r="B458" s="84"/>
      <c r="C458" s="49" t="s">
        <v>213</v>
      </c>
      <c r="D458" s="47"/>
      <c r="E458" s="47"/>
      <c r="F458" s="47"/>
      <c r="G458" s="109">
        <v>143</v>
      </c>
      <c r="H458" s="65">
        <v>70.629370629370626</v>
      </c>
      <c r="I458" s="65">
        <v>6.9930069930069934</v>
      </c>
      <c r="J458" s="65">
        <v>20.27972027972028</v>
      </c>
      <c r="K458" s="65">
        <v>2.0979020979020979</v>
      </c>
      <c r="L458" s="65">
        <v>100</v>
      </c>
      <c r="M458" s="96"/>
    </row>
    <row r="459" spans="2:13" ht="15" customHeight="1" x14ac:dyDescent="0.15">
      <c r="B459" s="84"/>
      <c r="C459" s="49" t="s">
        <v>214</v>
      </c>
      <c r="D459" s="47"/>
      <c r="E459" s="47"/>
      <c r="F459" s="47"/>
      <c r="G459" s="109">
        <v>143</v>
      </c>
      <c r="H459" s="65">
        <v>65.034965034965026</v>
      </c>
      <c r="I459" s="65">
        <v>12.587412587412588</v>
      </c>
      <c r="J459" s="65">
        <v>17.482517482517483</v>
      </c>
      <c r="K459" s="65">
        <v>4.895104895104895</v>
      </c>
      <c r="L459" s="65">
        <v>99.999999999999986</v>
      </c>
      <c r="M459" s="96"/>
    </row>
    <row r="460" spans="2:13" ht="15" customHeight="1" x14ac:dyDescent="0.15">
      <c r="B460" s="84"/>
      <c r="C460" s="49" t="s">
        <v>215</v>
      </c>
      <c r="D460" s="47"/>
      <c r="E460" s="47"/>
      <c r="F460" s="47"/>
      <c r="G460" s="109">
        <v>143</v>
      </c>
      <c r="H460" s="65">
        <v>59.44055944055944</v>
      </c>
      <c r="I460" s="65">
        <v>9.0909090909090917</v>
      </c>
      <c r="J460" s="65">
        <v>26.573426573426573</v>
      </c>
      <c r="K460" s="65">
        <v>4.895104895104895</v>
      </c>
      <c r="L460" s="65">
        <v>100</v>
      </c>
      <c r="M460" s="96"/>
    </row>
    <row r="461" spans="2:13" ht="15" customHeight="1" x14ac:dyDescent="0.15">
      <c r="B461" s="84"/>
      <c r="C461" s="49" t="s">
        <v>216</v>
      </c>
      <c r="D461" s="47"/>
      <c r="E461" s="47"/>
      <c r="F461" s="47"/>
      <c r="G461" s="109">
        <v>143</v>
      </c>
      <c r="H461" s="65">
        <v>88.811188811188813</v>
      </c>
      <c r="I461" s="65">
        <v>5.5944055944055942</v>
      </c>
      <c r="J461" s="65">
        <v>4.1958041958041958</v>
      </c>
      <c r="K461" s="65">
        <v>1.3986013986013985</v>
      </c>
      <c r="L461" s="65">
        <v>100.00000000000001</v>
      </c>
      <c r="M461" s="96"/>
    </row>
    <row r="462" spans="2:13" ht="15" customHeight="1" x14ac:dyDescent="0.15">
      <c r="B462" s="92"/>
      <c r="C462" s="53" t="s">
        <v>217</v>
      </c>
      <c r="D462" s="108"/>
      <c r="E462" s="108"/>
      <c r="F462" s="108"/>
      <c r="G462" s="99">
        <v>143</v>
      </c>
      <c r="H462" s="100">
        <v>83.91608391608392</v>
      </c>
      <c r="I462" s="100">
        <v>6.2937062937062942</v>
      </c>
      <c r="J462" s="100">
        <v>8.3916083916083917</v>
      </c>
      <c r="K462" s="100">
        <v>1.3986013986013985</v>
      </c>
      <c r="L462" s="100">
        <v>100</v>
      </c>
      <c r="M462" s="96"/>
    </row>
    <row r="463" spans="2:13" ht="15" customHeight="1" x14ac:dyDescent="0.15">
      <c r="B463" s="35" t="s">
        <v>1</v>
      </c>
      <c r="C463" s="58" t="s">
        <v>209</v>
      </c>
      <c r="D463" s="41"/>
      <c r="E463" s="41"/>
      <c r="F463" s="41"/>
      <c r="G463" s="95">
        <v>141</v>
      </c>
      <c r="H463" s="62">
        <v>98.581560283687935</v>
      </c>
      <c r="I463" s="62">
        <v>0.70921985815602839</v>
      </c>
      <c r="J463" s="62">
        <v>0.70921985815602839</v>
      </c>
      <c r="K463" s="101" t="s">
        <v>203</v>
      </c>
      <c r="L463" s="62">
        <v>100</v>
      </c>
      <c r="M463" s="96"/>
    </row>
    <row r="464" spans="2:13" ht="15" customHeight="1" x14ac:dyDescent="0.15">
      <c r="B464" s="102" t="s">
        <v>192</v>
      </c>
      <c r="C464" s="49" t="s">
        <v>210</v>
      </c>
      <c r="D464" s="47"/>
      <c r="E464" s="47"/>
      <c r="F464" s="47"/>
      <c r="G464" s="109">
        <v>142</v>
      </c>
      <c r="H464" s="65">
        <v>96.478873239436624</v>
      </c>
      <c r="I464" s="65">
        <v>1.4084507042253522</v>
      </c>
      <c r="J464" s="65">
        <v>2.112676056338028</v>
      </c>
      <c r="K464" s="67" t="s">
        <v>146</v>
      </c>
      <c r="L464" s="65">
        <v>100.00000000000001</v>
      </c>
      <c r="M464" s="96"/>
    </row>
    <row r="465" spans="1:13" ht="15" customHeight="1" x14ac:dyDescent="0.15">
      <c r="B465" s="84"/>
      <c r="C465" s="49" t="s">
        <v>211</v>
      </c>
      <c r="D465" s="47"/>
      <c r="E465" s="47"/>
      <c r="F465" s="47"/>
      <c r="G465" s="109">
        <v>141</v>
      </c>
      <c r="H465" s="65">
        <v>76.59574468085107</v>
      </c>
      <c r="I465" s="65">
        <v>22.695035460992909</v>
      </c>
      <c r="J465" s="65">
        <v>0.70921985815602839</v>
      </c>
      <c r="K465" s="67" t="s">
        <v>146</v>
      </c>
      <c r="L465" s="65">
        <v>100.00000000000001</v>
      </c>
      <c r="M465" s="96"/>
    </row>
    <row r="466" spans="1:13" ht="15" customHeight="1" x14ac:dyDescent="0.15">
      <c r="B466" s="84"/>
      <c r="C466" s="49" t="s">
        <v>212</v>
      </c>
      <c r="D466" s="47"/>
      <c r="E466" s="47"/>
      <c r="F466" s="47"/>
      <c r="G466" s="109">
        <v>138</v>
      </c>
      <c r="H466" s="65">
        <v>74.637681159420282</v>
      </c>
      <c r="I466" s="65">
        <v>13.043478260869565</v>
      </c>
      <c r="J466" s="65">
        <v>12.318840579710146</v>
      </c>
      <c r="K466" s="67" t="s">
        <v>146</v>
      </c>
      <c r="L466" s="65">
        <v>99.999999999999986</v>
      </c>
      <c r="M466" s="96"/>
    </row>
    <row r="467" spans="1:13" ht="15" customHeight="1" x14ac:dyDescent="0.15">
      <c r="B467" s="84"/>
      <c r="C467" s="49" t="s">
        <v>213</v>
      </c>
      <c r="D467" s="47"/>
      <c r="E467" s="47"/>
      <c r="F467" s="47"/>
      <c r="G467" s="109">
        <v>140</v>
      </c>
      <c r="H467" s="65">
        <v>72.142857142857139</v>
      </c>
      <c r="I467" s="65">
        <v>7.1428571428571423</v>
      </c>
      <c r="J467" s="65">
        <v>20.714285714285715</v>
      </c>
      <c r="K467" s="67" t="s">
        <v>146</v>
      </c>
      <c r="L467" s="65">
        <v>100</v>
      </c>
      <c r="M467" s="96"/>
    </row>
    <row r="468" spans="1:13" ht="15" customHeight="1" x14ac:dyDescent="0.15">
      <c r="B468" s="84"/>
      <c r="C468" s="49" t="s">
        <v>214</v>
      </c>
      <c r="D468" s="47"/>
      <c r="E468" s="47"/>
      <c r="F468" s="47"/>
      <c r="G468" s="109">
        <v>136</v>
      </c>
      <c r="H468" s="65">
        <v>68.382352941176478</v>
      </c>
      <c r="I468" s="65">
        <v>13.23529411764706</v>
      </c>
      <c r="J468" s="65">
        <v>18.382352941176471</v>
      </c>
      <c r="K468" s="67" t="s">
        <v>146</v>
      </c>
      <c r="L468" s="65">
        <v>100</v>
      </c>
      <c r="M468" s="96"/>
    </row>
    <row r="469" spans="1:13" ht="15" customHeight="1" x14ac:dyDescent="0.15">
      <c r="B469" s="84"/>
      <c r="C469" s="49" t="s">
        <v>215</v>
      </c>
      <c r="D469" s="47"/>
      <c r="E469" s="47"/>
      <c r="F469" s="47"/>
      <c r="G469" s="109">
        <v>136</v>
      </c>
      <c r="H469" s="65">
        <v>62.5</v>
      </c>
      <c r="I469" s="65">
        <v>9.5588235294117645</v>
      </c>
      <c r="J469" s="65">
        <v>27.941176470588236</v>
      </c>
      <c r="K469" s="67" t="s">
        <v>146</v>
      </c>
      <c r="L469" s="65">
        <v>100</v>
      </c>
      <c r="M469" s="96"/>
    </row>
    <row r="470" spans="1:13" ht="15" customHeight="1" x14ac:dyDescent="0.15">
      <c r="B470" s="84"/>
      <c r="C470" s="49" t="s">
        <v>216</v>
      </c>
      <c r="D470" s="47"/>
      <c r="E470" s="47"/>
      <c r="F470" s="47"/>
      <c r="G470" s="109">
        <v>141</v>
      </c>
      <c r="H470" s="65">
        <v>90.070921985815602</v>
      </c>
      <c r="I470" s="65">
        <v>5.6737588652482271</v>
      </c>
      <c r="J470" s="65">
        <v>4.2553191489361701</v>
      </c>
      <c r="K470" s="67" t="s">
        <v>146</v>
      </c>
      <c r="L470" s="65">
        <v>100</v>
      </c>
      <c r="M470" s="96"/>
    </row>
    <row r="471" spans="1:13" ht="15" customHeight="1" x14ac:dyDescent="0.15">
      <c r="B471" s="92"/>
      <c r="C471" s="53" t="s">
        <v>217</v>
      </c>
      <c r="D471" s="108"/>
      <c r="E471" s="108"/>
      <c r="F471" s="108"/>
      <c r="G471" s="99">
        <v>141</v>
      </c>
      <c r="H471" s="100">
        <v>85.106382978723403</v>
      </c>
      <c r="I471" s="100">
        <v>6.3829787234042552</v>
      </c>
      <c r="J471" s="100">
        <v>8.5106382978723403</v>
      </c>
      <c r="K471" s="107" t="s">
        <v>146</v>
      </c>
      <c r="L471" s="100">
        <v>100</v>
      </c>
      <c r="M471" s="96"/>
    </row>
    <row r="473" spans="1:13" ht="15" customHeight="1" x14ac:dyDescent="0.15">
      <c r="A473" s="37" t="s">
        <v>218</v>
      </c>
      <c r="G473" s="38"/>
      <c r="H473" s="38"/>
      <c r="I473" s="38"/>
      <c r="J473" s="38"/>
      <c r="K473" s="38"/>
    </row>
    <row r="474" spans="1:13" ht="22.5" x14ac:dyDescent="0.15">
      <c r="B474" s="43" t="s">
        <v>61</v>
      </c>
      <c r="C474" s="44"/>
      <c r="D474" s="44"/>
      <c r="E474" s="44"/>
      <c r="F474" s="44"/>
      <c r="G474" s="44"/>
      <c r="H474" s="78" t="s">
        <v>206</v>
      </c>
      <c r="I474" s="78" t="s">
        <v>207</v>
      </c>
      <c r="J474" s="78" t="s">
        <v>208</v>
      </c>
      <c r="K474" s="79" t="s">
        <v>73</v>
      </c>
      <c r="L474" s="79" t="s">
        <v>57</v>
      </c>
    </row>
    <row r="475" spans="1:13" ht="15" customHeight="1" x14ac:dyDescent="0.15">
      <c r="B475" s="35" t="s">
        <v>0</v>
      </c>
      <c r="C475" s="58" t="s">
        <v>209</v>
      </c>
      <c r="D475" s="59"/>
      <c r="E475" s="59"/>
      <c r="F475" s="59"/>
      <c r="G475" s="60"/>
      <c r="H475" s="61">
        <v>16</v>
      </c>
      <c r="I475" s="61">
        <v>0</v>
      </c>
      <c r="J475" s="61">
        <v>0</v>
      </c>
      <c r="K475" s="61">
        <v>0</v>
      </c>
      <c r="L475" s="61">
        <v>16</v>
      </c>
    </row>
    <row r="476" spans="1:13" ht="15" customHeight="1" x14ac:dyDescent="0.15">
      <c r="B476" s="84"/>
      <c r="C476" s="49" t="s">
        <v>210</v>
      </c>
      <c r="D476" s="47"/>
      <c r="E476" s="47"/>
      <c r="F476" s="47"/>
      <c r="G476" s="50"/>
      <c r="H476" s="64">
        <v>16</v>
      </c>
      <c r="I476" s="64">
        <v>0</v>
      </c>
      <c r="J476" s="64">
        <v>0</v>
      </c>
      <c r="K476" s="64">
        <v>0</v>
      </c>
      <c r="L476" s="64">
        <v>16</v>
      </c>
    </row>
    <row r="477" spans="1:13" ht="15" customHeight="1" x14ac:dyDescent="0.15">
      <c r="B477" s="84"/>
      <c r="C477" s="49" t="s">
        <v>211</v>
      </c>
      <c r="D477" s="47"/>
      <c r="E477" s="47"/>
      <c r="F477" s="47"/>
      <c r="G477" s="50"/>
      <c r="H477" s="64">
        <v>12</v>
      </c>
      <c r="I477" s="64">
        <v>3</v>
      </c>
      <c r="J477" s="64">
        <v>1</v>
      </c>
      <c r="K477" s="64">
        <v>0</v>
      </c>
      <c r="L477" s="64">
        <v>16</v>
      </c>
    </row>
    <row r="478" spans="1:13" ht="15" customHeight="1" x14ac:dyDescent="0.15">
      <c r="B478" s="84"/>
      <c r="C478" s="49" t="s">
        <v>212</v>
      </c>
      <c r="D478" s="47"/>
      <c r="E478" s="47"/>
      <c r="F478" s="47"/>
      <c r="G478" s="50"/>
      <c r="H478" s="64">
        <v>7</v>
      </c>
      <c r="I478" s="64">
        <v>5</v>
      </c>
      <c r="J478" s="64">
        <v>4</v>
      </c>
      <c r="K478" s="64">
        <v>0</v>
      </c>
      <c r="L478" s="64">
        <v>16</v>
      </c>
    </row>
    <row r="479" spans="1:13" ht="15" customHeight="1" x14ac:dyDescent="0.15">
      <c r="B479" s="84"/>
      <c r="C479" s="49" t="s">
        <v>213</v>
      </c>
      <c r="D479" s="47"/>
      <c r="E479" s="47"/>
      <c r="F479" s="47"/>
      <c r="G479" s="50"/>
      <c r="H479" s="64">
        <v>8</v>
      </c>
      <c r="I479" s="64">
        <v>2</v>
      </c>
      <c r="J479" s="64">
        <v>5</v>
      </c>
      <c r="K479" s="64">
        <v>1</v>
      </c>
      <c r="L479" s="64">
        <v>16</v>
      </c>
    </row>
    <row r="480" spans="1:13" ht="15" customHeight="1" x14ac:dyDescent="0.15">
      <c r="B480" s="84"/>
      <c r="C480" s="49" t="s">
        <v>214</v>
      </c>
      <c r="D480" s="47"/>
      <c r="E480" s="47"/>
      <c r="F480" s="47"/>
      <c r="G480" s="50"/>
      <c r="H480" s="64">
        <v>9</v>
      </c>
      <c r="I480" s="64">
        <v>3</v>
      </c>
      <c r="J480" s="64">
        <v>4</v>
      </c>
      <c r="K480" s="64">
        <v>0</v>
      </c>
      <c r="L480" s="64">
        <v>16</v>
      </c>
    </row>
    <row r="481" spans="2:13" ht="15" customHeight="1" x14ac:dyDescent="0.15">
      <c r="B481" s="84"/>
      <c r="C481" s="49" t="s">
        <v>215</v>
      </c>
      <c r="D481" s="47"/>
      <c r="E481" s="47"/>
      <c r="F481" s="47"/>
      <c r="G481" s="50"/>
      <c r="H481" s="64">
        <v>8</v>
      </c>
      <c r="I481" s="64">
        <v>1</v>
      </c>
      <c r="J481" s="64">
        <v>6</v>
      </c>
      <c r="K481" s="64">
        <v>1</v>
      </c>
      <c r="L481" s="64">
        <v>16</v>
      </c>
    </row>
    <row r="482" spans="2:13" ht="15" customHeight="1" x14ac:dyDescent="0.15">
      <c r="B482" s="84"/>
      <c r="C482" s="49" t="s">
        <v>216</v>
      </c>
      <c r="D482" s="47"/>
      <c r="E482" s="47"/>
      <c r="F482" s="47"/>
      <c r="G482" s="50"/>
      <c r="H482" s="64">
        <v>14</v>
      </c>
      <c r="I482" s="64">
        <v>1</v>
      </c>
      <c r="J482" s="64">
        <v>1</v>
      </c>
      <c r="K482" s="64">
        <v>0</v>
      </c>
      <c r="L482" s="64">
        <v>16</v>
      </c>
    </row>
    <row r="483" spans="2:13" ht="15" customHeight="1" x14ac:dyDescent="0.15">
      <c r="B483" s="92"/>
      <c r="C483" s="53" t="s">
        <v>217</v>
      </c>
      <c r="D483" s="108"/>
      <c r="E483" s="108"/>
      <c r="F483" s="108"/>
      <c r="G483" s="55"/>
      <c r="H483" s="93">
        <v>12</v>
      </c>
      <c r="I483" s="93">
        <v>1</v>
      </c>
      <c r="J483" s="93">
        <v>3</v>
      </c>
      <c r="K483" s="93">
        <v>0</v>
      </c>
      <c r="L483" s="93">
        <v>16</v>
      </c>
    </row>
    <row r="484" spans="2:13" ht="15" customHeight="1" x14ac:dyDescent="0.15">
      <c r="B484" s="35" t="s">
        <v>1</v>
      </c>
      <c r="C484" s="58" t="s">
        <v>209</v>
      </c>
      <c r="D484" s="41"/>
      <c r="E484" s="41"/>
      <c r="F484" s="41"/>
      <c r="G484" s="95">
        <v>16</v>
      </c>
      <c r="H484" s="62">
        <v>100</v>
      </c>
      <c r="I484" s="62">
        <v>0</v>
      </c>
      <c r="J484" s="62">
        <v>0</v>
      </c>
      <c r="K484" s="62">
        <v>0</v>
      </c>
      <c r="L484" s="62">
        <v>100</v>
      </c>
    </row>
    <row r="485" spans="2:13" ht="15" customHeight="1" x14ac:dyDescent="0.15">
      <c r="B485" s="84"/>
      <c r="C485" s="49" t="s">
        <v>210</v>
      </c>
      <c r="D485" s="47"/>
      <c r="E485" s="47"/>
      <c r="F485" s="47"/>
      <c r="G485" s="109">
        <v>16</v>
      </c>
      <c r="H485" s="65">
        <v>100</v>
      </c>
      <c r="I485" s="65">
        <v>0</v>
      </c>
      <c r="J485" s="65">
        <v>0</v>
      </c>
      <c r="K485" s="65">
        <v>0</v>
      </c>
      <c r="L485" s="65">
        <v>100</v>
      </c>
    </row>
    <row r="486" spans="2:13" ht="15" customHeight="1" x14ac:dyDescent="0.15">
      <c r="B486" s="84"/>
      <c r="C486" s="49" t="s">
        <v>211</v>
      </c>
      <c r="D486" s="47"/>
      <c r="E486" s="47"/>
      <c r="F486" s="47"/>
      <c r="G486" s="109">
        <v>16</v>
      </c>
      <c r="H486" s="65">
        <v>75</v>
      </c>
      <c r="I486" s="65">
        <v>18.75</v>
      </c>
      <c r="J486" s="65">
        <v>6.25</v>
      </c>
      <c r="K486" s="65">
        <v>0</v>
      </c>
      <c r="L486" s="65">
        <v>100</v>
      </c>
      <c r="M486" s="96"/>
    </row>
    <row r="487" spans="2:13" ht="15" customHeight="1" x14ac:dyDescent="0.15">
      <c r="B487" s="84"/>
      <c r="C487" s="49" t="s">
        <v>212</v>
      </c>
      <c r="D487" s="47"/>
      <c r="E487" s="47"/>
      <c r="F487" s="47"/>
      <c r="G487" s="109">
        <v>16</v>
      </c>
      <c r="H487" s="65">
        <v>43.75</v>
      </c>
      <c r="I487" s="65">
        <v>31.25</v>
      </c>
      <c r="J487" s="65">
        <v>25</v>
      </c>
      <c r="K487" s="65">
        <v>0</v>
      </c>
      <c r="L487" s="65">
        <v>100</v>
      </c>
      <c r="M487" s="96"/>
    </row>
    <row r="488" spans="2:13" ht="15" customHeight="1" x14ac:dyDescent="0.15">
      <c r="B488" s="84"/>
      <c r="C488" s="49" t="s">
        <v>213</v>
      </c>
      <c r="D488" s="47"/>
      <c r="E488" s="47"/>
      <c r="F488" s="47"/>
      <c r="G488" s="109">
        <v>16</v>
      </c>
      <c r="H488" s="65">
        <v>50</v>
      </c>
      <c r="I488" s="65">
        <v>12.5</v>
      </c>
      <c r="J488" s="65">
        <v>31.25</v>
      </c>
      <c r="K488" s="65">
        <v>6.25</v>
      </c>
      <c r="L488" s="65">
        <v>100</v>
      </c>
      <c r="M488" s="96"/>
    </row>
    <row r="489" spans="2:13" ht="15" customHeight="1" x14ac:dyDescent="0.15">
      <c r="B489" s="84"/>
      <c r="C489" s="49" t="s">
        <v>214</v>
      </c>
      <c r="D489" s="47"/>
      <c r="E489" s="47"/>
      <c r="F489" s="47"/>
      <c r="G489" s="109">
        <v>16</v>
      </c>
      <c r="H489" s="65">
        <v>56.25</v>
      </c>
      <c r="I489" s="65">
        <v>18.75</v>
      </c>
      <c r="J489" s="65">
        <v>25</v>
      </c>
      <c r="K489" s="65">
        <v>0</v>
      </c>
      <c r="L489" s="65">
        <v>100</v>
      </c>
      <c r="M489" s="96"/>
    </row>
    <row r="490" spans="2:13" ht="15" customHeight="1" x14ac:dyDescent="0.15">
      <c r="B490" s="84"/>
      <c r="C490" s="49" t="s">
        <v>215</v>
      </c>
      <c r="D490" s="47"/>
      <c r="E490" s="47"/>
      <c r="F490" s="47"/>
      <c r="G490" s="109">
        <v>16</v>
      </c>
      <c r="H490" s="65">
        <v>50</v>
      </c>
      <c r="I490" s="65">
        <v>6.25</v>
      </c>
      <c r="J490" s="65">
        <v>37.5</v>
      </c>
      <c r="K490" s="65">
        <v>6.25</v>
      </c>
      <c r="L490" s="65">
        <v>100</v>
      </c>
      <c r="M490" s="96"/>
    </row>
    <row r="491" spans="2:13" ht="15" customHeight="1" x14ac:dyDescent="0.15">
      <c r="B491" s="84"/>
      <c r="C491" s="49" t="s">
        <v>216</v>
      </c>
      <c r="D491" s="47"/>
      <c r="E491" s="47"/>
      <c r="F491" s="47"/>
      <c r="G491" s="109">
        <v>16</v>
      </c>
      <c r="H491" s="65">
        <v>87.5</v>
      </c>
      <c r="I491" s="65">
        <v>6.25</v>
      </c>
      <c r="J491" s="65">
        <v>6.25</v>
      </c>
      <c r="K491" s="65">
        <v>0</v>
      </c>
      <c r="L491" s="65">
        <v>100</v>
      </c>
      <c r="M491" s="96"/>
    </row>
    <row r="492" spans="2:13" ht="15" customHeight="1" x14ac:dyDescent="0.15">
      <c r="B492" s="92"/>
      <c r="C492" s="53" t="s">
        <v>217</v>
      </c>
      <c r="D492" s="108"/>
      <c r="E492" s="108"/>
      <c r="F492" s="108"/>
      <c r="G492" s="99">
        <v>16</v>
      </c>
      <c r="H492" s="100">
        <v>75</v>
      </c>
      <c r="I492" s="100">
        <v>6.25</v>
      </c>
      <c r="J492" s="100">
        <v>18.75</v>
      </c>
      <c r="K492" s="100">
        <v>0</v>
      </c>
      <c r="L492" s="100">
        <v>100</v>
      </c>
      <c r="M492" s="96"/>
    </row>
    <row r="493" spans="2:13" ht="15" customHeight="1" x14ac:dyDescent="0.15">
      <c r="B493" s="35" t="s">
        <v>1</v>
      </c>
      <c r="C493" s="58" t="s">
        <v>209</v>
      </c>
      <c r="D493" s="41"/>
      <c r="E493" s="41"/>
      <c r="F493" s="41"/>
      <c r="G493" s="95">
        <v>16</v>
      </c>
      <c r="H493" s="62">
        <v>100</v>
      </c>
      <c r="I493" s="62">
        <v>0</v>
      </c>
      <c r="J493" s="62">
        <v>0</v>
      </c>
      <c r="K493" s="101" t="s">
        <v>203</v>
      </c>
      <c r="L493" s="62">
        <v>100</v>
      </c>
      <c r="M493" s="96"/>
    </row>
    <row r="494" spans="2:13" ht="15" customHeight="1" x14ac:dyDescent="0.15">
      <c r="B494" s="102" t="s">
        <v>192</v>
      </c>
      <c r="C494" s="49" t="s">
        <v>210</v>
      </c>
      <c r="D494" s="47"/>
      <c r="E494" s="47"/>
      <c r="F494" s="47"/>
      <c r="G494" s="109">
        <v>16</v>
      </c>
      <c r="H494" s="65">
        <v>100</v>
      </c>
      <c r="I494" s="65">
        <v>0</v>
      </c>
      <c r="J494" s="65">
        <v>0</v>
      </c>
      <c r="K494" s="67" t="s">
        <v>146</v>
      </c>
      <c r="L494" s="65">
        <v>100</v>
      </c>
      <c r="M494" s="96"/>
    </row>
    <row r="495" spans="2:13" ht="15" customHeight="1" x14ac:dyDescent="0.15">
      <c r="B495" s="84"/>
      <c r="C495" s="49" t="s">
        <v>211</v>
      </c>
      <c r="D495" s="47"/>
      <c r="E495" s="47"/>
      <c r="F495" s="47"/>
      <c r="G495" s="109">
        <v>16</v>
      </c>
      <c r="H495" s="65">
        <v>75</v>
      </c>
      <c r="I495" s="65">
        <v>18.75</v>
      </c>
      <c r="J495" s="65">
        <v>6.25</v>
      </c>
      <c r="K495" s="67" t="s">
        <v>146</v>
      </c>
      <c r="L495" s="65">
        <v>100</v>
      </c>
      <c r="M495" s="96"/>
    </row>
    <row r="496" spans="2:13" ht="15" customHeight="1" x14ac:dyDescent="0.15">
      <c r="B496" s="84"/>
      <c r="C496" s="49" t="s">
        <v>212</v>
      </c>
      <c r="D496" s="47"/>
      <c r="E496" s="47"/>
      <c r="F496" s="47"/>
      <c r="G496" s="109">
        <v>16</v>
      </c>
      <c r="H496" s="65">
        <v>43.75</v>
      </c>
      <c r="I496" s="65">
        <v>31.25</v>
      </c>
      <c r="J496" s="65">
        <v>25</v>
      </c>
      <c r="K496" s="67" t="s">
        <v>146</v>
      </c>
      <c r="L496" s="65">
        <v>100</v>
      </c>
      <c r="M496" s="96"/>
    </row>
    <row r="497" spans="1:13" ht="15" customHeight="1" x14ac:dyDescent="0.15">
      <c r="B497" s="84"/>
      <c r="C497" s="49" t="s">
        <v>213</v>
      </c>
      <c r="D497" s="47"/>
      <c r="E497" s="47"/>
      <c r="F497" s="47"/>
      <c r="G497" s="109">
        <v>15</v>
      </c>
      <c r="H497" s="65">
        <v>53.333333333333336</v>
      </c>
      <c r="I497" s="65">
        <v>13.333333333333334</v>
      </c>
      <c r="J497" s="65">
        <v>33.333333333333329</v>
      </c>
      <c r="K497" s="67" t="s">
        <v>146</v>
      </c>
      <c r="L497" s="65">
        <v>100</v>
      </c>
      <c r="M497" s="96"/>
    </row>
    <row r="498" spans="1:13" ht="15" customHeight="1" x14ac:dyDescent="0.15">
      <c r="B498" s="84"/>
      <c r="C498" s="49" t="s">
        <v>214</v>
      </c>
      <c r="D498" s="47"/>
      <c r="E498" s="47"/>
      <c r="F498" s="47"/>
      <c r="G498" s="109">
        <v>16</v>
      </c>
      <c r="H498" s="65">
        <v>56.25</v>
      </c>
      <c r="I498" s="65">
        <v>18.75</v>
      </c>
      <c r="J498" s="65">
        <v>25</v>
      </c>
      <c r="K498" s="67" t="s">
        <v>146</v>
      </c>
      <c r="L498" s="65">
        <v>100</v>
      </c>
      <c r="M498" s="96"/>
    </row>
    <row r="499" spans="1:13" ht="15" customHeight="1" x14ac:dyDescent="0.15">
      <c r="B499" s="84"/>
      <c r="C499" s="49" t="s">
        <v>215</v>
      </c>
      <c r="D499" s="47"/>
      <c r="E499" s="47"/>
      <c r="F499" s="47"/>
      <c r="G499" s="109">
        <v>15</v>
      </c>
      <c r="H499" s="65">
        <v>53.333333333333336</v>
      </c>
      <c r="I499" s="65">
        <v>6.666666666666667</v>
      </c>
      <c r="J499" s="65">
        <v>40</v>
      </c>
      <c r="K499" s="67" t="s">
        <v>146</v>
      </c>
      <c r="L499" s="65">
        <v>100</v>
      </c>
      <c r="M499" s="96"/>
    </row>
    <row r="500" spans="1:13" ht="15" customHeight="1" x14ac:dyDescent="0.15">
      <c r="B500" s="84"/>
      <c r="C500" s="49" t="s">
        <v>216</v>
      </c>
      <c r="D500" s="47"/>
      <c r="E500" s="47"/>
      <c r="F500" s="47"/>
      <c r="G500" s="109">
        <v>16</v>
      </c>
      <c r="H500" s="65">
        <v>87.5</v>
      </c>
      <c r="I500" s="65">
        <v>6.25</v>
      </c>
      <c r="J500" s="65">
        <v>6.25</v>
      </c>
      <c r="K500" s="67" t="s">
        <v>146</v>
      </c>
      <c r="L500" s="65">
        <v>100</v>
      </c>
      <c r="M500" s="96"/>
    </row>
    <row r="501" spans="1:13" ht="15" customHeight="1" x14ac:dyDescent="0.15">
      <c r="B501" s="92"/>
      <c r="C501" s="53" t="s">
        <v>217</v>
      </c>
      <c r="D501" s="108"/>
      <c r="E501" s="108"/>
      <c r="F501" s="108"/>
      <c r="G501" s="99">
        <v>16</v>
      </c>
      <c r="H501" s="100">
        <v>75</v>
      </c>
      <c r="I501" s="100">
        <v>6.25</v>
      </c>
      <c r="J501" s="100">
        <v>18.75</v>
      </c>
      <c r="K501" s="107" t="s">
        <v>146</v>
      </c>
      <c r="L501" s="100">
        <v>100</v>
      </c>
      <c r="M501" s="96"/>
    </row>
    <row r="503" spans="1:13" ht="15" customHeight="1" x14ac:dyDescent="0.15">
      <c r="A503" s="37" t="s">
        <v>219</v>
      </c>
      <c r="G503" s="38"/>
      <c r="H503" s="38"/>
      <c r="I503" s="38"/>
      <c r="J503" s="38"/>
      <c r="K503" s="38"/>
    </row>
    <row r="504" spans="1:13" ht="22.5" x14ac:dyDescent="0.15">
      <c r="B504" s="43" t="s">
        <v>60</v>
      </c>
      <c r="C504" s="44"/>
      <c r="D504" s="44"/>
      <c r="E504" s="44"/>
      <c r="F504" s="44"/>
      <c r="G504" s="44"/>
      <c r="H504" s="78" t="s">
        <v>206</v>
      </c>
      <c r="I504" s="78" t="s">
        <v>207</v>
      </c>
      <c r="J504" s="78" t="s">
        <v>208</v>
      </c>
      <c r="K504" s="79" t="s">
        <v>73</v>
      </c>
      <c r="L504" s="79" t="s">
        <v>57</v>
      </c>
    </row>
    <row r="505" spans="1:13" ht="15" customHeight="1" x14ac:dyDescent="0.15">
      <c r="B505" s="35" t="s">
        <v>0</v>
      </c>
      <c r="C505" s="58" t="s">
        <v>209</v>
      </c>
      <c r="D505" s="59"/>
      <c r="E505" s="59"/>
      <c r="F505" s="59"/>
      <c r="G505" s="60"/>
      <c r="H505" s="61">
        <v>117</v>
      </c>
      <c r="I505" s="61">
        <v>8</v>
      </c>
      <c r="J505" s="61">
        <v>0</v>
      </c>
      <c r="K505" s="61">
        <v>0</v>
      </c>
      <c r="L505" s="61">
        <v>125</v>
      </c>
    </row>
    <row r="506" spans="1:13" ht="15" customHeight="1" x14ac:dyDescent="0.15">
      <c r="B506" s="84"/>
      <c r="C506" s="49" t="s">
        <v>210</v>
      </c>
      <c r="D506" s="47"/>
      <c r="E506" s="47"/>
      <c r="F506" s="47"/>
      <c r="G506" s="50"/>
      <c r="H506" s="64">
        <v>115</v>
      </c>
      <c r="I506" s="64">
        <v>8</v>
      </c>
      <c r="J506" s="64">
        <v>1</v>
      </c>
      <c r="K506" s="64">
        <v>1</v>
      </c>
      <c r="L506" s="64">
        <v>125</v>
      </c>
    </row>
    <row r="507" spans="1:13" ht="15" customHeight="1" x14ac:dyDescent="0.15">
      <c r="B507" s="84"/>
      <c r="C507" s="49" t="s">
        <v>211</v>
      </c>
      <c r="D507" s="47"/>
      <c r="E507" s="47"/>
      <c r="F507" s="47"/>
      <c r="G507" s="50"/>
      <c r="H507" s="64">
        <v>76</v>
      </c>
      <c r="I507" s="64">
        <v>44</v>
      </c>
      <c r="J507" s="64">
        <v>3</v>
      </c>
      <c r="K507" s="64">
        <v>2</v>
      </c>
      <c r="L507" s="64">
        <v>125</v>
      </c>
    </row>
    <row r="508" spans="1:13" ht="15" customHeight="1" x14ac:dyDescent="0.15">
      <c r="B508" s="84"/>
      <c r="C508" s="49" t="s">
        <v>212</v>
      </c>
      <c r="D508" s="47"/>
      <c r="E508" s="47"/>
      <c r="F508" s="47"/>
      <c r="G508" s="50"/>
      <c r="H508" s="64">
        <v>57</v>
      </c>
      <c r="I508" s="64">
        <v>16</v>
      </c>
      <c r="J508" s="64">
        <v>48</v>
      </c>
      <c r="K508" s="64">
        <v>4</v>
      </c>
      <c r="L508" s="64">
        <v>125</v>
      </c>
    </row>
    <row r="509" spans="1:13" ht="15" customHeight="1" x14ac:dyDescent="0.15">
      <c r="B509" s="84"/>
      <c r="C509" s="49" t="s">
        <v>213</v>
      </c>
      <c r="D509" s="47"/>
      <c r="E509" s="47"/>
      <c r="F509" s="47"/>
      <c r="G509" s="50"/>
      <c r="H509" s="64">
        <v>58</v>
      </c>
      <c r="I509" s="64">
        <v>13</v>
      </c>
      <c r="J509" s="64">
        <v>50</v>
      </c>
      <c r="K509" s="64">
        <v>4</v>
      </c>
      <c r="L509" s="64">
        <v>125</v>
      </c>
    </row>
    <row r="510" spans="1:13" ht="15" customHeight="1" x14ac:dyDescent="0.15">
      <c r="B510" s="84"/>
      <c r="C510" s="49" t="s">
        <v>214</v>
      </c>
      <c r="D510" s="47"/>
      <c r="E510" s="47"/>
      <c r="F510" s="47"/>
      <c r="G510" s="50"/>
      <c r="H510" s="64">
        <v>57</v>
      </c>
      <c r="I510" s="64">
        <v>10</v>
      </c>
      <c r="J510" s="64">
        <v>54</v>
      </c>
      <c r="K510" s="64">
        <v>4</v>
      </c>
      <c r="L510" s="64">
        <v>125</v>
      </c>
    </row>
    <row r="511" spans="1:13" ht="15" customHeight="1" x14ac:dyDescent="0.15">
      <c r="B511" s="84"/>
      <c r="C511" s="49" t="s">
        <v>215</v>
      </c>
      <c r="D511" s="47"/>
      <c r="E511" s="47"/>
      <c r="F511" s="47"/>
      <c r="G511" s="50"/>
      <c r="H511" s="64">
        <v>56</v>
      </c>
      <c r="I511" s="64">
        <v>9</v>
      </c>
      <c r="J511" s="64">
        <v>56</v>
      </c>
      <c r="K511" s="64">
        <v>4</v>
      </c>
      <c r="L511" s="64">
        <v>125</v>
      </c>
    </row>
    <row r="512" spans="1:13" ht="15" customHeight="1" x14ac:dyDescent="0.15">
      <c r="B512" s="84"/>
      <c r="C512" s="49" t="s">
        <v>216</v>
      </c>
      <c r="D512" s="47"/>
      <c r="E512" s="47"/>
      <c r="F512" s="47"/>
      <c r="G512" s="50"/>
      <c r="H512" s="64">
        <v>88</v>
      </c>
      <c r="I512" s="64">
        <v>5</v>
      </c>
      <c r="J512" s="64">
        <v>30</v>
      </c>
      <c r="K512" s="64">
        <v>2</v>
      </c>
      <c r="L512" s="64">
        <v>125</v>
      </c>
    </row>
    <row r="513" spans="2:13" ht="15" customHeight="1" x14ac:dyDescent="0.15">
      <c r="B513" s="92"/>
      <c r="C513" s="53" t="s">
        <v>217</v>
      </c>
      <c r="D513" s="108"/>
      <c r="E513" s="108"/>
      <c r="F513" s="108"/>
      <c r="G513" s="55"/>
      <c r="H513" s="93">
        <v>79</v>
      </c>
      <c r="I513" s="93">
        <v>8</v>
      </c>
      <c r="J513" s="93">
        <v>37</v>
      </c>
      <c r="K513" s="93">
        <v>1</v>
      </c>
      <c r="L513" s="93">
        <v>125</v>
      </c>
    </row>
    <row r="514" spans="2:13" ht="15" customHeight="1" x14ac:dyDescent="0.15">
      <c r="B514" s="35" t="s">
        <v>1</v>
      </c>
      <c r="C514" s="58" t="s">
        <v>209</v>
      </c>
      <c r="D514" s="41"/>
      <c r="E514" s="41"/>
      <c r="F514" s="41"/>
      <c r="G514" s="95">
        <v>125</v>
      </c>
      <c r="H514" s="62">
        <v>93.600000000000009</v>
      </c>
      <c r="I514" s="62">
        <v>6.4</v>
      </c>
      <c r="J514" s="62">
        <v>0</v>
      </c>
      <c r="K514" s="62">
        <v>0</v>
      </c>
      <c r="L514" s="62">
        <v>100.00000000000001</v>
      </c>
    </row>
    <row r="515" spans="2:13" ht="15" customHeight="1" x14ac:dyDescent="0.15">
      <c r="B515" s="84"/>
      <c r="C515" s="49" t="s">
        <v>210</v>
      </c>
      <c r="D515" s="47"/>
      <c r="E515" s="47"/>
      <c r="F515" s="47"/>
      <c r="G515" s="109">
        <v>125</v>
      </c>
      <c r="H515" s="65">
        <v>92</v>
      </c>
      <c r="I515" s="65">
        <v>6.4</v>
      </c>
      <c r="J515" s="65">
        <v>0.8</v>
      </c>
      <c r="K515" s="65">
        <v>0.8</v>
      </c>
      <c r="L515" s="65">
        <v>100</v>
      </c>
    </row>
    <row r="516" spans="2:13" ht="15" customHeight="1" x14ac:dyDescent="0.15">
      <c r="B516" s="84"/>
      <c r="C516" s="49" t="s">
        <v>211</v>
      </c>
      <c r="D516" s="47"/>
      <c r="E516" s="47"/>
      <c r="F516" s="47"/>
      <c r="G516" s="109">
        <v>125</v>
      </c>
      <c r="H516" s="65">
        <v>60.8</v>
      </c>
      <c r="I516" s="65">
        <v>35.199999999999996</v>
      </c>
      <c r="J516" s="65">
        <v>2.4</v>
      </c>
      <c r="K516" s="65">
        <v>1.6</v>
      </c>
      <c r="L516" s="65">
        <v>100</v>
      </c>
      <c r="M516" s="96"/>
    </row>
    <row r="517" spans="2:13" ht="15" customHeight="1" x14ac:dyDescent="0.15">
      <c r="B517" s="84"/>
      <c r="C517" s="49" t="s">
        <v>212</v>
      </c>
      <c r="D517" s="47"/>
      <c r="E517" s="47"/>
      <c r="F517" s="47"/>
      <c r="G517" s="109">
        <v>125</v>
      </c>
      <c r="H517" s="65">
        <v>45.6</v>
      </c>
      <c r="I517" s="65">
        <v>12.8</v>
      </c>
      <c r="J517" s="65">
        <v>38.4</v>
      </c>
      <c r="K517" s="65">
        <v>3.2</v>
      </c>
      <c r="L517" s="65">
        <v>100.00000000000001</v>
      </c>
      <c r="M517" s="96"/>
    </row>
    <row r="518" spans="2:13" ht="15" customHeight="1" x14ac:dyDescent="0.15">
      <c r="B518" s="84"/>
      <c r="C518" s="49" t="s">
        <v>213</v>
      </c>
      <c r="D518" s="47"/>
      <c r="E518" s="47"/>
      <c r="F518" s="47"/>
      <c r="G518" s="109">
        <v>125</v>
      </c>
      <c r="H518" s="65">
        <v>46.400000000000006</v>
      </c>
      <c r="I518" s="65">
        <v>10.4</v>
      </c>
      <c r="J518" s="65">
        <v>40</v>
      </c>
      <c r="K518" s="65">
        <v>3.2</v>
      </c>
      <c r="L518" s="65">
        <v>100.00000000000001</v>
      </c>
      <c r="M518" s="96"/>
    </row>
    <row r="519" spans="2:13" ht="15" customHeight="1" x14ac:dyDescent="0.15">
      <c r="B519" s="84"/>
      <c r="C519" s="49" t="s">
        <v>214</v>
      </c>
      <c r="D519" s="47"/>
      <c r="E519" s="47"/>
      <c r="F519" s="47"/>
      <c r="G519" s="109">
        <v>125</v>
      </c>
      <c r="H519" s="65">
        <v>45.6</v>
      </c>
      <c r="I519" s="65">
        <v>8</v>
      </c>
      <c r="J519" s="65">
        <v>43.2</v>
      </c>
      <c r="K519" s="65">
        <v>3.2</v>
      </c>
      <c r="L519" s="65">
        <v>100.00000000000001</v>
      </c>
      <c r="M519" s="96"/>
    </row>
    <row r="520" spans="2:13" ht="15" customHeight="1" x14ac:dyDescent="0.15">
      <c r="B520" s="84"/>
      <c r="C520" s="49" t="s">
        <v>215</v>
      </c>
      <c r="D520" s="47"/>
      <c r="E520" s="47"/>
      <c r="F520" s="47"/>
      <c r="G520" s="109">
        <v>125</v>
      </c>
      <c r="H520" s="65">
        <v>44.800000000000004</v>
      </c>
      <c r="I520" s="65">
        <v>7.1999999999999993</v>
      </c>
      <c r="J520" s="65">
        <v>44.800000000000004</v>
      </c>
      <c r="K520" s="65">
        <v>3.2</v>
      </c>
      <c r="L520" s="65">
        <v>100.00000000000001</v>
      </c>
      <c r="M520" s="96"/>
    </row>
    <row r="521" spans="2:13" ht="15" customHeight="1" x14ac:dyDescent="0.15">
      <c r="B521" s="84"/>
      <c r="C521" s="49" t="s">
        <v>216</v>
      </c>
      <c r="D521" s="47"/>
      <c r="E521" s="47"/>
      <c r="F521" s="47"/>
      <c r="G521" s="109">
        <v>125</v>
      </c>
      <c r="H521" s="65">
        <v>70.399999999999991</v>
      </c>
      <c r="I521" s="65">
        <v>4</v>
      </c>
      <c r="J521" s="65">
        <v>24</v>
      </c>
      <c r="K521" s="65">
        <v>1.6</v>
      </c>
      <c r="L521" s="65">
        <v>99.999999999999986</v>
      </c>
      <c r="M521" s="96"/>
    </row>
    <row r="522" spans="2:13" ht="15" customHeight="1" x14ac:dyDescent="0.15">
      <c r="B522" s="92"/>
      <c r="C522" s="53" t="s">
        <v>217</v>
      </c>
      <c r="D522" s="108"/>
      <c r="E522" s="108"/>
      <c r="F522" s="108"/>
      <c r="G522" s="99">
        <v>125</v>
      </c>
      <c r="H522" s="100">
        <v>63.2</v>
      </c>
      <c r="I522" s="100">
        <v>6.4</v>
      </c>
      <c r="J522" s="100">
        <v>29.599999999999998</v>
      </c>
      <c r="K522" s="100">
        <v>0.8</v>
      </c>
      <c r="L522" s="100">
        <v>100</v>
      </c>
      <c r="M522" s="96"/>
    </row>
    <row r="523" spans="2:13" ht="15" customHeight="1" x14ac:dyDescent="0.15">
      <c r="B523" s="35" t="s">
        <v>1</v>
      </c>
      <c r="C523" s="58" t="s">
        <v>209</v>
      </c>
      <c r="D523" s="41"/>
      <c r="E523" s="41"/>
      <c r="F523" s="41"/>
      <c r="G523" s="95">
        <v>125</v>
      </c>
      <c r="H523" s="62">
        <v>93.600000000000009</v>
      </c>
      <c r="I523" s="62">
        <v>6.4</v>
      </c>
      <c r="J523" s="62">
        <v>0</v>
      </c>
      <c r="K523" s="101" t="s">
        <v>203</v>
      </c>
      <c r="L523" s="62">
        <v>100.00000000000001</v>
      </c>
      <c r="M523" s="96"/>
    </row>
    <row r="524" spans="2:13" ht="15" customHeight="1" x14ac:dyDescent="0.15">
      <c r="B524" s="102" t="s">
        <v>192</v>
      </c>
      <c r="C524" s="49" t="s">
        <v>210</v>
      </c>
      <c r="D524" s="47"/>
      <c r="E524" s="47"/>
      <c r="F524" s="47"/>
      <c r="G524" s="109">
        <v>124</v>
      </c>
      <c r="H524" s="65">
        <v>92.741935483870961</v>
      </c>
      <c r="I524" s="65">
        <v>6.4516129032258061</v>
      </c>
      <c r="J524" s="65">
        <v>0.80645161290322576</v>
      </c>
      <c r="K524" s="67" t="s">
        <v>146</v>
      </c>
      <c r="L524" s="65">
        <v>100</v>
      </c>
      <c r="M524" s="96"/>
    </row>
    <row r="525" spans="2:13" ht="15" customHeight="1" x14ac:dyDescent="0.15">
      <c r="B525" s="84"/>
      <c r="C525" s="49" t="s">
        <v>211</v>
      </c>
      <c r="D525" s="47"/>
      <c r="E525" s="47"/>
      <c r="F525" s="47"/>
      <c r="G525" s="109">
        <v>123</v>
      </c>
      <c r="H525" s="65">
        <v>61.788617886178862</v>
      </c>
      <c r="I525" s="65">
        <v>35.772357723577237</v>
      </c>
      <c r="J525" s="65">
        <v>2.4390243902439024</v>
      </c>
      <c r="K525" s="67" t="s">
        <v>146</v>
      </c>
      <c r="L525" s="65">
        <v>100</v>
      </c>
      <c r="M525" s="96"/>
    </row>
    <row r="526" spans="2:13" ht="15" customHeight="1" x14ac:dyDescent="0.15">
      <c r="B526" s="84"/>
      <c r="C526" s="49" t="s">
        <v>212</v>
      </c>
      <c r="D526" s="47"/>
      <c r="E526" s="47"/>
      <c r="F526" s="47"/>
      <c r="G526" s="109">
        <v>121</v>
      </c>
      <c r="H526" s="65">
        <v>47.107438016528924</v>
      </c>
      <c r="I526" s="65">
        <v>13.223140495867769</v>
      </c>
      <c r="J526" s="65">
        <v>39.669421487603309</v>
      </c>
      <c r="K526" s="67" t="s">
        <v>146</v>
      </c>
      <c r="L526" s="65">
        <v>100</v>
      </c>
      <c r="M526" s="96"/>
    </row>
    <row r="527" spans="2:13" ht="15" customHeight="1" x14ac:dyDescent="0.15">
      <c r="B527" s="84"/>
      <c r="C527" s="49" t="s">
        <v>213</v>
      </c>
      <c r="D527" s="47"/>
      <c r="E527" s="47"/>
      <c r="F527" s="47"/>
      <c r="G527" s="109">
        <v>121</v>
      </c>
      <c r="H527" s="65">
        <v>47.933884297520663</v>
      </c>
      <c r="I527" s="65">
        <v>10.743801652892563</v>
      </c>
      <c r="J527" s="65">
        <v>41.32231404958678</v>
      </c>
      <c r="K527" s="67" t="s">
        <v>146</v>
      </c>
      <c r="L527" s="65">
        <v>100</v>
      </c>
      <c r="M527" s="96"/>
    </row>
    <row r="528" spans="2:13" ht="15" customHeight="1" x14ac:dyDescent="0.15">
      <c r="B528" s="84"/>
      <c r="C528" s="49" t="s">
        <v>214</v>
      </c>
      <c r="D528" s="47"/>
      <c r="E528" s="47"/>
      <c r="F528" s="47"/>
      <c r="G528" s="109">
        <v>121</v>
      </c>
      <c r="H528" s="65">
        <v>47.107438016528924</v>
      </c>
      <c r="I528" s="65">
        <v>8.2644628099173563</v>
      </c>
      <c r="J528" s="65">
        <v>44.628099173553721</v>
      </c>
      <c r="K528" s="67" t="s">
        <v>146</v>
      </c>
      <c r="L528" s="65">
        <v>100</v>
      </c>
      <c r="M528" s="96"/>
    </row>
    <row r="529" spans="1:13" ht="15" customHeight="1" x14ac:dyDescent="0.15">
      <c r="B529" s="84"/>
      <c r="C529" s="49" t="s">
        <v>215</v>
      </c>
      <c r="D529" s="47"/>
      <c r="E529" s="47"/>
      <c r="F529" s="47"/>
      <c r="G529" s="109">
        <v>121</v>
      </c>
      <c r="H529" s="65">
        <v>46.280991735537192</v>
      </c>
      <c r="I529" s="65">
        <v>7.4380165289256199</v>
      </c>
      <c r="J529" s="65">
        <v>46.280991735537192</v>
      </c>
      <c r="K529" s="67" t="s">
        <v>146</v>
      </c>
      <c r="L529" s="65">
        <v>100</v>
      </c>
      <c r="M529" s="96"/>
    </row>
    <row r="530" spans="1:13" ht="15" customHeight="1" x14ac:dyDescent="0.15">
      <c r="B530" s="84"/>
      <c r="C530" s="49" t="s">
        <v>216</v>
      </c>
      <c r="D530" s="47"/>
      <c r="E530" s="47"/>
      <c r="F530" s="47"/>
      <c r="G530" s="109">
        <v>123</v>
      </c>
      <c r="H530" s="65">
        <v>71.544715447154474</v>
      </c>
      <c r="I530" s="65">
        <v>4.0650406504065035</v>
      </c>
      <c r="J530" s="65">
        <v>24.390243902439025</v>
      </c>
      <c r="K530" s="67" t="s">
        <v>146</v>
      </c>
      <c r="L530" s="65">
        <v>100</v>
      </c>
      <c r="M530" s="96"/>
    </row>
    <row r="531" spans="1:13" ht="15" customHeight="1" x14ac:dyDescent="0.15">
      <c r="B531" s="92"/>
      <c r="C531" s="53" t="s">
        <v>217</v>
      </c>
      <c r="D531" s="108"/>
      <c r="E531" s="108"/>
      <c r="F531" s="108"/>
      <c r="G531" s="99">
        <v>124</v>
      </c>
      <c r="H531" s="100">
        <v>63.70967741935484</v>
      </c>
      <c r="I531" s="100">
        <v>6.4516129032258061</v>
      </c>
      <c r="J531" s="100">
        <v>29.838709677419356</v>
      </c>
      <c r="K531" s="107" t="s">
        <v>146</v>
      </c>
      <c r="L531" s="100">
        <v>100</v>
      </c>
      <c r="M531" s="96"/>
    </row>
    <row r="533" spans="1:13" ht="15" customHeight="1" x14ac:dyDescent="0.15">
      <c r="A533" s="37" t="s">
        <v>219</v>
      </c>
      <c r="G533" s="38"/>
      <c r="H533" s="38"/>
      <c r="I533" s="38"/>
      <c r="J533" s="38"/>
      <c r="K533" s="38"/>
    </row>
    <row r="534" spans="1:13" ht="22.5" x14ac:dyDescent="0.15">
      <c r="B534" s="43" t="s">
        <v>61</v>
      </c>
      <c r="C534" s="44"/>
      <c r="D534" s="44"/>
      <c r="E534" s="44"/>
      <c r="F534" s="44"/>
      <c r="G534" s="44"/>
      <c r="H534" s="78" t="s">
        <v>206</v>
      </c>
      <c r="I534" s="78" t="s">
        <v>207</v>
      </c>
      <c r="J534" s="78" t="s">
        <v>208</v>
      </c>
      <c r="K534" s="79" t="s">
        <v>73</v>
      </c>
      <c r="L534" s="79" t="s">
        <v>57</v>
      </c>
    </row>
    <row r="535" spans="1:13" ht="15" customHeight="1" x14ac:dyDescent="0.15">
      <c r="B535" s="35" t="s">
        <v>0</v>
      </c>
      <c r="C535" s="58" t="s">
        <v>209</v>
      </c>
      <c r="D535" s="59"/>
      <c r="E535" s="59"/>
      <c r="F535" s="59"/>
      <c r="G535" s="60"/>
      <c r="H535" s="61">
        <v>11</v>
      </c>
      <c r="I535" s="61">
        <v>0</v>
      </c>
      <c r="J535" s="61">
        <v>0</v>
      </c>
      <c r="K535" s="61">
        <v>0</v>
      </c>
      <c r="L535" s="61">
        <v>11</v>
      </c>
    </row>
    <row r="536" spans="1:13" ht="15" customHeight="1" x14ac:dyDescent="0.15">
      <c r="B536" s="84"/>
      <c r="C536" s="49" t="s">
        <v>210</v>
      </c>
      <c r="D536" s="47"/>
      <c r="E536" s="47"/>
      <c r="F536" s="47"/>
      <c r="G536" s="50"/>
      <c r="H536" s="64">
        <v>11</v>
      </c>
      <c r="I536" s="64">
        <v>0</v>
      </c>
      <c r="J536" s="64">
        <v>0</v>
      </c>
      <c r="K536" s="64">
        <v>0</v>
      </c>
      <c r="L536" s="64">
        <v>11</v>
      </c>
    </row>
    <row r="537" spans="1:13" ht="15" customHeight="1" x14ac:dyDescent="0.15">
      <c r="B537" s="84"/>
      <c r="C537" s="49" t="s">
        <v>211</v>
      </c>
      <c r="D537" s="47"/>
      <c r="E537" s="47"/>
      <c r="F537" s="47"/>
      <c r="G537" s="50"/>
      <c r="H537" s="64">
        <v>8</v>
      </c>
      <c r="I537" s="64">
        <v>3</v>
      </c>
      <c r="J537" s="64">
        <v>0</v>
      </c>
      <c r="K537" s="64">
        <v>0</v>
      </c>
      <c r="L537" s="64">
        <v>11</v>
      </c>
    </row>
    <row r="538" spans="1:13" ht="15" customHeight="1" x14ac:dyDescent="0.15">
      <c r="B538" s="84"/>
      <c r="C538" s="49" t="s">
        <v>212</v>
      </c>
      <c r="D538" s="47"/>
      <c r="E538" s="47"/>
      <c r="F538" s="47"/>
      <c r="G538" s="50"/>
      <c r="H538" s="64">
        <v>7</v>
      </c>
      <c r="I538" s="64">
        <v>0</v>
      </c>
      <c r="J538" s="64">
        <v>3</v>
      </c>
      <c r="K538" s="64">
        <v>1</v>
      </c>
      <c r="L538" s="64">
        <v>11</v>
      </c>
    </row>
    <row r="539" spans="1:13" ht="15" customHeight="1" x14ac:dyDescent="0.15">
      <c r="B539" s="84"/>
      <c r="C539" s="49" t="s">
        <v>213</v>
      </c>
      <c r="D539" s="47"/>
      <c r="E539" s="47"/>
      <c r="F539" s="47"/>
      <c r="G539" s="50"/>
      <c r="H539" s="64">
        <v>7</v>
      </c>
      <c r="I539" s="64">
        <v>0</v>
      </c>
      <c r="J539" s="64">
        <v>3</v>
      </c>
      <c r="K539" s="64">
        <v>1</v>
      </c>
      <c r="L539" s="64">
        <v>11</v>
      </c>
    </row>
    <row r="540" spans="1:13" ht="15" customHeight="1" x14ac:dyDescent="0.15">
      <c r="B540" s="84"/>
      <c r="C540" s="49" t="s">
        <v>214</v>
      </c>
      <c r="D540" s="47"/>
      <c r="E540" s="47"/>
      <c r="F540" s="47"/>
      <c r="G540" s="50"/>
      <c r="H540" s="64">
        <v>7</v>
      </c>
      <c r="I540" s="64">
        <v>0</v>
      </c>
      <c r="J540" s="64">
        <v>3</v>
      </c>
      <c r="K540" s="64">
        <v>1</v>
      </c>
      <c r="L540" s="64">
        <v>11</v>
      </c>
    </row>
    <row r="541" spans="1:13" ht="15" customHeight="1" x14ac:dyDescent="0.15">
      <c r="B541" s="84"/>
      <c r="C541" s="49" t="s">
        <v>215</v>
      </c>
      <c r="D541" s="47"/>
      <c r="E541" s="47"/>
      <c r="F541" s="47"/>
      <c r="G541" s="50"/>
      <c r="H541" s="64">
        <v>6</v>
      </c>
      <c r="I541" s="64">
        <v>0</v>
      </c>
      <c r="J541" s="64">
        <v>4</v>
      </c>
      <c r="K541" s="64">
        <v>1</v>
      </c>
      <c r="L541" s="64">
        <v>11</v>
      </c>
    </row>
    <row r="542" spans="1:13" ht="15" customHeight="1" x14ac:dyDescent="0.15">
      <c r="B542" s="84"/>
      <c r="C542" s="49" t="s">
        <v>216</v>
      </c>
      <c r="D542" s="47"/>
      <c r="E542" s="47"/>
      <c r="F542" s="47"/>
      <c r="G542" s="50"/>
      <c r="H542" s="64">
        <v>10</v>
      </c>
      <c r="I542" s="64">
        <v>0</v>
      </c>
      <c r="J542" s="64">
        <v>1</v>
      </c>
      <c r="K542" s="64">
        <v>0</v>
      </c>
      <c r="L542" s="64">
        <v>11</v>
      </c>
    </row>
    <row r="543" spans="1:13" ht="15" customHeight="1" x14ac:dyDescent="0.15">
      <c r="B543" s="92"/>
      <c r="C543" s="53" t="s">
        <v>217</v>
      </c>
      <c r="D543" s="108"/>
      <c r="E543" s="108"/>
      <c r="F543" s="108"/>
      <c r="G543" s="55"/>
      <c r="H543" s="93">
        <v>11</v>
      </c>
      <c r="I543" s="93">
        <v>0</v>
      </c>
      <c r="J543" s="93">
        <v>0</v>
      </c>
      <c r="K543" s="93">
        <v>0</v>
      </c>
      <c r="L543" s="93">
        <v>11</v>
      </c>
    </row>
    <row r="544" spans="1:13" ht="15" customHeight="1" x14ac:dyDescent="0.15">
      <c r="B544" s="35" t="s">
        <v>1</v>
      </c>
      <c r="C544" s="58" t="s">
        <v>209</v>
      </c>
      <c r="D544" s="41"/>
      <c r="E544" s="41"/>
      <c r="F544" s="41"/>
      <c r="G544" s="95">
        <v>11</v>
      </c>
      <c r="H544" s="62">
        <v>100</v>
      </c>
      <c r="I544" s="62">
        <v>0</v>
      </c>
      <c r="J544" s="62">
        <v>0</v>
      </c>
      <c r="K544" s="62">
        <v>0</v>
      </c>
      <c r="L544" s="62">
        <v>100</v>
      </c>
    </row>
    <row r="545" spans="2:13" ht="15" customHeight="1" x14ac:dyDescent="0.15">
      <c r="B545" s="84"/>
      <c r="C545" s="49" t="s">
        <v>210</v>
      </c>
      <c r="D545" s="47"/>
      <c r="E545" s="47"/>
      <c r="F545" s="47"/>
      <c r="G545" s="109">
        <v>11</v>
      </c>
      <c r="H545" s="65">
        <v>100</v>
      </c>
      <c r="I545" s="65">
        <v>0</v>
      </c>
      <c r="J545" s="65">
        <v>0</v>
      </c>
      <c r="K545" s="65">
        <v>0</v>
      </c>
      <c r="L545" s="65">
        <v>100</v>
      </c>
    </row>
    <row r="546" spans="2:13" ht="15" customHeight="1" x14ac:dyDescent="0.15">
      <c r="B546" s="84"/>
      <c r="C546" s="49" t="s">
        <v>211</v>
      </c>
      <c r="D546" s="47"/>
      <c r="E546" s="47"/>
      <c r="F546" s="47"/>
      <c r="G546" s="109">
        <v>11</v>
      </c>
      <c r="H546" s="65">
        <v>72.727272727272734</v>
      </c>
      <c r="I546" s="65">
        <v>27.27272727272727</v>
      </c>
      <c r="J546" s="65">
        <v>0</v>
      </c>
      <c r="K546" s="65">
        <v>0</v>
      </c>
      <c r="L546" s="65">
        <v>100</v>
      </c>
      <c r="M546" s="96"/>
    </row>
    <row r="547" spans="2:13" ht="15" customHeight="1" x14ac:dyDescent="0.15">
      <c r="B547" s="84"/>
      <c r="C547" s="49" t="s">
        <v>212</v>
      </c>
      <c r="D547" s="47"/>
      <c r="E547" s="47"/>
      <c r="F547" s="47"/>
      <c r="G547" s="109">
        <v>11</v>
      </c>
      <c r="H547" s="65">
        <v>63.636363636363633</v>
      </c>
      <c r="I547" s="65">
        <v>0</v>
      </c>
      <c r="J547" s="65">
        <v>27.27272727272727</v>
      </c>
      <c r="K547" s="65">
        <v>9.0909090909090917</v>
      </c>
      <c r="L547" s="65">
        <v>100</v>
      </c>
      <c r="M547" s="96"/>
    </row>
    <row r="548" spans="2:13" ht="15" customHeight="1" x14ac:dyDescent="0.15">
      <c r="B548" s="84"/>
      <c r="C548" s="49" t="s">
        <v>213</v>
      </c>
      <c r="D548" s="47"/>
      <c r="E548" s="47"/>
      <c r="F548" s="47"/>
      <c r="G548" s="109">
        <v>11</v>
      </c>
      <c r="H548" s="65">
        <v>63.636363636363633</v>
      </c>
      <c r="I548" s="65">
        <v>0</v>
      </c>
      <c r="J548" s="65">
        <v>27.27272727272727</v>
      </c>
      <c r="K548" s="65">
        <v>9.0909090909090917</v>
      </c>
      <c r="L548" s="65">
        <v>100</v>
      </c>
      <c r="M548" s="96"/>
    </row>
    <row r="549" spans="2:13" ht="15" customHeight="1" x14ac:dyDescent="0.15">
      <c r="B549" s="84"/>
      <c r="C549" s="49" t="s">
        <v>214</v>
      </c>
      <c r="D549" s="47"/>
      <c r="E549" s="47"/>
      <c r="F549" s="47"/>
      <c r="G549" s="109">
        <v>11</v>
      </c>
      <c r="H549" s="65">
        <v>63.636363636363633</v>
      </c>
      <c r="I549" s="65">
        <v>0</v>
      </c>
      <c r="J549" s="65">
        <v>27.27272727272727</v>
      </c>
      <c r="K549" s="65">
        <v>9.0909090909090917</v>
      </c>
      <c r="L549" s="65">
        <v>100</v>
      </c>
      <c r="M549" s="96"/>
    </row>
    <row r="550" spans="2:13" ht="15" customHeight="1" x14ac:dyDescent="0.15">
      <c r="B550" s="84"/>
      <c r="C550" s="49" t="s">
        <v>215</v>
      </c>
      <c r="D550" s="47"/>
      <c r="E550" s="47"/>
      <c r="F550" s="47"/>
      <c r="G550" s="109">
        <v>11</v>
      </c>
      <c r="H550" s="65">
        <v>54.54545454545454</v>
      </c>
      <c r="I550" s="65">
        <v>0</v>
      </c>
      <c r="J550" s="65">
        <v>36.363636363636367</v>
      </c>
      <c r="K550" s="65">
        <v>9.0909090909090917</v>
      </c>
      <c r="L550" s="65">
        <v>100</v>
      </c>
      <c r="M550" s="96"/>
    </row>
    <row r="551" spans="2:13" ht="15" customHeight="1" x14ac:dyDescent="0.15">
      <c r="B551" s="84"/>
      <c r="C551" s="49" t="s">
        <v>216</v>
      </c>
      <c r="D551" s="47"/>
      <c r="E551" s="47"/>
      <c r="F551" s="47"/>
      <c r="G551" s="109">
        <v>11</v>
      </c>
      <c r="H551" s="65">
        <v>90.909090909090907</v>
      </c>
      <c r="I551" s="65">
        <v>0</v>
      </c>
      <c r="J551" s="65">
        <v>9.0909090909090917</v>
      </c>
      <c r="K551" s="65">
        <v>0</v>
      </c>
      <c r="L551" s="65">
        <v>100</v>
      </c>
      <c r="M551" s="96"/>
    </row>
    <row r="552" spans="2:13" ht="15" customHeight="1" x14ac:dyDescent="0.15">
      <c r="B552" s="92"/>
      <c r="C552" s="53" t="s">
        <v>217</v>
      </c>
      <c r="D552" s="108"/>
      <c r="E552" s="108"/>
      <c r="F552" s="108"/>
      <c r="G552" s="99">
        <v>11</v>
      </c>
      <c r="H552" s="100">
        <v>100</v>
      </c>
      <c r="I552" s="100">
        <v>0</v>
      </c>
      <c r="J552" s="100">
        <v>0</v>
      </c>
      <c r="K552" s="100">
        <v>0</v>
      </c>
      <c r="L552" s="100">
        <v>100</v>
      </c>
      <c r="M552" s="96"/>
    </row>
    <row r="553" spans="2:13" ht="15" customHeight="1" x14ac:dyDescent="0.15">
      <c r="B553" s="35" t="s">
        <v>1</v>
      </c>
      <c r="C553" s="58" t="s">
        <v>209</v>
      </c>
      <c r="D553" s="41"/>
      <c r="E553" s="41"/>
      <c r="F553" s="41"/>
      <c r="G553" s="95">
        <v>11</v>
      </c>
      <c r="H553" s="62">
        <v>100</v>
      </c>
      <c r="I553" s="62">
        <v>0</v>
      </c>
      <c r="J553" s="62">
        <v>0</v>
      </c>
      <c r="K553" s="101" t="s">
        <v>203</v>
      </c>
      <c r="L553" s="62">
        <v>100</v>
      </c>
      <c r="M553" s="96"/>
    </row>
    <row r="554" spans="2:13" ht="15" customHeight="1" x14ac:dyDescent="0.15">
      <c r="B554" s="102" t="s">
        <v>192</v>
      </c>
      <c r="C554" s="49" t="s">
        <v>210</v>
      </c>
      <c r="D554" s="47"/>
      <c r="E554" s="47"/>
      <c r="F554" s="47"/>
      <c r="G554" s="109">
        <v>11</v>
      </c>
      <c r="H554" s="65">
        <v>100</v>
      </c>
      <c r="I554" s="65">
        <v>0</v>
      </c>
      <c r="J554" s="65">
        <v>0</v>
      </c>
      <c r="K554" s="67" t="s">
        <v>146</v>
      </c>
      <c r="L554" s="65">
        <v>100</v>
      </c>
      <c r="M554" s="96"/>
    </row>
    <row r="555" spans="2:13" ht="15" customHeight="1" x14ac:dyDescent="0.15">
      <c r="B555" s="84"/>
      <c r="C555" s="49" t="s">
        <v>211</v>
      </c>
      <c r="D555" s="47"/>
      <c r="E555" s="47"/>
      <c r="F555" s="47"/>
      <c r="G555" s="109">
        <v>11</v>
      </c>
      <c r="H555" s="65">
        <v>72.727272727272734</v>
      </c>
      <c r="I555" s="65">
        <v>27.27272727272727</v>
      </c>
      <c r="J555" s="65">
        <v>0</v>
      </c>
      <c r="K555" s="67" t="s">
        <v>146</v>
      </c>
      <c r="L555" s="65">
        <v>100</v>
      </c>
      <c r="M555" s="96"/>
    </row>
    <row r="556" spans="2:13" ht="15" customHeight="1" x14ac:dyDescent="0.15">
      <c r="B556" s="84"/>
      <c r="C556" s="49" t="s">
        <v>212</v>
      </c>
      <c r="D556" s="47"/>
      <c r="E556" s="47"/>
      <c r="F556" s="47"/>
      <c r="G556" s="109">
        <v>10</v>
      </c>
      <c r="H556" s="65">
        <v>70</v>
      </c>
      <c r="I556" s="65">
        <v>0</v>
      </c>
      <c r="J556" s="65">
        <v>30</v>
      </c>
      <c r="K556" s="67" t="s">
        <v>146</v>
      </c>
      <c r="L556" s="65">
        <v>100</v>
      </c>
      <c r="M556" s="96"/>
    </row>
    <row r="557" spans="2:13" ht="15" customHeight="1" x14ac:dyDescent="0.15">
      <c r="B557" s="84"/>
      <c r="C557" s="49" t="s">
        <v>213</v>
      </c>
      <c r="D557" s="47"/>
      <c r="E557" s="47"/>
      <c r="F557" s="47"/>
      <c r="G557" s="109">
        <v>10</v>
      </c>
      <c r="H557" s="65">
        <v>70</v>
      </c>
      <c r="I557" s="65">
        <v>0</v>
      </c>
      <c r="J557" s="65">
        <v>30</v>
      </c>
      <c r="K557" s="67" t="s">
        <v>146</v>
      </c>
      <c r="L557" s="65">
        <v>100</v>
      </c>
      <c r="M557" s="96"/>
    </row>
    <row r="558" spans="2:13" ht="15" customHeight="1" x14ac:dyDescent="0.15">
      <c r="B558" s="84"/>
      <c r="C558" s="49" t="s">
        <v>214</v>
      </c>
      <c r="D558" s="47"/>
      <c r="E558" s="47"/>
      <c r="F558" s="47"/>
      <c r="G558" s="109">
        <v>10</v>
      </c>
      <c r="H558" s="65">
        <v>70</v>
      </c>
      <c r="I558" s="65">
        <v>0</v>
      </c>
      <c r="J558" s="65">
        <v>30</v>
      </c>
      <c r="K558" s="67" t="s">
        <v>146</v>
      </c>
      <c r="L558" s="65">
        <v>100</v>
      </c>
      <c r="M558" s="96"/>
    </row>
    <row r="559" spans="2:13" ht="15" customHeight="1" x14ac:dyDescent="0.15">
      <c r="B559" s="84"/>
      <c r="C559" s="49" t="s">
        <v>215</v>
      </c>
      <c r="D559" s="47"/>
      <c r="E559" s="47"/>
      <c r="F559" s="47"/>
      <c r="G559" s="109">
        <v>10</v>
      </c>
      <c r="H559" s="65">
        <v>60</v>
      </c>
      <c r="I559" s="65">
        <v>0</v>
      </c>
      <c r="J559" s="65">
        <v>40</v>
      </c>
      <c r="K559" s="67" t="s">
        <v>146</v>
      </c>
      <c r="L559" s="65">
        <v>100</v>
      </c>
      <c r="M559" s="96"/>
    </row>
    <row r="560" spans="2:13" ht="15" customHeight="1" x14ac:dyDescent="0.15">
      <c r="B560" s="84"/>
      <c r="C560" s="49" t="s">
        <v>216</v>
      </c>
      <c r="D560" s="47"/>
      <c r="E560" s="47"/>
      <c r="F560" s="47"/>
      <c r="G560" s="109">
        <v>11</v>
      </c>
      <c r="H560" s="65">
        <v>90.909090909090907</v>
      </c>
      <c r="I560" s="65">
        <v>0</v>
      </c>
      <c r="J560" s="65">
        <v>9.0909090909090917</v>
      </c>
      <c r="K560" s="67" t="s">
        <v>146</v>
      </c>
      <c r="L560" s="65">
        <v>100</v>
      </c>
      <c r="M560" s="96"/>
    </row>
    <row r="561" spans="2:13" ht="15" customHeight="1" x14ac:dyDescent="0.15">
      <c r="B561" s="92"/>
      <c r="C561" s="53" t="s">
        <v>217</v>
      </c>
      <c r="D561" s="108"/>
      <c r="E561" s="108"/>
      <c r="F561" s="108"/>
      <c r="G561" s="99">
        <v>11</v>
      </c>
      <c r="H561" s="100">
        <v>100</v>
      </c>
      <c r="I561" s="100">
        <v>0</v>
      </c>
      <c r="J561" s="100">
        <v>0</v>
      </c>
      <c r="K561" s="107" t="s">
        <v>146</v>
      </c>
      <c r="L561" s="100">
        <v>100</v>
      </c>
      <c r="M561" s="96"/>
    </row>
  </sheetData>
  <mergeCells count="72">
    <mergeCell ref="D372:G372"/>
    <mergeCell ref="D353:G353"/>
    <mergeCell ref="D356:G356"/>
    <mergeCell ref="D357:G357"/>
    <mergeCell ref="D358:G358"/>
    <mergeCell ref="D360:G360"/>
    <mergeCell ref="D363:G363"/>
    <mergeCell ref="D364:G364"/>
    <mergeCell ref="D365:G365"/>
    <mergeCell ref="D367:G367"/>
    <mergeCell ref="D370:G370"/>
    <mergeCell ref="D371:G371"/>
    <mergeCell ref="D348:G348"/>
    <mergeCell ref="D329:G329"/>
    <mergeCell ref="D332:G332"/>
    <mergeCell ref="D333:G333"/>
    <mergeCell ref="D334:G334"/>
    <mergeCell ref="D336:G336"/>
    <mergeCell ref="D339:G339"/>
    <mergeCell ref="D340:G340"/>
    <mergeCell ref="D341:G341"/>
    <mergeCell ref="D343:G343"/>
    <mergeCell ref="D346:G346"/>
    <mergeCell ref="D347:G347"/>
    <mergeCell ref="D324:G324"/>
    <mergeCell ref="D305:G305"/>
    <mergeCell ref="D308:G308"/>
    <mergeCell ref="D309:G309"/>
    <mergeCell ref="D310:G310"/>
    <mergeCell ref="D312:G312"/>
    <mergeCell ref="D315:G315"/>
    <mergeCell ref="D316:G316"/>
    <mergeCell ref="D317:G317"/>
    <mergeCell ref="D319:G319"/>
    <mergeCell ref="D322:G322"/>
    <mergeCell ref="D323:G323"/>
    <mergeCell ref="D300:G300"/>
    <mergeCell ref="D281:G281"/>
    <mergeCell ref="D284:G284"/>
    <mergeCell ref="D285:G285"/>
    <mergeCell ref="D286:G286"/>
    <mergeCell ref="D288:G288"/>
    <mergeCell ref="D291:G291"/>
    <mergeCell ref="D292:G292"/>
    <mergeCell ref="D293:G293"/>
    <mergeCell ref="D295:G295"/>
    <mergeCell ref="D298:G298"/>
    <mergeCell ref="D299:G299"/>
    <mergeCell ref="D276:G276"/>
    <mergeCell ref="D257:G257"/>
    <mergeCell ref="D260:G260"/>
    <mergeCell ref="D261:G261"/>
    <mergeCell ref="D262:G262"/>
    <mergeCell ref="D264:G264"/>
    <mergeCell ref="D267:G267"/>
    <mergeCell ref="D268:G268"/>
    <mergeCell ref="D269:G269"/>
    <mergeCell ref="D271:G271"/>
    <mergeCell ref="D274:G274"/>
    <mergeCell ref="D275:G275"/>
    <mergeCell ref="D252:G252"/>
    <mergeCell ref="D233:G233"/>
    <mergeCell ref="D236:G236"/>
    <mergeCell ref="D237:G237"/>
    <mergeCell ref="D238:G238"/>
    <mergeCell ref="D240:G240"/>
    <mergeCell ref="D243:G243"/>
    <mergeCell ref="D244:G244"/>
    <mergeCell ref="D245:G245"/>
    <mergeCell ref="D247:G247"/>
    <mergeCell ref="D250:G250"/>
    <mergeCell ref="D251:G251"/>
  </mergeCells>
  <phoneticPr fontId="4"/>
  <pageMargins left="0.70866141732283472" right="0.70866141732283472" top="0.74803149606299213" bottom="0.74803149606299213" header="0.31496062992125984" footer="0.31496062992125984"/>
  <pageSetup paperSize="9" scale="75" orientation="landscape" useFirstPageNumber="1" r:id="rId1"/>
  <rowBreaks count="18" manualBreakCount="18">
    <brk id="43" max="16383" man="1"/>
    <brk id="71" max="16383" man="1"/>
    <brk id="114" max="16383" man="1"/>
    <brk id="155" max="16383" man="1"/>
    <brk id="191" max="16383" man="1"/>
    <brk id="229" max="16383" man="1"/>
    <brk id="253" max="16383" man="1"/>
    <brk id="277" max="16383" man="1"/>
    <brk id="301" max="16383" man="1"/>
    <brk id="325" max="16383" man="1"/>
    <brk id="349" max="16383" man="1"/>
    <brk id="373" max="16383" man="1"/>
    <brk id="382" max="16383" man="1"/>
    <brk id="412" max="16383" man="1"/>
    <brk id="442" max="16383" man="1"/>
    <brk id="472" max="16383" man="1"/>
    <brk id="502" max="16383" man="1"/>
    <brk id="532" max="16383" man="1"/>
  </rowBreak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I35"/>
  <sheetViews>
    <sheetView showGridLines="0" zoomScaleNormal="100" zoomScaleSheetLayoutView="70" workbookViewId="0">
      <pane xSplit="7" ySplit="5" topLeftCell="H6" activePane="bottomRight" state="frozen"/>
      <selection sqref="A1:L72"/>
      <selection pane="topRight" sqref="A1:L72"/>
      <selection pane="bottomLeft" sqref="A1:L72"/>
      <selection pane="bottomRight" activeCell="H6" sqref="H6"/>
    </sheetView>
  </sheetViews>
  <sheetFormatPr defaultRowHeight="15" customHeight="1" x14ac:dyDescent="0.15"/>
  <cols>
    <col min="1" max="1" width="1.5" style="1" customWidth="1"/>
    <col min="2" max="2" width="3.25" style="1" customWidth="1"/>
    <col min="3" max="3" width="2.375" style="2" customWidth="1"/>
    <col min="4" max="5" width="2.875" style="2" customWidth="1"/>
    <col min="6" max="6" width="18.25" style="821" customWidth="1"/>
    <col min="7" max="7" width="4.125" style="2" customWidth="1"/>
    <col min="8" max="8" width="5" style="111" customWidth="1"/>
    <col min="9" max="11" width="9.375" style="111" customWidth="1"/>
    <col min="12" max="12" width="6.625" style="111" customWidth="1"/>
    <col min="13" max="13" width="9.375" style="111" customWidth="1"/>
    <col min="14" max="14" width="5" style="111" customWidth="1"/>
    <col min="15" max="17" width="9.375" style="111" customWidth="1"/>
    <col min="18" max="18" width="6.625" style="111" customWidth="1"/>
    <col min="19" max="19" width="9.375" style="111" customWidth="1"/>
    <col min="20" max="20" width="5" style="111" customWidth="1"/>
    <col min="21" max="23" width="9.375" style="111" customWidth="1"/>
    <col min="24" max="24" width="6.625" style="111" customWidth="1"/>
    <col min="25" max="25" width="9.375" style="111" customWidth="1"/>
    <col min="26" max="26" width="5" style="111" customWidth="1"/>
    <col min="27" max="29" width="9.375" style="111" customWidth="1"/>
    <col min="30" max="30" width="6.625" style="111" customWidth="1"/>
    <col min="31" max="31" width="9.375" style="111" customWidth="1"/>
    <col min="32" max="32" width="5" style="111" customWidth="1"/>
    <col min="33" max="35" width="9.375" style="111" customWidth="1"/>
    <col min="36" max="36" width="6.625" style="111" customWidth="1"/>
    <col min="37" max="37" width="9.375" style="111" customWidth="1"/>
    <col min="38" max="38" width="5" style="111" customWidth="1"/>
    <col min="39" max="41" width="9.375" style="111" customWidth="1"/>
    <col min="42" max="42" width="6.625" style="111" customWidth="1"/>
    <col min="43" max="43" width="9.375" style="111" customWidth="1"/>
    <col min="44" max="44" width="5" style="111" customWidth="1"/>
    <col min="45" max="47" width="9.375" style="111" customWidth="1"/>
    <col min="48" max="48" width="6.625" style="111" customWidth="1"/>
    <col min="49" max="49" width="9.375" style="111" customWidth="1"/>
    <col min="50" max="50" width="5" style="111" customWidth="1"/>
    <col min="51" max="53" width="9.375" style="111" customWidth="1"/>
    <col min="54" max="54" width="6.625" style="111" customWidth="1"/>
    <col min="55" max="55" width="9.375" style="111" customWidth="1"/>
    <col min="56" max="56" width="5" style="111" customWidth="1"/>
    <col min="57" max="59" width="9.375" style="111" customWidth="1"/>
    <col min="60" max="60" width="6.625" style="111" customWidth="1"/>
    <col min="61" max="61" width="9.375" style="111" customWidth="1"/>
    <col min="62" max="16384" width="9" style="1"/>
  </cols>
  <sheetData>
    <row r="1" spans="1:61" ht="15" customHeight="1" x14ac:dyDescent="0.15">
      <c r="A1" s="110" t="s">
        <v>892</v>
      </c>
    </row>
    <row r="2" spans="1:61" ht="12.95" customHeight="1" x14ac:dyDescent="0.15">
      <c r="B2" s="680"/>
      <c r="C2" s="681"/>
      <c r="D2" s="681"/>
      <c r="E2" s="681"/>
      <c r="F2" s="822"/>
      <c r="G2" s="681"/>
      <c r="H2" s="683" t="s">
        <v>220</v>
      </c>
      <c r="I2" s="683"/>
      <c r="J2" s="683"/>
      <c r="K2" s="683"/>
      <c r="L2" s="683"/>
      <c r="M2" s="683"/>
      <c r="N2" s="683"/>
      <c r="O2" s="683"/>
      <c r="P2" s="683"/>
      <c r="Q2" s="683"/>
      <c r="R2" s="683"/>
      <c r="S2" s="683"/>
      <c r="T2" s="683"/>
      <c r="U2" s="683"/>
      <c r="V2" s="683"/>
      <c r="W2" s="683"/>
      <c r="X2" s="683"/>
      <c r="Y2" s="683"/>
      <c r="Z2" s="683" t="s">
        <v>221</v>
      </c>
      <c r="AA2" s="683"/>
      <c r="AB2" s="683"/>
      <c r="AC2" s="683"/>
      <c r="AD2" s="683"/>
      <c r="AE2" s="683"/>
      <c r="AF2" s="683"/>
      <c r="AG2" s="683"/>
      <c r="AH2" s="683"/>
      <c r="AI2" s="683"/>
      <c r="AJ2" s="683"/>
      <c r="AK2" s="683"/>
      <c r="AL2" s="683"/>
      <c r="AM2" s="683"/>
      <c r="AN2" s="683"/>
      <c r="AO2" s="683"/>
      <c r="AP2" s="683"/>
      <c r="AQ2" s="683"/>
      <c r="AR2" s="683" t="s">
        <v>222</v>
      </c>
      <c r="AS2" s="683"/>
      <c r="AT2" s="683"/>
      <c r="AU2" s="683"/>
      <c r="AV2" s="683"/>
      <c r="AW2" s="683"/>
      <c r="AX2" s="683"/>
      <c r="AY2" s="683"/>
      <c r="AZ2" s="683"/>
      <c r="BA2" s="683"/>
      <c r="BB2" s="683"/>
      <c r="BC2" s="683"/>
      <c r="BD2" s="683"/>
      <c r="BE2" s="683"/>
      <c r="BF2" s="683"/>
      <c r="BG2" s="683"/>
      <c r="BH2" s="683"/>
      <c r="BI2" s="683"/>
    </row>
    <row r="3" spans="1:61" ht="12.95" customHeight="1" x14ac:dyDescent="0.15">
      <c r="B3" s="684"/>
      <c r="C3" s="685"/>
      <c r="D3" s="685"/>
      <c r="E3" s="685"/>
      <c r="F3" s="823"/>
      <c r="G3" s="764"/>
      <c r="H3" s="683" t="s">
        <v>223</v>
      </c>
      <c r="I3" s="683"/>
      <c r="J3" s="683"/>
      <c r="K3" s="683"/>
      <c r="L3" s="683"/>
      <c r="M3" s="683"/>
      <c r="N3" s="683" t="s">
        <v>224</v>
      </c>
      <c r="O3" s="683"/>
      <c r="P3" s="683"/>
      <c r="Q3" s="683"/>
      <c r="R3" s="683"/>
      <c r="S3" s="683"/>
      <c r="T3" s="683" t="s">
        <v>225</v>
      </c>
      <c r="U3" s="683"/>
      <c r="V3" s="683"/>
      <c r="W3" s="683"/>
      <c r="X3" s="683"/>
      <c r="Y3" s="683"/>
      <c r="Z3" s="683" t="s">
        <v>223</v>
      </c>
      <c r="AA3" s="683"/>
      <c r="AB3" s="683"/>
      <c r="AC3" s="683"/>
      <c r="AD3" s="683"/>
      <c r="AE3" s="683"/>
      <c r="AF3" s="683" t="s">
        <v>224</v>
      </c>
      <c r="AG3" s="683"/>
      <c r="AH3" s="683"/>
      <c r="AI3" s="683"/>
      <c r="AJ3" s="683"/>
      <c r="AK3" s="683"/>
      <c r="AL3" s="683" t="s">
        <v>225</v>
      </c>
      <c r="AM3" s="683"/>
      <c r="AN3" s="683"/>
      <c r="AO3" s="683"/>
      <c r="AP3" s="683"/>
      <c r="AQ3" s="683"/>
      <c r="AR3" s="683" t="s">
        <v>223</v>
      </c>
      <c r="AS3" s="683"/>
      <c r="AT3" s="683"/>
      <c r="AU3" s="683"/>
      <c r="AV3" s="683"/>
      <c r="AW3" s="683"/>
      <c r="AX3" s="683" t="s">
        <v>224</v>
      </c>
      <c r="AY3" s="683"/>
      <c r="AZ3" s="683"/>
      <c r="BA3" s="683"/>
      <c r="BB3" s="683"/>
      <c r="BC3" s="683"/>
      <c r="BD3" s="683" t="s">
        <v>225</v>
      </c>
      <c r="BE3" s="683"/>
      <c r="BF3" s="683"/>
      <c r="BG3" s="683"/>
      <c r="BH3" s="683"/>
      <c r="BI3" s="683"/>
    </row>
    <row r="4" spans="1:61" ht="12.95" customHeight="1" x14ac:dyDescent="0.15">
      <c r="B4" s="684"/>
      <c r="C4" s="685"/>
      <c r="D4" s="685"/>
      <c r="E4" s="685"/>
      <c r="F4" s="824"/>
      <c r="G4" s="814"/>
      <c r="H4" s="1049" t="s">
        <v>227</v>
      </c>
      <c r="I4" s="1051" t="s">
        <v>228</v>
      </c>
      <c r="J4" s="1051" t="s">
        <v>229</v>
      </c>
      <c r="K4" s="1060" t="s">
        <v>230</v>
      </c>
      <c r="L4" s="554"/>
      <c r="M4" s="1053" t="s">
        <v>231</v>
      </c>
      <c r="N4" s="1049" t="s">
        <v>227</v>
      </c>
      <c r="O4" s="1051" t="s">
        <v>228</v>
      </c>
      <c r="P4" s="1051" t="s">
        <v>229</v>
      </c>
      <c r="Q4" s="1060" t="s">
        <v>230</v>
      </c>
      <c r="R4" s="554"/>
      <c r="S4" s="1053" t="s">
        <v>231</v>
      </c>
      <c r="T4" s="1049" t="s">
        <v>227</v>
      </c>
      <c r="U4" s="1051" t="s">
        <v>228</v>
      </c>
      <c r="V4" s="1051" t="s">
        <v>229</v>
      </c>
      <c r="W4" s="1060" t="s">
        <v>230</v>
      </c>
      <c r="X4" s="554"/>
      <c r="Y4" s="1053" t="s">
        <v>231</v>
      </c>
      <c r="Z4" s="1049" t="s">
        <v>227</v>
      </c>
      <c r="AA4" s="1051" t="s">
        <v>228</v>
      </c>
      <c r="AB4" s="1051" t="s">
        <v>229</v>
      </c>
      <c r="AC4" s="1060" t="s">
        <v>230</v>
      </c>
      <c r="AD4" s="554"/>
      <c r="AE4" s="1053" t="s">
        <v>231</v>
      </c>
      <c r="AF4" s="1049" t="s">
        <v>227</v>
      </c>
      <c r="AG4" s="1051" t="s">
        <v>228</v>
      </c>
      <c r="AH4" s="1051" t="s">
        <v>229</v>
      </c>
      <c r="AI4" s="1060" t="s">
        <v>230</v>
      </c>
      <c r="AJ4" s="554"/>
      <c r="AK4" s="1053" t="s">
        <v>231</v>
      </c>
      <c r="AL4" s="1049" t="s">
        <v>227</v>
      </c>
      <c r="AM4" s="1051" t="s">
        <v>228</v>
      </c>
      <c r="AN4" s="1051" t="s">
        <v>229</v>
      </c>
      <c r="AO4" s="1060" t="s">
        <v>230</v>
      </c>
      <c r="AP4" s="554"/>
      <c r="AQ4" s="1053" t="s">
        <v>231</v>
      </c>
      <c r="AR4" s="1049" t="s">
        <v>227</v>
      </c>
      <c r="AS4" s="1051" t="s">
        <v>228</v>
      </c>
      <c r="AT4" s="1051" t="s">
        <v>229</v>
      </c>
      <c r="AU4" s="1060" t="s">
        <v>230</v>
      </c>
      <c r="AV4" s="554"/>
      <c r="AW4" s="1053" t="s">
        <v>231</v>
      </c>
      <c r="AX4" s="1049" t="s">
        <v>227</v>
      </c>
      <c r="AY4" s="1051" t="s">
        <v>228</v>
      </c>
      <c r="AZ4" s="1051" t="s">
        <v>229</v>
      </c>
      <c r="BA4" s="1060" t="s">
        <v>230</v>
      </c>
      <c r="BB4" s="554"/>
      <c r="BC4" s="1053" t="s">
        <v>231</v>
      </c>
      <c r="BD4" s="1049" t="s">
        <v>227</v>
      </c>
      <c r="BE4" s="1051" t="s">
        <v>228</v>
      </c>
      <c r="BF4" s="1051" t="s">
        <v>229</v>
      </c>
      <c r="BG4" s="1060" t="s">
        <v>230</v>
      </c>
      <c r="BH4" s="554"/>
      <c r="BI4" s="1053" t="s">
        <v>231</v>
      </c>
    </row>
    <row r="5" spans="1:61" ht="12.95" customHeight="1" x14ac:dyDescent="0.15">
      <c r="B5" s="684"/>
      <c r="C5" s="685"/>
      <c r="D5" s="685"/>
      <c r="E5" s="685"/>
      <c r="F5" s="824"/>
      <c r="G5" s="814" t="s">
        <v>226</v>
      </c>
      <c r="H5" s="1050"/>
      <c r="I5" s="1052"/>
      <c r="J5" s="1052"/>
      <c r="K5" s="1061"/>
      <c r="L5" s="555" t="s">
        <v>894</v>
      </c>
      <c r="M5" s="1054"/>
      <c r="N5" s="1050"/>
      <c r="O5" s="1052"/>
      <c r="P5" s="1052"/>
      <c r="Q5" s="1061"/>
      <c r="R5" s="555" t="s">
        <v>894</v>
      </c>
      <c r="S5" s="1054"/>
      <c r="T5" s="1050"/>
      <c r="U5" s="1052"/>
      <c r="V5" s="1052"/>
      <c r="W5" s="1061"/>
      <c r="X5" s="555" t="s">
        <v>894</v>
      </c>
      <c r="Y5" s="1054"/>
      <c r="Z5" s="1050"/>
      <c r="AA5" s="1052"/>
      <c r="AB5" s="1052"/>
      <c r="AC5" s="1061"/>
      <c r="AD5" s="555" t="s">
        <v>894</v>
      </c>
      <c r="AE5" s="1054"/>
      <c r="AF5" s="1050"/>
      <c r="AG5" s="1052"/>
      <c r="AH5" s="1052"/>
      <c r="AI5" s="1061"/>
      <c r="AJ5" s="555" t="s">
        <v>894</v>
      </c>
      <c r="AK5" s="1054"/>
      <c r="AL5" s="1050"/>
      <c r="AM5" s="1052"/>
      <c r="AN5" s="1052"/>
      <c r="AO5" s="1061"/>
      <c r="AP5" s="555" t="s">
        <v>894</v>
      </c>
      <c r="AQ5" s="1054"/>
      <c r="AR5" s="1050"/>
      <c r="AS5" s="1052"/>
      <c r="AT5" s="1052"/>
      <c r="AU5" s="1061"/>
      <c r="AV5" s="555" t="s">
        <v>894</v>
      </c>
      <c r="AW5" s="1054"/>
      <c r="AX5" s="1050"/>
      <c r="AY5" s="1052"/>
      <c r="AZ5" s="1052"/>
      <c r="BA5" s="1061"/>
      <c r="BB5" s="555" t="s">
        <v>894</v>
      </c>
      <c r="BC5" s="1054"/>
      <c r="BD5" s="1050"/>
      <c r="BE5" s="1052"/>
      <c r="BF5" s="1052"/>
      <c r="BG5" s="1061"/>
      <c r="BH5" s="555" t="s">
        <v>894</v>
      </c>
      <c r="BI5" s="1054"/>
    </row>
    <row r="6" spans="1:61" ht="20.100000000000001" customHeight="1" x14ac:dyDescent="0.15">
      <c r="B6" s="974" t="s">
        <v>232</v>
      </c>
      <c r="C6" s="690" t="s">
        <v>233</v>
      </c>
      <c r="D6" s="691"/>
      <c r="E6" s="691"/>
      <c r="F6" s="825"/>
      <c r="G6" s="692" t="s">
        <v>234</v>
      </c>
      <c r="H6" s="113">
        <v>198</v>
      </c>
      <c r="I6" s="114">
        <v>69500</v>
      </c>
      <c r="J6" s="114">
        <v>498764000</v>
      </c>
      <c r="K6" s="114">
        <v>42435578.161616161</v>
      </c>
      <c r="L6" s="561">
        <f>IFERROR(K6/K$34,"-")</f>
        <v>0.7825918192568897</v>
      </c>
      <c r="M6" s="115">
        <v>27487694.5</v>
      </c>
      <c r="N6" s="113">
        <v>178</v>
      </c>
      <c r="O6" s="114">
        <v>3280350</v>
      </c>
      <c r="P6" s="114">
        <v>128260534</v>
      </c>
      <c r="Q6" s="114">
        <v>33074056.73033708</v>
      </c>
      <c r="R6" s="561">
        <f>IFERROR(Q6/Q$34,"-")</f>
        <v>0.84201530337158037</v>
      </c>
      <c r="S6" s="115">
        <v>27487694.5</v>
      </c>
      <c r="T6" s="113">
        <v>27</v>
      </c>
      <c r="U6" s="114">
        <v>6748813</v>
      </c>
      <c r="V6" s="114">
        <v>498764000</v>
      </c>
      <c r="W6" s="114">
        <v>46827937.851851851</v>
      </c>
      <c r="X6" s="561">
        <f>IFERROR(W6/W$34,"-")</f>
        <v>0.88073983330868466</v>
      </c>
      <c r="Y6" s="115">
        <v>25200468</v>
      </c>
      <c r="Z6" s="113">
        <v>105</v>
      </c>
      <c r="AA6" s="114">
        <v>69500</v>
      </c>
      <c r="AB6" s="114">
        <v>498764000</v>
      </c>
      <c r="AC6" s="114">
        <v>43965660.847619049</v>
      </c>
      <c r="AD6" s="561">
        <f>IFERROR(AC6/AC$34,"-")</f>
        <v>0.78713770643660042</v>
      </c>
      <c r="AE6" s="115">
        <v>22570000</v>
      </c>
      <c r="AF6" s="113">
        <v>95</v>
      </c>
      <c r="AG6" s="114">
        <v>3280350</v>
      </c>
      <c r="AH6" s="114">
        <v>173020668</v>
      </c>
      <c r="AI6" s="114">
        <v>30254414.021052632</v>
      </c>
      <c r="AJ6" s="561">
        <f>IFERROR(AI6/AI$34,"-")</f>
        <v>0.82511241345339414</v>
      </c>
      <c r="AK6" s="115">
        <v>22570000</v>
      </c>
      <c r="AL6" s="113">
        <v>16</v>
      </c>
      <c r="AM6" s="114">
        <v>10448690</v>
      </c>
      <c r="AN6" s="114">
        <v>498764000</v>
      </c>
      <c r="AO6" s="114">
        <v>56753549.625</v>
      </c>
      <c r="AP6" s="561">
        <f>IFERROR(AO6/AO$34,"-")</f>
        <v>0.96765555504258338</v>
      </c>
      <c r="AQ6" s="115">
        <v>27557836.5</v>
      </c>
      <c r="AR6" s="113">
        <v>93</v>
      </c>
      <c r="AS6" s="114">
        <v>599762</v>
      </c>
      <c r="AT6" s="114">
        <v>162822143</v>
      </c>
      <c r="AU6" s="114">
        <v>40708065.451612905</v>
      </c>
      <c r="AV6" s="561">
        <f>IFERROR(AU6/AU$34,"-")</f>
        <v>0.77692201288236939</v>
      </c>
      <c r="AW6" s="115">
        <v>33348532</v>
      </c>
      <c r="AX6" s="113">
        <v>83</v>
      </c>
      <c r="AY6" s="114">
        <v>4255710</v>
      </c>
      <c r="AZ6" s="114">
        <v>107176476</v>
      </c>
      <c r="BA6" s="114">
        <v>37084402.253012046</v>
      </c>
      <c r="BB6" s="561">
        <f>IFERROR(BA6/BA$34,"-")</f>
        <v>0.83961427276735179</v>
      </c>
      <c r="BC6" s="115">
        <v>33348532</v>
      </c>
      <c r="BD6" s="113">
        <v>11</v>
      </c>
      <c r="BE6" s="114">
        <v>6748813</v>
      </c>
      <c r="BF6" s="114">
        <v>76646578</v>
      </c>
      <c r="BG6" s="114">
        <v>32390684.363636363</v>
      </c>
      <c r="BH6" s="561">
        <f>IFERROR(BG6/BG$34,"-")</f>
        <v>0.71667976371312581</v>
      </c>
      <c r="BI6" s="115">
        <v>23924875</v>
      </c>
    </row>
    <row r="7" spans="1:61" ht="20.100000000000001" customHeight="1" x14ac:dyDescent="0.15">
      <c r="B7" s="975"/>
      <c r="C7" s="693"/>
      <c r="D7" s="1055" t="s">
        <v>235</v>
      </c>
      <c r="E7" s="1056"/>
      <c r="F7" s="1057"/>
      <c r="G7" s="712" t="s">
        <v>234</v>
      </c>
      <c r="H7" s="118">
        <v>165</v>
      </c>
      <c r="I7" s="119">
        <v>0</v>
      </c>
      <c r="J7" s="119">
        <v>176686953</v>
      </c>
      <c r="K7" s="119">
        <v>4409034.957575758</v>
      </c>
      <c r="L7" s="562">
        <f t="shared" ref="L7:L35" si="0">IFERROR(K7/K$34,"-")</f>
        <v>8.1310891428774262E-2</v>
      </c>
      <c r="M7" s="120">
        <v>0</v>
      </c>
      <c r="N7" s="118">
        <v>149</v>
      </c>
      <c r="O7" s="119">
        <v>0</v>
      </c>
      <c r="P7" s="119">
        <v>14520000</v>
      </c>
      <c r="Q7" s="119">
        <v>768890.39597315434</v>
      </c>
      <c r="R7" s="562">
        <f t="shared" ref="R7:R35" si="1">IFERROR(Q7/Q$34,"-")</f>
        <v>1.9574782897163877E-2</v>
      </c>
      <c r="S7" s="120">
        <v>0</v>
      </c>
      <c r="T7" s="118">
        <v>27</v>
      </c>
      <c r="U7" s="119">
        <v>0</v>
      </c>
      <c r="V7" s="119">
        <v>3310000</v>
      </c>
      <c r="W7" s="119">
        <v>122592.5925925926</v>
      </c>
      <c r="X7" s="562">
        <f t="shared" ref="X7:X35" si="2">IFERROR(W7/W$34,"-")</f>
        <v>2.305721424387037E-3</v>
      </c>
      <c r="Y7" s="120">
        <v>0</v>
      </c>
      <c r="Z7" s="118">
        <v>91</v>
      </c>
      <c r="AA7" s="119">
        <v>0</v>
      </c>
      <c r="AB7" s="119">
        <v>176686953</v>
      </c>
      <c r="AC7" s="119">
        <v>5487210.7472527474</v>
      </c>
      <c r="AD7" s="562">
        <f t="shared" ref="AD7:AD35" si="3">IFERROR(AC7/AC$34,"-")</f>
        <v>9.8240090085230616E-2</v>
      </c>
      <c r="AE7" s="120">
        <v>0</v>
      </c>
      <c r="AF7" s="118">
        <v>81</v>
      </c>
      <c r="AG7" s="119">
        <v>0</v>
      </c>
      <c r="AH7" s="119">
        <v>14520000</v>
      </c>
      <c r="AI7" s="119">
        <v>1256846.7654320989</v>
      </c>
      <c r="AJ7" s="562">
        <f t="shared" ref="AJ7:AJ35" si="4">IFERROR(AI7/AI$34,"-")</f>
        <v>3.427730800686285E-2</v>
      </c>
      <c r="AK7" s="120">
        <v>0</v>
      </c>
      <c r="AL7" s="118">
        <v>16</v>
      </c>
      <c r="AM7" s="119">
        <v>0</v>
      </c>
      <c r="AN7" s="119">
        <v>3310000</v>
      </c>
      <c r="AO7" s="119">
        <v>206875</v>
      </c>
      <c r="AP7" s="562">
        <f t="shared" ref="AP7:AP35" si="5">IFERROR(AO7/AO$34,"-")</f>
        <v>3.527246212301288E-3</v>
      </c>
      <c r="AQ7" s="120">
        <v>0</v>
      </c>
      <c r="AR7" s="118">
        <v>74</v>
      </c>
      <c r="AS7" s="119">
        <v>0</v>
      </c>
      <c r="AT7" s="119">
        <v>114000000</v>
      </c>
      <c r="AU7" s="119">
        <v>3083170.1351351351</v>
      </c>
      <c r="AV7" s="562">
        <f t="shared" ref="AV7:AV35" si="6">IFERROR(AU7/AU$34,"-")</f>
        <v>5.8842952149009281E-2</v>
      </c>
      <c r="AW7" s="120">
        <v>0</v>
      </c>
      <c r="AX7" s="118">
        <v>66</v>
      </c>
      <c r="AY7" s="119">
        <v>0</v>
      </c>
      <c r="AZ7" s="119">
        <v>2661421</v>
      </c>
      <c r="BA7" s="119">
        <v>40324.560606060608</v>
      </c>
      <c r="BB7" s="562">
        <f t="shared" ref="BB7:BB35" si="7">IFERROR(BA7/BA$34,"-")</f>
        <v>9.1297350290095783E-4</v>
      </c>
      <c r="BC7" s="120">
        <v>0</v>
      </c>
      <c r="BD7" s="118">
        <v>11</v>
      </c>
      <c r="BE7" s="119">
        <v>0</v>
      </c>
      <c r="BF7" s="119">
        <v>0</v>
      </c>
      <c r="BG7" s="119">
        <v>0</v>
      </c>
      <c r="BH7" s="562">
        <f t="shared" ref="BH7:BH35" si="8">IFERROR(BG7/BG$34,"-")</f>
        <v>0</v>
      </c>
      <c r="BI7" s="120">
        <v>0</v>
      </c>
    </row>
    <row r="8" spans="1:61" ht="20.100000000000001" customHeight="1" x14ac:dyDescent="0.15">
      <c r="B8" s="975"/>
      <c r="C8" s="693"/>
      <c r="D8" s="1055" t="s">
        <v>236</v>
      </c>
      <c r="E8" s="1056"/>
      <c r="F8" s="1057"/>
      <c r="G8" s="712" t="s">
        <v>234</v>
      </c>
      <c r="H8" s="118">
        <v>176</v>
      </c>
      <c r="I8" s="119">
        <v>0</v>
      </c>
      <c r="J8" s="119">
        <v>76520000</v>
      </c>
      <c r="K8" s="119">
        <v>2840084.6306818184</v>
      </c>
      <c r="L8" s="562">
        <f t="shared" si="0"/>
        <v>5.2376498548079804E-2</v>
      </c>
      <c r="M8" s="120">
        <v>0</v>
      </c>
      <c r="N8" s="118">
        <v>158</v>
      </c>
      <c r="O8" s="119">
        <v>0</v>
      </c>
      <c r="P8" s="119">
        <v>12251937</v>
      </c>
      <c r="Q8" s="119">
        <v>1541471</v>
      </c>
      <c r="R8" s="562">
        <f t="shared" si="1"/>
        <v>3.924351289247683E-2</v>
      </c>
      <c r="S8" s="120">
        <v>0</v>
      </c>
      <c r="T8" s="118">
        <v>27</v>
      </c>
      <c r="U8" s="119">
        <v>0</v>
      </c>
      <c r="V8" s="119">
        <v>12251937</v>
      </c>
      <c r="W8" s="119">
        <v>1577720.5925925926</v>
      </c>
      <c r="X8" s="562">
        <f t="shared" si="2"/>
        <v>2.9673768170697438E-2</v>
      </c>
      <c r="Y8" s="120">
        <v>0</v>
      </c>
      <c r="Z8" s="118">
        <v>92</v>
      </c>
      <c r="AA8" s="119">
        <v>0</v>
      </c>
      <c r="AB8" s="119">
        <v>41812830</v>
      </c>
      <c r="AC8" s="119">
        <v>612724.33695652173</v>
      </c>
      <c r="AD8" s="562">
        <f t="shared" si="3"/>
        <v>1.096988922653626E-2</v>
      </c>
      <c r="AE8" s="120">
        <v>0</v>
      </c>
      <c r="AF8" s="118">
        <v>82</v>
      </c>
      <c r="AG8" s="119">
        <v>0</v>
      </c>
      <c r="AH8" s="119">
        <v>1243500</v>
      </c>
      <c r="AI8" s="119">
        <v>15164.634146341463</v>
      </c>
      <c r="AJ8" s="562">
        <f t="shared" si="4"/>
        <v>4.1357693693616648E-4</v>
      </c>
      <c r="AK8" s="120">
        <v>0</v>
      </c>
      <c r="AL8" s="118">
        <v>16</v>
      </c>
      <c r="AM8" s="119">
        <v>0</v>
      </c>
      <c r="AN8" s="119">
        <v>1541339</v>
      </c>
      <c r="AO8" s="119">
        <v>96333.6875</v>
      </c>
      <c r="AP8" s="562">
        <f t="shared" si="5"/>
        <v>1.6425021600067235E-3</v>
      </c>
      <c r="AQ8" s="120">
        <v>0</v>
      </c>
      <c r="AR8" s="118">
        <v>84</v>
      </c>
      <c r="AS8" s="119">
        <v>0</v>
      </c>
      <c r="AT8" s="119">
        <v>76520000</v>
      </c>
      <c r="AU8" s="119">
        <v>5279574.4761904757</v>
      </c>
      <c r="AV8" s="562">
        <f t="shared" si="6"/>
        <v>0.10076179213379363</v>
      </c>
      <c r="AW8" s="120">
        <v>2687500</v>
      </c>
      <c r="AX8" s="118">
        <v>76</v>
      </c>
      <c r="AY8" s="119">
        <v>0</v>
      </c>
      <c r="AZ8" s="119">
        <v>21248837</v>
      </c>
      <c r="BA8" s="119">
        <v>3954126.9342105263</v>
      </c>
      <c r="BB8" s="562">
        <f t="shared" si="7"/>
        <v>8.9523929431202284E-2</v>
      </c>
      <c r="BC8" s="120">
        <v>2687500</v>
      </c>
      <c r="BD8" s="118">
        <v>11</v>
      </c>
      <c r="BE8" s="119">
        <v>0</v>
      </c>
      <c r="BF8" s="119">
        <v>12251937</v>
      </c>
      <c r="BG8" s="119">
        <v>3732465.1818181816</v>
      </c>
      <c r="BH8" s="562">
        <f t="shared" si="8"/>
        <v>8.2584925793541167E-2</v>
      </c>
      <c r="BI8" s="120">
        <v>1285000</v>
      </c>
    </row>
    <row r="9" spans="1:61" ht="20.100000000000001" customHeight="1" x14ac:dyDescent="0.15">
      <c r="B9" s="975"/>
      <c r="C9" s="693"/>
      <c r="D9" s="1055" t="s">
        <v>237</v>
      </c>
      <c r="E9" s="1058"/>
      <c r="F9" s="1059"/>
      <c r="G9" s="707" t="s">
        <v>234</v>
      </c>
      <c r="H9" s="118">
        <v>190</v>
      </c>
      <c r="I9" s="119">
        <v>0</v>
      </c>
      <c r="J9" s="119">
        <v>44200900</v>
      </c>
      <c r="K9" s="119">
        <v>8388451.0631578946</v>
      </c>
      <c r="L9" s="562">
        <f t="shared" si="0"/>
        <v>0.15469880375524284</v>
      </c>
      <c r="M9" s="120">
        <v>6345791.5</v>
      </c>
      <c r="N9" s="118">
        <v>170</v>
      </c>
      <c r="O9" s="119">
        <v>0</v>
      </c>
      <c r="P9" s="119">
        <v>23837905</v>
      </c>
      <c r="Q9" s="119">
        <v>7344909.4882352939</v>
      </c>
      <c r="R9" s="562">
        <f t="shared" si="1"/>
        <v>0.18699025164640604</v>
      </c>
      <c r="S9" s="120">
        <v>6345791.5</v>
      </c>
      <c r="T9" s="118">
        <v>27</v>
      </c>
      <c r="U9" s="119">
        <v>178026</v>
      </c>
      <c r="V9" s="119">
        <v>31034000</v>
      </c>
      <c r="W9" s="119">
        <v>9823174.333333334</v>
      </c>
      <c r="X9" s="562">
        <f t="shared" si="2"/>
        <v>0.18475425828643471</v>
      </c>
      <c r="Y9" s="120">
        <v>8121800</v>
      </c>
      <c r="Z9" s="118">
        <v>106</v>
      </c>
      <c r="AA9" s="119">
        <v>0</v>
      </c>
      <c r="AB9" s="119">
        <v>44200900</v>
      </c>
      <c r="AC9" s="119">
        <v>8419983.8773584906</v>
      </c>
      <c r="AD9" s="562">
        <f t="shared" si="3"/>
        <v>0.15074689359107035</v>
      </c>
      <c r="AE9" s="120">
        <v>6252224</v>
      </c>
      <c r="AF9" s="118">
        <v>96</v>
      </c>
      <c r="AG9" s="119">
        <v>0</v>
      </c>
      <c r="AH9" s="119">
        <v>31034000</v>
      </c>
      <c r="AI9" s="119">
        <v>7402956.75</v>
      </c>
      <c r="AJ9" s="562">
        <f t="shared" si="4"/>
        <v>0.20189687053377184</v>
      </c>
      <c r="AK9" s="120">
        <v>6252224</v>
      </c>
      <c r="AL9" s="118">
        <v>16</v>
      </c>
      <c r="AM9" s="119">
        <v>178026</v>
      </c>
      <c r="AN9" s="119">
        <v>31034000</v>
      </c>
      <c r="AO9" s="119">
        <v>10132881.375</v>
      </c>
      <c r="AP9" s="562">
        <f t="shared" si="5"/>
        <v>0.17276697256636625</v>
      </c>
      <c r="AQ9" s="120">
        <v>9612661</v>
      </c>
      <c r="AR9" s="118">
        <v>84</v>
      </c>
      <c r="AS9" s="119">
        <v>0</v>
      </c>
      <c r="AT9" s="119">
        <v>40428008</v>
      </c>
      <c r="AU9" s="119">
        <v>8348659.6547619049</v>
      </c>
      <c r="AV9" s="562">
        <f t="shared" si="6"/>
        <v>0.1593359299168183</v>
      </c>
      <c r="AW9" s="120">
        <v>6980021</v>
      </c>
      <c r="AX9" s="118">
        <v>76</v>
      </c>
      <c r="AY9" s="119">
        <v>0</v>
      </c>
      <c r="AZ9" s="119">
        <v>19467659</v>
      </c>
      <c r="BA9" s="119">
        <v>7669434.8289473681</v>
      </c>
      <c r="BB9" s="562">
        <f t="shared" si="7"/>
        <v>0.17364084507847849</v>
      </c>
      <c r="BC9" s="120">
        <v>6980021</v>
      </c>
      <c r="BD9" s="118">
        <v>11</v>
      </c>
      <c r="BE9" s="119">
        <v>1226116</v>
      </c>
      <c r="BF9" s="119">
        <v>21274039</v>
      </c>
      <c r="BG9" s="119">
        <v>9372691.3636363633</v>
      </c>
      <c r="BH9" s="562">
        <f t="shared" si="8"/>
        <v>0.20738117652704174</v>
      </c>
      <c r="BI9" s="120">
        <v>7705600</v>
      </c>
    </row>
    <row r="10" spans="1:61" ht="20.100000000000001" customHeight="1" x14ac:dyDescent="0.15">
      <c r="B10" s="975"/>
      <c r="C10" s="693"/>
      <c r="D10" s="1055" t="s">
        <v>238</v>
      </c>
      <c r="E10" s="1058"/>
      <c r="F10" s="1059"/>
      <c r="G10" s="699" t="s">
        <v>234</v>
      </c>
      <c r="H10" s="118">
        <v>191</v>
      </c>
      <c r="I10" s="119">
        <v>0</v>
      </c>
      <c r="J10" s="119">
        <v>104098932</v>
      </c>
      <c r="K10" s="119">
        <v>15670898.267015707</v>
      </c>
      <c r="L10" s="562">
        <f t="shared" si="0"/>
        <v>0.28900081760324459</v>
      </c>
      <c r="M10" s="120">
        <v>10530428</v>
      </c>
      <c r="N10" s="118">
        <v>171</v>
      </c>
      <c r="O10" s="119">
        <v>975000</v>
      </c>
      <c r="P10" s="119">
        <v>50933918</v>
      </c>
      <c r="Q10" s="119">
        <v>13659891.52631579</v>
      </c>
      <c r="R10" s="562">
        <f t="shared" si="1"/>
        <v>0.34776011304968352</v>
      </c>
      <c r="S10" s="120">
        <v>10530428</v>
      </c>
      <c r="T10" s="118">
        <v>27</v>
      </c>
      <c r="U10" s="119">
        <v>0</v>
      </c>
      <c r="V10" s="119">
        <v>29234933</v>
      </c>
      <c r="W10" s="119">
        <v>13267830.777777778</v>
      </c>
      <c r="X10" s="562">
        <f t="shared" si="2"/>
        <v>0.24954135508928293</v>
      </c>
      <c r="Y10" s="120">
        <v>10637849</v>
      </c>
      <c r="Z10" s="118">
        <v>104</v>
      </c>
      <c r="AA10" s="119">
        <v>0</v>
      </c>
      <c r="AB10" s="119">
        <v>57107363</v>
      </c>
      <c r="AC10" s="119">
        <v>11493559.711538462</v>
      </c>
      <c r="AD10" s="562">
        <f t="shared" si="3"/>
        <v>0.20577455349729923</v>
      </c>
      <c r="AE10" s="120">
        <v>8246311.5</v>
      </c>
      <c r="AF10" s="118">
        <v>94</v>
      </c>
      <c r="AG10" s="119">
        <v>975000</v>
      </c>
      <c r="AH10" s="119">
        <v>37548000</v>
      </c>
      <c r="AI10" s="119">
        <v>10136568.382978724</v>
      </c>
      <c r="AJ10" s="562">
        <f t="shared" si="4"/>
        <v>0.27644919504291043</v>
      </c>
      <c r="AK10" s="120">
        <v>8246311.5</v>
      </c>
      <c r="AL10" s="118">
        <v>16</v>
      </c>
      <c r="AM10" s="119">
        <v>4108400</v>
      </c>
      <c r="AN10" s="119">
        <v>27744668</v>
      </c>
      <c r="AO10" s="119">
        <v>13464395.125</v>
      </c>
      <c r="AP10" s="562">
        <f t="shared" si="5"/>
        <v>0.22956972425660024</v>
      </c>
      <c r="AQ10" s="120">
        <v>11772404.5</v>
      </c>
      <c r="AR10" s="118">
        <v>87</v>
      </c>
      <c r="AS10" s="119">
        <v>0</v>
      </c>
      <c r="AT10" s="119">
        <v>104098932</v>
      </c>
      <c r="AU10" s="119">
        <v>20664498.379310343</v>
      </c>
      <c r="AV10" s="562">
        <f t="shared" si="6"/>
        <v>0.39438630890336607</v>
      </c>
      <c r="AW10" s="120">
        <v>13755851</v>
      </c>
      <c r="AX10" s="118">
        <v>79</v>
      </c>
      <c r="AY10" s="119">
        <v>529550</v>
      </c>
      <c r="AZ10" s="119">
        <v>59017006</v>
      </c>
      <c r="BA10" s="119">
        <v>18776904.265822783</v>
      </c>
      <c r="BB10" s="562">
        <f t="shared" si="7"/>
        <v>0.4251209635903056</v>
      </c>
      <c r="BC10" s="120">
        <v>13755851</v>
      </c>
      <c r="BD10" s="118">
        <v>11</v>
      </c>
      <c r="BE10" s="119">
        <v>0</v>
      </c>
      <c r="BF10" s="119">
        <v>29234933</v>
      </c>
      <c r="BG10" s="119">
        <v>12981919</v>
      </c>
      <c r="BH10" s="562">
        <f t="shared" si="8"/>
        <v>0.28723933514377992</v>
      </c>
      <c r="BI10" s="120">
        <v>10284116</v>
      </c>
    </row>
    <row r="11" spans="1:61" ht="20.100000000000001" customHeight="1" x14ac:dyDescent="0.15">
      <c r="B11" s="975"/>
      <c r="C11" s="693"/>
      <c r="D11" s="708" t="s">
        <v>239</v>
      </c>
      <c r="E11" s="711"/>
      <c r="F11" s="826"/>
      <c r="G11" s="712" t="s">
        <v>234</v>
      </c>
      <c r="H11" s="118">
        <v>174</v>
      </c>
      <c r="I11" s="119">
        <v>0</v>
      </c>
      <c r="J11" s="119">
        <v>329207000</v>
      </c>
      <c r="K11" s="119">
        <v>2631575.132183908</v>
      </c>
      <c r="L11" s="562">
        <f t="shared" si="0"/>
        <v>4.8531191500763099E-2</v>
      </c>
      <c r="M11" s="120">
        <v>0</v>
      </c>
      <c r="N11" s="118">
        <v>156</v>
      </c>
      <c r="O11" s="119">
        <v>0</v>
      </c>
      <c r="P11" s="119">
        <v>1018340</v>
      </c>
      <c r="Q11" s="119">
        <v>39215.185897435898</v>
      </c>
      <c r="R11" s="562">
        <f t="shared" si="1"/>
        <v>9.9835913445462244E-4</v>
      </c>
      <c r="S11" s="120">
        <v>0</v>
      </c>
      <c r="T11" s="118">
        <v>27</v>
      </c>
      <c r="U11" s="119">
        <v>0</v>
      </c>
      <c r="V11" s="119">
        <v>329207000</v>
      </c>
      <c r="W11" s="119">
        <v>12266444.444444444</v>
      </c>
      <c r="X11" s="562">
        <f t="shared" si="2"/>
        <v>0.23070728139832034</v>
      </c>
      <c r="Y11" s="120">
        <v>0</v>
      </c>
      <c r="Z11" s="118">
        <v>93</v>
      </c>
      <c r="AA11" s="119">
        <v>0</v>
      </c>
      <c r="AB11" s="119">
        <v>329207000</v>
      </c>
      <c r="AC11" s="119">
        <v>4863146.666666667</v>
      </c>
      <c r="AD11" s="562">
        <f t="shared" si="3"/>
        <v>8.7067180146164033E-2</v>
      </c>
      <c r="AE11" s="120">
        <v>0</v>
      </c>
      <c r="AF11" s="118">
        <v>83</v>
      </c>
      <c r="AG11" s="119">
        <v>0</v>
      </c>
      <c r="AH11" s="119">
        <v>7800000</v>
      </c>
      <c r="AI11" s="119">
        <v>221826.09638554216</v>
      </c>
      <c r="AJ11" s="562">
        <f t="shared" si="4"/>
        <v>6.0497442002432067E-3</v>
      </c>
      <c r="AK11" s="120">
        <v>0</v>
      </c>
      <c r="AL11" s="118">
        <v>16</v>
      </c>
      <c r="AM11" s="119">
        <v>0</v>
      </c>
      <c r="AN11" s="119">
        <v>329207000</v>
      </c>
      <c r="AO11" s="119">
        <v>20680437.5</v>
      </c>
      <c r="AP11" s="562">
        <f t="shared" si="5"/>
        <v>0.35260420466759407</v>
      </c>
      <c r="AQ11" s="120">
        <v>0</v>
      </c>
      <c r="AR11" s="118">
        <v>81</v>
      </c>
      <c r="AS11" s="119">
        <v>0</v>
      </c>
      <c r="AT11" s="119">
        <v>3559433</v>
      </c>
      <c r="AU11" s="119">
        <v>69400.407407407401</v>
      </c>
      <c r="AV11" s="562">
        <f t="shared" si="6"/>
        <v>1.3245214092010636E-3</v>
      </c>
      <c r="AW11" s="120">
        <v>0</v>
      </c>
      <c r="AX11" s="118">
        <v>73</v>
      </c>
      <c r="AY11" s="119">
        <v>0</v>
      </c>
      <c r="AZ11" s="119">
        <v>135000</v>
      </c>
      <c r="BA11" s="119">
        <v>1849.3150684931506</v>
      </c>
      <c r="BB11" s="562">
        <f t="shared" si="7"/>
        <v>4.1869660342832378E-5</v>
      </c>
      <c r="BC11" s="120">
        <v>0</v>
      </c>
      <c r="BD11" s="118">
        <v>11</v>
      </c>
      <c r="BE11" s="119">
        <v>0</v>
      </c>
      <c r="BF11" s="119">
        <v>307000</v>
      </c>
      <c r="BG11" s="119">
        <v>27909.090909090908</v>
      </c>
      <c r="BH11" s="562">
        <f t="shared" si="8"/>
        <v>6.1751954523784854E-4</v>
      </c>
      <c r="BI11" s="120">
        <v>0</v>
      </c>
    </row>
    <row r="12" spans="1:61" ht="20.100000000000001" customHeight="1" x14ac:dyDescent="0.15">
      <c r="B12" s="975"/>
      <c r="C12" s="693"/>
      <c r="D12" s="713"/>
      <c r="E12" s="981" t="s">
        <v>240</v>
      </c>
      <c r="F12" s="982"/>
      <c r="G12" s="707" t="s">
        <v>234</v>
      </c>
      <c r="H12" s="118">
        <v>174</v>
      </c>
      <c r="I12" s="119">
        <v>0</v>
      </c>
      <c r="J12" s="119">
        <v>329207000</v>
      </c>
      <c r="K12" s="119">
        <v>2598034.4252873561</v>
      </c>
      <c r="L12" s="562">
        <f t="shared" si="0"/>
        <v>4.7912637825604808E-2</v>
      </c>
      <c r="M12" s="120">
        <v>0</v>
      </c>
      <c r="N12" s="118">
        <v>156</v>
      </c>
      <c r="O12" s="119">
        <v>0</v>
      </c>
      <c r="P12" s="119">
        <v>1018340</v>
      </c>
      <c r="Q12" s="119">
        <v>38253.647435897437</v>
      </c>
      <c r="R12" s="562">
        <f t="shared" si="1"/>
        <v>9.7387982409977505E-4</v>
      </c>
      <c r="S12" s="120">
        <v>0</v>
      </c>
      <c r="T12" s="118">
        <v>27</v>
      </c>
      <c r="U12" s="119">
        <v>0</v>
      </c>
      <c r="V12" s="119">
        <v>329207000</v>
      </c>
      <c r="W12" s="119">
        <v>12266444.444444444</v>
      </c>
      <c r="X12" s="562">
        <f t="shared" si="2"/>
        <v>0.23070728139832034</v>
      </c>
      <c r="Y12" s="120">
        <v>0</v>
      </c>
      <c r="Z12" s="118">
        <v>93</v>
      </c>
      <c r="AA12" s="119">
        <v>0</v>
      </c>
      <c r="AB12" s="119">
        <v>329207000</v>
      </c>
      <c r="AC12" s="119">
        <v>4800393.0860215053</v>
      </c>
      <c r="AD12" s="562">
        <f t="shared" si="3"/>
        <v>8.5943673559718811E-2</v>
      </c>
      <c r="AE12" s="120">
        <v>0</v>
      </c>
      <c r="AF12" s="118">
        <v>83</v>
      </c>
      <c r="AG12" s="119">
        <v>0</v>
      </c>
      <c r="AH12" s="119">
        <v>7800000</v>
      </c>
      <c r="AI12" s="119">
        <v>220018.86746987951</v>
      </c>
      <c r="AJ12" s="562">
        <f t="shared" si="4"/>
        <v>6.0004566149266464E-3</v>
      </c>
      <c r="AK12" s="120">
        <v>0</v>
      </c>
      <c r="AL12" s="118">
        <v>16</v>
      </c>
      <c r="AM12" s="119">
        <v>0</v>
      </c>
      <c r="AN12" s="119">
        <v>329207000</v>
      </c>
      <c r="AO12" s="119">
        <v>20680437.5</v>
      </c>
      <c r="AP12" s="562">
        <f t="shared" si="5"/>
        <v>0.35260420466759407</v>
      </c>
      <c r="AQ12" s="120">
        <v>0</v>
      </c>
      <c r="AR12" s="118">
        <v>81</v>
      </c>
      <c r="AS12" s="119">
        <v>0</v>
      </c>
      <c r="AT12" s="119">
        <v>3559433</v>
      </c>
      <c r="AU12" s="119">
        <v>69400.407407407401</v>
      </c>
      <c r="AV12" s="562">
        <f t="shared" si="6"/>
        <v>1.3245214092010636E-3</v>
      </c>
      <c r="AW12" s="120">
        <v>0</v>
      </c>
      <c r="AX12" s="118">
        <v>73</v>
      </c>
      <c r="AY12" s="119">
        <v>0</v>
      </c>
      <c r="AZ12" s="119">
        <v>135000</v>
      </c>
      <c r="BA12" s="119">
        <v>1849.3150684931506</v>
      </c>
      <c r="BB12" s="562">
        <f t="shared" si="7"/>
        <v>4.1869660342832378E-5</v>
      </c>
      <c r="BC12" s="120">
        <v>0</v>
      </c>
      <c r="BD12" s="118">
        <v>11</v>
      </c>
      <c r="BE12" s="119">
        <v>0</v>
      </c>
      <c r="BF12" s="119">
        <v>307000</v>
      </c>
      <c r="BG12" s="119">
        <v>27909.090909090908</v>
      </c>
      <c r="BH12" s="562">
        <f t="shared" si="8"/>
        <v>6.1751954523784854E-4</v>
      </c>
      <c r="BI12" s="120">
        <v>0</v>
      </c>
    </row>
    <row r="13" spans="1:61" ht="20.100000000000001" customHeight="1" x14ac:dyDescent="0.15">
      <c r="B13" s="975"/>
      <c r="C13" s="693"/>
      <c r="D13" s="713"/>
      <c r="E13" s="714"/>
      <c r="F13" s="827" t="s">
        <v>241</v>
      </c>
      <c r="G13" s="815" t="s">
        <v>234</v>
      </c>
      <c r="H13" s="118">
        <v>174</v>
      </c>
      <c r="I13" s="119">
        <v>0</v>
      </c>
      <c r="J13" s="119">
        <v>76000000</v>
      </c>
      <c r="K13" s="119">
        <v>715400.39080459776</v>
      </c>
      <c r="L13" s="562">
        <f t="shared" si="0"/>
        <v>1.3193327806318675E-2</v>
      </c>
      <c r="M13" s="120">
        <v>0</v>
      </c>
      <c r="N13" s="118">
        <v>156</v>
      </c>
      <c r="O13" s="119">
        <v>0</v>
      </c>
      <c r="P13" s="119">
        <v>16668</v>
      </c>
      <c r="Q13" s="119">
        <v>106.84615384615384</v>
      </c>
      <c r="R13" s="562">
        <f t="shared" si="1"/>
        <v>2.7201409666306412E-6</v>
      </c>
      <c r="S13" s="120">
        <v>0</v>
      </c>
      <c r="T13" s="118">
        <v>27</v>
      </c>
      <c r="U13" s="119">
        <v>0</v>
      </c>
      <c r="V13" s="119">
        <v>76000000</v>
      </c>
      <c r="W13" s="119">
        <v>2833592.5925925928</v>
      </c>
      <c r="X13" s="562">
        <f t="shared" si="2"/>
        <v>5.3294208161806356E-2</v>
      </c>
      <c r="Y13" s="120">
        <v>0</v>
      </c>
      <c r="Z13" s="118">
        <v>93</v>
      </c>
      <c r="AA13" s="119">
        <v>0</v>
      </c>
      <c r="AB13" s="119">
        <v>76000000</v>
      </c>
      <c r="AC13" s="119">
        <v>1325179.2258064516</v>
      </c>
      <c r="AD13" s="562">
        <f t="shared" si="3"/>
        <v>2.3725300980553983E-2</v>
      </c>
      <c r="AE13" s="120">
        <v>0</v>
      </c>
      <c r="AF13" s="118">
        <v>83</v>
      </c>
      <c r="AG13" s="119">
        <v>0</v>
      </c>
      <c r="AH13" s="119">
        <v>200000</v>
      </c>
      <c r="AI13" s="119">
        <v>2610.4578313253014</v>
      </c>
      <c r="AJ13" s="562">
        <f t="shared" si="4"/>
        <v>7.1193616902456603E-5</v>
      </c>
      <c r="AK13" s="120">
        <v>0</v>
      </c>
      <c r="AL13" s="118">
        <v>16</v>
      </c>
      <c r="AM13" s="119">
        <v>0</v>
      </c>
      <c r="AN13" s="119">
        <v>76000000</v>
      </c>
      <c r="AO13" s="119">
        <v>4762500</v>
      </c>
      <c r="AP13" s="562">
        <f t="shared" si="5"/>
        <v>8.1201257213703373E-2</v>
      </c>
      <c r="AQ13" s="120">
        <v>0</v>
      </c>
      <c r="AR13" s="118">
        <v>81</v>
      </c>
      <c r="AS13" s="119">
        <v>0</v>
      </c>
      <c r="AT13" s="119">
        <v>796000</v>
      </c>
      <c r="AU13" s="119">
        <v>15283.95061728395</v>
      </c>
      <c r="AV13" s="562">
        <f t="shared" si="6"/>
        <v>2.9169742031807846E-4</v>
      </c>
      <c r="AW13" s="120">
        <v>0</v>
      </c>
      <c r="AX13" s="118">
        <v>73</v>
      </c>
      <c r="AY13" s="119">
        <v>0</v>
      </c>
      <c r="AZ13" s="119">
        <v>796000</v>
      </c>
      <c r="BA13" s="119">
        <v>16958.904109589042</v>
      </c>
      <c r="BB13" s="562">
        <f t="shared" si="7"/>
        <v>3.8396029262538137E-4</v>
      </c>
      <c r="BC13" s="120">
        <v>0</v>
      </c>
      <c r="BD13" s="118">
        <v>11</v>
      </c>
      <c r="BE13" s="119">
        <v>0</v>
      </c>
      <c r="BF13" s="119">
        <v>307000</v>
      </c>
      <c r="BG13" s="119">
        <v>27909.090909090908</v>
      </c>
      <c r="BH13" s="562">
        <f t="shared" si="8"/>
        <v>6.1751954523784854E-4</v>
      </c>
      <c r="BI13" s="120">
        <v>0</v>
      </c>
    </row>
    <row r="14" spans="1:61" ht="20.100000000000001" customHeight="1" x14ac:dyDescent="0.15">
      <c r="B14" s="975"/>
      <c r="C14" s="693"/>
      <c r="D14" s="713"/>
      <c r="E14" s="716"/>
      <c r="F14" s="703" t="s">
        <v>242</v>
      </c>
      <c r="G14" s="707" t="s">
        <v>234</v>
      </c>
      <c r="H14" s="118">
        <v>174</v>
      </c>
      <c r="I14" s="119">
        <v>0</v>
      </c>
      <c r="J14" s="119">
        <v>253207000</v>
      </c>
      <c r="K14" s="119">
        <v>1882634.0344827587</v>
      </c>
      <c r="L14" s="562">
        <f t="shared" si="0"/>
        <v>3.4719310019286138E-2</v>
      </c>
      <c r="M14" s="120">
        <v>0</v>
      </c>
      <c r="N14" s="118">
        <v>156</v>
      </c>
      <c r="O14" s="119">
        <v>0</v>
      </c>
      <c r="P14" s="119">
        <v>880000</v>
      </c>
      <c r="Q14" s="119">
        <v>17272.826923076922</v>
      </c>
      <c r="R14" s="562">
        <f t="shared" si="1"/>
        <v>4.3973996659378616E-4</v>
      </c>
      <c r="S14" s="120">
        <v>0</v>
      </c>
      <c r="T14" s="118">
        <v>27</v>
      </c>
      <c r="U14" s="119">
        <v>0</v>
      </c>
      <c r="V14" s="119">
        <v>253207000</v>
      </c>
      <c r="W14" s="119">
        <v>9432851.8518518526</v>
      </c>
      <c r="X14" s="562">
        <f t="shared" si="2"/>
        <v>0.17741307323651398</v>
      </c>
      <c r="Y14" s="120">
        <v>0</v>
      </c>
      <c r="Z14" s="118">
        <v>93</v>
      </c>
      <c r="AA14" s="119">
        <v>0</v>
      </c>
      <c r="AB14" s="119">
        <v>253207000</v>
      </c>
      <c r="AC14" s="119">
        <v>3475213.8602150539</v>
      </c>
      <c r="AD14" s="562">
        <f t="shared" si="3"/>
        <v>6.2218372579164835E-2</v>
      </c>
      <c r="AE14" s="120">
        <v>0</v>
      </c>
      <c r="AF14" s="118">
        <v>83</v>
      </c>
      <c r="AG14" s="119">
        <v>0</v>
      </c>
      <c r="AH14" s="119">
        <v>7800000</v>
      </c>
      <c r="AI14" s="119">
        <v>168613.22891566265</v>
      </c>
      <c r="AJ14" s="562">
        <f t="shared" si="4"/>
        <v>4.5984981944770615E-3</v>
      </c>
      <c r="AK14" s="120">
        <v>0</v>
      </c>
      <c r="AL14" s="118">
        <v>16</v>
      </c>
      <c r="AM14" s="119">
        <v>0</v>
      </c>
      <c r="AN14" s="119">
        <v>253207000</v>
      </c>
      <c r="AO14" s="119">
        <v>15917937.5</v>
      </c>
      <c r="AP14" s="562">
        <f t="shared" si="5"/>
        <v>0.27140294745389065</v>
      </c>
      <c r="AQ14" s="120">
        <v>0</v>
      </c>
      <c r="AR14" s="118">
        <v>81</v>
      </c>
      <c r="AS14" s="119">
        <v>0</v>
      </c>
      <c r="AT14" s="119">
        <v>3559433</v>
      </c>
      <c r="AU14" s="119">
        <v>54116.456790123455</v>
      </c>
      <c r="AV14" s="562">
        <f t="shared" si="6"/>
        <v>1.0328239888829853E-3</v>
      </c>
      <c r="AW14" s="120">
        <v>0</v>
      </c>
      <c r="AX14" s="118">
        <v>73</v>
      </c>
      <c r="AY14" s="119">
        <v>0</v>
      </c>
      <c r="AZ14" s="119">
        <v>3559433</v>
      </c>
      <c r="BA14" s="119">
        <v>60047.027397260274</v>
      </c>
      <c r="BB14" s="562">
        <f t="shared" si="7"/>
        <v>1.3595025988560204E-3</v>
      </c>
      <c r="BC14" s="120">
        <v>0</v>
      </c>
      <c r="BD14" s="118">
        <v>11</v>
      </c>
      <c r="BE14" s="119">
        <v>0</v>
      </c>
      <c r="BF14" s="119">
        <v>0</v>
      </c>
      <c r="BG14" s="119">
        <v>0</v>
      </c>
      <c r="BH14" s="562">
        <f t="shared" si="8"/>
        <v>0</v>
      </c>
      <c r="BI14" s="120">
        <v>0</v>
      </c>
    </row>
    <row r="15" spans="1:61" ht="20.100000000000001" customHeight="1" x14ac:dyDescent="0.15">
      <c r="B15" s="975"/>
      <c r="C15" s="693"/>
      <c r="D15" s="713"/>
      <c r="E15" s="981" t="s">
        <v>243</v>
      </c>
      <c r="F15" s="983"/>
      <c r="G15" s="707" t="s">
        <v>234</v>
      </c>
      <c r="H15" s="118">
        <v>175</v>
      </c>
      <c r="I15" s="119">
        <v>0</v>
      </c>
      <c r="J15" s="119">
        <v>5686083</v>
      </c>
      <c r="K15" s="119">
        <v>37380.474285714285</v>
      </c>
      <c r="L15" s="562">
        <f t="shared" si="0"/>
        <v>6.8936620268327214E-4</v>
      </c>
      <c r="M15" s="120">
        <v>0</v>
      </c>
      <c r="N15" s="118">
        <v>157</v>
      </c>
      <c r="O15" s="119">
        <v>0</v>
      </c>
      <c r="P15" s="119">
        <v>5686083</v>
      </c>
      <c r="Q15" s="119">
        <v>41666.133757961783</v>
      </c>
      <c r="R15" s="562">
        <f t="shared" si="1"/>
        <v>1.0607565483296392E-3</v>
      </c>
      <c r="S15" s="120">
        <v>0</v>
      </c>
      <c r="T15" s="118">
        <v>27</v>
      </c>
      <c r="U15" s="119">
        <v>0</v>
      </c>
      <c r="V15" s="119">
        <v>0</v>
      </c>
      <c r="W15" s="119">
        <v>0</v>
      </c>
      <c r="X15" s="562">
        <f t="shared" si="2"/>
        <v>0</v>
      </c>
      <c r="Y15" s="120">
        <v>0</v>
      </c>
      <c r="Z15" s="118">
        <v>94</v>
      </c>
      <c r="AA15" s="119">
        <v>0</v>
      </c>
      <c r="AB15" s="119">
        <v>5686083</v>
      </c>
      <c r="AC15" s="119">
        <v>69591.308510638293</v>
      </c>
      <c r="AD15" s="562">
        <f t="shared" si="3"/>
        <v>1.2459256136019661E-3</v>
      </c>
      <c r="AE15" s="120">
        <v>0</v>
      </c>
      <c r="AF15" s="118">
        <v>84</v>
      </c>
      <c r="AG15" s="119">
        <v>0</v>
      </c>
      <c r="AH15" s="119">
        <v>5686083</v>
      </c>
      <c r="AI15" s="119">
        <v>77875.988095238092</v>
      </c>
      <c r="AJ15" s="562">
        <f t="shared" si="4"/>
        <v>2.1238700720700339E-3</v>
      </c>
      <c r="AK15" s="120">
        <v>0</v>
      </c>
      <c r="AL15" s="118">
        <v>16</v>
      </c>
      <c r="AM15" s="119">
        <v>0</v>
      </c>
      <c r="AN15" s="119">
        <v>0</v>
      </c>
      <c r="AO15" s="119">
        <v>0</v>
      </c>
      <c r="AP15" s="562">
        <f t="shared" si="5"/>
        <v>0</v>
      </c>
      <c r="AQ15" s="120">
        <v>0</v>
      </c>
      <c r="AR15" s="118">
        <v>81</v>
      </c>
      <c r="AS15" s="119">
        <v>0</v>
      </c>
      <c r="AT15" s="119">
        <v>0</v>
      </c>
      <c r="AU15" s="119">
        <v>0</v>
      </c>
      <c r="AV15" s="562">
        <f t="shared" si="6"/>
        <v>0</v>
      </c>
      <c r="AW15" s="120">
        <v>0</v>
      </c>
      <c r="AX15" s="118">
        <v>73</v>
      </c>
      <c r="AY15" s="127">
        <v>0</v>
      </c>
      <c r="AZ15" s="127">
        <v>0</v>
      </c>
      <c r="BA15" s="127">
        <v>0</v>
      </c>
      <c r="BB15" s="562">
        <f t="shared" si="7"/>
        <v>0</v>
      </c>
      <c r="BC15" s="127">
        <v>0</v>
      </c>
      <c r="BD15" s="118">
        <v>11</v>
      </c>
      <c r="BE15" s="119">
        <v>0</v>
      </c>
      <c r="BF15" s="119">
        <v>0</v>
      </c>
      <c r="BG15" s="119">
        <v>0</v>
      </c>
      <c r="BH15" s="562">
        <f t="shared" si="8"/>
        <v>0</v>
      </c>
      <c r="BI15" s="120">
        <v>0</v>
      </c>
    </row>
    <row r="16" spans="1:61" ht="20.100000000000001" customHeight="1" x14ac:dyDescent="0.15">
      <c r="B16" s="975"/>
      <c r="C16" s="693"/>
      <c r="D16" s="713"/>
      <c r="E16" s="714"/>
      <c r="F16" s="827" t="s">
        <v>241</v>
      </c>
      <c r="G16" s="815" t="s">
        <v>234</v>
      </c>
      <c r="H16" s="118">
        <v>174</v>
      </c>
      <c r="I16" s="119">
        <v>0</v>
      </c>
      <c r="J16" s="119">
        <v>1866666</v>
      </c>
      <c r="K16" s="119">
        <v>10727.965517241379</v>
      </c>
      <c r="L16" s="562">
        <f t="shared" si="0"/>
        <v>1.9784384742181071E-4</v>
      </c>
      <c r="M16" s="120">
        <v>0</v>
      </c>
      <c r="N16" s="118">
        <v>156</v>
      </c>
      <c r="O16" s="119">
        <v>0</v>
      </c>
      <c r="P16" s="119">
        <v>1866666</v>
      </c>
      <c r="Q16" s="119">
        <v>11965.807692307691</v>
      </c>
      <c r="R16" s="562">
        <f t="shared" si="1"/>
        <v>3.0463130895227699E-4</v>
      </c>
      <c r="S16" s="120">
        <v>0</v>
      </c>
      <c r="T16" s="118">
        <v>27</v>
      </c>
      <c r="U16" s="119">
        <v>0</v>
      </c>
      <c r="V16" s="119">
        <v>0</v>
      </c>
      <c r="W16" s="119">
        <v>0</v>
      </c>
      <c r="X16" s="562">
        <f t="shared" si="2"/>
        <v>0</v>
      </c>
      <c r="Y16" s="120">
        <v>0</v>
      </c>
      <c r="Z16" s="118">
        <v>93</v>
      </c>
      <c r="AA16" s="119">
        <v>0</v>
      </c>
      <c r="AB16" s="119">
        <v>1866666</v>
      </c>
      <c r="AC16" s="119">
        <v>20071.677419354837</v>
      </c>
      <c r="AD16" s="562">
        <f t="shared" si="3"/>
        <v>3.5935259071766848E-4</v>
      </c>
      <c r="AE16" s="120">
        <v>0</v>
      </c>
      <c r="AF16" s="118">
        <v>83</v>
      </c>
      <c r="AG16" s="119">
        <v>0</v>
      </c>
      <c r="AH16" s="119">
        <v>1866666</v>
      </c>
      <c r="AI16" s="119">
        <v>22489.951807228917</v>
      </c>
      <c r="AJ16" s="562">
        <f t="shared" si="4"/>
        <v>6.1335639821681587E-4</v>
      </c>
      <c r="AK16" s="120">
        <v>0</v>
      </c>
      <c r="AL16" s="118">
        <v>16</v>
      </c>
      <c r="AM16" s="119">
        <v>0</v>
      </c>
      <c r="AN16" s="119">
        <v>0</v>
      </c>
      <c r="AO16" s="119">
        <v>0</v>
      </c>
      <c r="AP16" s="562">
        <f t="shared" si="5"/>
        <v>0</v>
      </c>
      <c r="AQ16" s="120">
        <v>0</v>
      </c>
      <c r="AR16" s="118">
        <v>81</v>
      </c>
      <c r="AS16" s="119">
        <v>0</v>
      </c>
      <c r="AT16" s="119">
        <v>0</v>
      </c>
      <c r="AU16" s="119">
        <v>0</v>
      </c>
      <c r="AV16" s="562">
        <f t="shared" si="6"/>
        <v>0</v>
      </c>
      <c r="AW16" s="120">
        <v>0</v>
      </c>
      <c r="AX16" s="118">
        <v>73</v>
      </c>
      <c r="AY16" s="127">
        <v>0</v>
      </c>
      <c r="AZ16" s="127">
        <v>0</v>
      </c>
      <c r="BA16" s="127">
        <v>0</v>
      </c>
      <c r="BB16" s="562">
        <f t="shared" si="7"/>
        <v>0</v>
      </c>
      <c r="BC16" s="127">
        <v>0</v>
      </c>
      <c r="BD16" s="118">
        <v>11</v>
      </c>
      <c r="BE16" s="119">
        <v>0</v>
      </c>
      <c r="BF16" s="119">
        <v>0</v>
      </c>
      <c r="BG16" s="119">
        <v>0</v>
      </c>
      <c r="BH16" s="562">
        <f t="shared" si="8"/>
        <v>0</v>
      </c>
      <c r="BI16" s="120">
        <v>0</v>
      </c>
    </row>
    <row r="17" spans="2:61" ht="20.100000000000001" customHeight="1" x14ac:dyDescent="0.15">
      <c r="B17" s="975"/>
      <c r="C17" s="693"/>
      <c r="D17" s="716"/>
      <c r="E17" s="716"/>
      <c r="F17" s="703" t="s">
        <v>242</v>
      </c>
      <c r="G17" s="707" t="s">
        <v>234</v>
      </c>
      <c r="H17" s="118">
        <v>174</v>
      </c>
      <c r="I17" s="119">
        <v>0</v>
      </c>
      <c r="J17" s="119">
        <v>3819417</v>
      </c>
      <c r="K17" s="119">
        <v>21950.672413793105</v>
      </c>
      <c r="L17" s="562">
        <f t="shared" si="0"/>
        <v>4.0481165574787889E-4</v>
      </c>
      <c r="M17" s="120">
        <v>0</v>
      </c>
      <c r="N17" s="118">
        <v>156</v>
      </c>
      <c r="O17" s="119">
        <v>0</v>
      </c>
      <c r="P17" s="119">
        <v>3819417</v>
      </c>
      <c r="Q17" s="119">
        <v>24483.442307692309</v>
      </c>
      <c r="R17" s="562">
        <f t="shared" si="1"/>
        <v>6.2331129411720095E-4</v>
      </c>
      <c r="S17" s="120">
        <v>0</v>
      </c>
      <c r="T17" s="118">
        <v>27</v>
      </c>
      <c r="U17" s="119">
        <v>0</v>
      </c>
      <c r="V17" s="119">
        <v>0</v>
      </c>
      <c r="W17" s="119">
        <v>0</v>
      </c>
      <c r="X17" s="562">
        <f t="shared" si="2"/>
        <v>0</v>
      </c>
      <c r="Y17" s="120">
        <v>0</v>
      </c>
      <c r="Z17" s="118">
        <v>93</v>
      </c>
      <c r="AA17" s="119">
        <v>0</v>
      </c>
      <c r="AB17" s="119">
        <v>3819417</v>
      </c>
      <c r="AC17" s="119">
        <v>41069</v>
      </c>
      <c r="AD17" s="562">
        <f t="shared" si="3"/>
        <v>7.352774379461057E-4</v>
      </c>
      <c r="AE17" s="120">
        <v>0</v>
      </c>
      <c r="AF17" s="118">
        <v>83</v>
      </c>
      <c r="AG17" s="119">
        <v>0</v>
      </c>
      <c r="AH17" s="119">
        <v>3819417</v>
      </c>
      <c r="AI17" s="119">
        <v>46017.072289156626</v>
      </c>
      <c r="AJ17" s="562">
        <f t="shared" si="4"/>
        <v>1.2549989416468055E-3</v>
      </c>
      <c r="AK17" s="120">
        <v>0</v>
      </c>
      <c r="AL17" s="118">
        <v>16</v>
      </c>
      <c r="AM17" s="119">
        <v>0</v>
      </c>
      <c r="AN17" s="119">
        <v>0</v>
      </c>
      <c r="AO17" s="119">
        <v>0</v>
      </c>
      <c r="AP17" s="562">
        <f t="shared" si="5"/>
        <v>0</v>
      </c>
      <c r="AQ17" s="120">
        <v>0</v>
      </c>
      <c r="AR17" s="118">
        <v>81</v>
      </c>
      <c r="AS17" s="119">
        <v>0</v>
      </c>
      <c r="AT17" s="119">
        <v>0</v>
      </c>
      <c r="AU17" s="119">
        <v>0</v>
      </c>
      <c r="AV17" s="562">
        <f t="shared" si="6"/>
        <v>0</v>
      </c>
      <c r="AW17" s="120">
        <v>0</v>
      </c>
      <c r="AX17" s="118">
        <v>73</v>
      </c>
      <c r="AY17" s="127">
        <v>0</v>
      </c>
      <c r="AZ17" s="127">
        <v>0</v>
      </c>
      <c r="BA17" s="127">
        <v>0</v>
      </c>
      <c r="BB17" s="562">
        <f t="shared" si="7"/>
        <v>0</v>
      </c>
      <c r="BC17" s="127">
        <v>0</v>
      </c>
      <c r="BD17" s="118">
        <v>11</v>
      </c>
      <c r="BE17" s="119">
        <v>0</v>
      </c>
      <c r="BF17" s="119">
        <v>0</v>
      </c>
      <c r="BG17" s="119">
        <v>0</v>
      </c>
      <c r="BH17" s="562">
        <f t="shared" si="8"/>
        <v>0</v>
      </c>
      <c r="BI17" s="120">
        <v>0</v>
      </c>
    </row>
    <row r="18" spans="2:61" ht="20.100000000000001" customHeight="1" x14ac:dyDescent="0.15">
      <c r="B18" s="975"/>
      <c r="C18" s="693"/>
      <c r="D18" s="708" t="s">
        <v>244</v>
      </c>
      <c r="E18" s="711"/>
      <c r="F18" s="826"/>
      <c r="G18" s="712" t="s">
        <v>234</v>
      </c>
      <c r="H18" s="118">
        <v>191</v>
      </c>
      <c r="I18" s="119">
        <v>0</v>
      </c>
      <c r="J18" s="119">
        <v>105143000</v>
      </c>
      <c r="K18" s="119">
        <v>5987761.3717277488</v>
      </c>
      <c r="L18" s="562">
        <f t="shared" si="0"/>
        <v>0.11042557373272943</v>
      </c>
      <c r="M18" s="120">
        <v>3600000</v>
      </c>
      <c r="N18" s="118">
        <v>171</v>
      </c>
      <c r="O18" s="119">
        <v>0</v>
      </c>
      <c r="P18" s="119">
        <v>17189615</v>
      </c>
      <c r="Q18" s="119">
        <v>4440536.1461988306</v>
      </c>
      <c r="R18" s="562">
        <f t="shared" si="1"/>
        <v>0.1130493129633079</v>
      </c>
      <c r="S18" s="120">
        <v>3600000</v>
      </c>
      <c r="T18" s="118">
        <v>27</v>
      </c>
      <c r="U18" s="119">
        <v>0</v>
      </c>
      <c r="V18" s="119">
        <v>105143000</v>
      </c>
      <c r="W18" s="119">
        <v>9212078.0370370373</v>
      </c>
      <c r="X18" s="562">
        <f t="shared" si="2"/>
        <v>0.17326075943029684</v>
      </c>
      <c r="Y18" s="120">
        <v>4950000</v>
      </c>
      <c r="Z18" s="118">
        <v>104</v>
      </c>
      <c r="AA18" s="119">
        <v>0</v>
      </c>
      <c r="AB18" s="119">
        <v>105143000</v>
      </c>
      <c r="AC18" s="119">
        <v>6596715.009615385</v>
      </c>
      <c r="AD18" s="562">
        <f t="shared" si="3"/>
        <v>0.11810406172856948</v>
      </c>
      <c r="AE18" s="120">
        <v>3545450</v>
      </c>
      <c r="AF18" s="118">
        <v>94</v>
      </c>
      <c r="AG18" s="119">
        <v>0</v>
      </c>
      <c r="AH18" s="119">
        <v>22303954</v>
      </c>
      <c r="AI18" s="119">
        <v>4493716.7127659572</v>
      </c>
      <c r="AJ18" s="562">
        <f t="shared" si="4"/>
        <v>0.12255472671412747</v>
      </c>
      <c r="AK18" s="120">
        <v>3545450</v>
      </c>
      <c r="AL18" s="118">
        <v>16</v>
      </c>
      <c r="AM18" s="119">
        <v>0</v>
      </c>
      <c r="AN18" s="119">
        <v>105143000</v>
      </c>
      <c r="AO18" s="119">
        <v>11611548.625</v>
      </c>
      <c r="AP18" s="562">
        <f t="shared" si="5"/>
        <v>0.19797844546940654</v>
      </c>
      <c r="AQ18" s="120">
        <v>5518513.5</v>
      </c>
      <c r="AR18" s="118">
        <v>87</v>
      </c>
      <c r="AS18" s="119">
        <v>0</v>
      </c>
      <c r="AT18" s="119">
        <v>33394525</v>
      </c>
      <c r="AU18" s="119">
        <v>5259816.7931034481</v>
      </c>
      <c r="AV18" s="562">
        <f t="shared" si="6"/>
        <v>0.10038471258595534</v>
      </c>
      <c r="AW18" s="120">
        <v>3600000</v>
      </c>
      <c r="AX18" s="118">
        <v>79</v>
      </c>
      <c r="AY18" s="119">
        <v>0</v>
      </c>
      <c r="AZ18" s="119">
        <v>15565000</v>
      </c>
      <c r="BA18" s="119">
        <v>4562894.2911392404</v>
      </c>
      <c r="BB18" s="562">
        <f t="shared" si="7"/>
        <v>0.10330680661457904</v>
      </c>
      <c r="BC18" s="120">
        <v>3600000</v>
      </c>
      <c r="BD18" s="118">
        <v>11</v>
      </c>
      <c r="BE18" s="119">
        <v>0</v>
      </c>
      <c r="BF18" s="119">
        <v>25071181</v>
      </c>
      <c r="BG18" s="119">
        <v>5721939</v>
      </c>
      <c r="BH18" s="562">
        <f t="shared" si="8"/>
        <v>0.12660423733141957</v>
      </c>
      <c r="BI18" s="120">
        <v>2553389</v>
      </c>
    </row>
    <row r="19" spans="2:61" ht="20.100000000000001" customHeight="1" x14ac:dyDescent="0.15">
      <c r="B19" s="975"/>
      <c r="C19" s="693"/>
      <c r="D19" s="716"/>
      <c r="E19" s="715" t="s">
        <v>245</v>
      </c>
      <c r="F19" s="743"/>
      <c r="G19" s="707" t="s">
        <v>234</v>
      </c>
      <c r="H19" s="118">
        <v>176</v>
      </c>
      <c r="I19" s="119">
        <v>0</v>
      </c>
      <c r="J19" s="119">
        <v>12147741</v>
      </c>
      <c r="K19" s="119">
        <v>977945.80681818177</v>
      </c>
      <c r="L19" s="562">
        <f t="shared" si="0"/>
        <v>1.8035158733497505E-2</v>
      </c>
      <c r="M19" s="120">
        <v>0</v>
      </c>
      <c r="N19" s="118">
        <v>158</v>
      </c>
      <c r="O19" s="119">
        <v>0</v>
      </c>
      <c r="P19" s="119">
        <v>4745000</v>
      </c>
      <c r="Q19" s="119">
        <v>632908.48101265822</v>
      </c>
      <c r="R19" s="562">
        <f t="shared" si="1"/>
        <v>1.6112889658240849E-2</v>
      </c>
      <c r="S19" s="120">
        <v>0</v>
      </c>
      <c r="T19" s="118">
        <v>27</v>
      </c>
      <c r="U19" s="119">
        <v>0</v>
      </c>
      <c r="V19" s="119">
        <v>2295613</v>
      </c>
      <c r="W19" s="119">
        <v>782372.70370370371</v>
      </c>
      <c r="X19" s="562">
        <f t="shared" si="2"/>
        <v>1.4714865446888672E-2</v>
      </c>
      <c r="Y19" s="120">
        <v>288000</v>
      </c>
      <c r="Z19" s="118">
        <v>96</v>
      </c>
      <c r="AA19" s="119">
        <v>0</v>
      </c>
      <c r="AB19" s="119">
        <v>12147741</v>
      </c>
      <c r="AC19" s="119">
        <v>854882.19791666663</v>
      </c>
      <c r="AD19" s="562">
        <f t="shared" si="3"/>
        <v>1.5305354214368558E-2</v>
      </c>
      <c r="AE19" s="120">
        <v>7500</v>
      </c>
      <c r="AF19" s="118">
        <v>86</v>
      </c>
      <c r="AG19" s="119">
        <v>0</v>
      </c>
      <c r="AH19" s="119">
        <v>3633257</v>
      </c>
      <c r="AI19" s="119">
        <v>525398.48837209307</v>
      </c>
      <c r="AJ19" s="562">
        <f t="shared" si="4"/>
        <v>1.4328911294193352E-2</v>
      </c>
      <c r="AK19" s="120">
        <v>7500</v>
      </c>
      <c r="AL19" s="118">
        <v>16</v>
      </c>
      <c r="AM19" s="119">
        <v>0</v>
      </c>
      <c r="AN19" s="119">
        <v>2295613</v>
      </c>
      <c r="AO19" s="119">
        <v>735614.5</v>
      </c>
      <c r="AP19" s="562">
        <f t="shared" si="5"/>
        <v>1.2542324876562688E-2</v>
      </c>
      <c r="AQ19" s="120">
        <v>209117</v>
      </c>
      <c r="AR19" s="118">
        <v>80</v>
      </c>
      <c r="AS19" s="119">
        <v>0</v>
      </c>
      <c r="AT19" s="119">
        <v>11006660</v>
      </c>
      <c r="AU19" s="119">
        <v>1125622.1375</v>
      </c>
      <c r="AV19" s="562">
        <f t="shared" si="6"/>
        <v>2.1482735843857338E-2</v>
      </c>
      <c r="AW19" s="120">
        <v>0</v>
      </c>
      <c r="AX19" s="118">
        <v>72</v>
      </c>
      <c r="AY19" s="119">
        <v>0</v>
      </c>
      <c r="AZ19" s="119">
        <v>6000000</v>
      </c>
      <c r="BA19" s="119">
        <v>778753.75</v>
      </c>
      <c r="BB19" s="562">
        <f t="shared" si="7"/>
        <v>1.7631476409141561E-2</v>
      </c>
      <c r="BC19" s="120">
        <v>0</v>
      </c>
      <c r="BD19" s="118">
        <v>11</v>
      </c>
      <c r="BE19" s="119">
        <v>0</v>
      </c>
      <c r="BF19" s="119">
        <v>2158272</v>
      </c>
      <c r="BG19" s="119">
        <v>850384.63636363635</v>
      </c>
      <c r="BH19" s="562">
        <f t="shared" si="8"/>
        <v>1.8815701867002557E-2</v>
      </c>
      <c r="BI19" s="120">
        <v>511485</v>
      </c>
    </row>
    <row r="20" spans="2:61" ht="20.100000000000001" customHeight="1" x14ac:dyDescent="0.15">
      <c r="B20" s="975"/>
      <c r="C20" s="717"/>
      <c r="D20" s="718" t="s">
        <v>246</v>
      </c>
      <c r="E20" s="719"/>
      <c r="F20" s="722"/>
      <c r="G20" s="699" t="s">
        <v>234</v>
      </c>
      <c r="H20" s="130">
        <v>183</v>
      </c>
      <c r="I20" s="131">
        <v>0</v>
      </c>
      <c r="J20" s="131">
        <v>44257213</v>
      </c>
      <c r="K20" s="131">
        <v>1357802.300546448</v>
      </c>
      <c r="L20" s="563">
        <f t="shared" si="0"/>
        <v>2.5040426420700507E-2</v>
      </c>
      <c r="M20" s="132">
        <v>96000</v>
      </c>
      <c r="N20" s="130">
        <v>165</v>
      </c>
      <c r="O20" s="131">
        <v>0</v>
      </c>
      <c r="P20" s="131">
        <v>6885172</v>
      </c>
      <c r="Q20" s="131">
        <v>725799.22424242424</v>
      </c>
      <c r="R20" s="563">
        <f t="shared" si="1"/>
        <v>1.8477747044159287E-2</v>
      </c>
      <c r="S20" s="132">
        <v>96000</v>
      </c>
      <c r="T20" s="130">
        <v>27</v>
      </c>
      <c r="U20" s="131">
        <v>0</v>
      </c>
      <c r="V20" s="131">
        <v>5644000</v>
      </c>
      <c r="W20" s="131">
        <v>558097.07407407404</v>
      </c>
      <c r="X20" s="563">
        <f t="shared" si="2"/>
        <v>1.0496689509265382E-2</v>
      </c>
      <c r="Y20" s="132">
        <v>199588</v>
      </c>
      <c r="Z20" s="130">
        <v>102</v>
      </c>
      <c r="AA20" s="131">
        <v>0</v>
      </c>
      <c r="AB20" s="131">
        <v>44257213</v>
      </c>
      <c r="AC20" s="131">
        <v>1622048.6862745099</v>
      </c>
      <c r="AD20" s="563">
        <f t="shared" si="3"/>
        <v>2.904029322037956E-2</v>
      </c>
      <c r="AE20" s="132">
        <v>28927</v>
      </c>
      <c r="AF20" s="130">
        <v>92</v>
      </c>
      <c r="AG20" s="131">
        <v>0</v>
      </c>
      <c r="AH20" s="131">
        <v>6535573</v>
      </c>
      <c r="AI20" s="131">
        <v>842516.64130434778</v>
      </c>
      <c r="AJ20" s="563">
        <f t="shared" si="4"/>
        <v>2.2977504664196801E-2</v>
      </c>
      <c r="AK20" s="132">
        <v>28927</v>
      </c>
      <c r="AL20" s="130">
        <v>16</v>
      </c>
      <c r="AM20" s="131">
        <v>0</v>
      </c>
      <c r="AN20" s="131">
        <v>5644000</v>
      </c>
      <c r="AO20" s="131">
        <v>561078.3125</v>
      </c>
      <c r="AP20" s="563">
        <f t="shared" si="5"/>
        <v>9.5664597103082699E-3</v>
      </c>
      <c r="AQ20" s="132">
        <v>108686</v>
      </c>
      <c r="AR20" s="130">
        <v>81</v>
      </c>
      <c r="AS20" s="131">
        <v>0</v>
      </c>
      <c r="AT20" s="131">
        <v>15693413</v>
      </c>
      <c r="AU20" s="131">
        <v>1025047.5925925926</v>
      </c>
      <c r="AV20" s="563">
        <f t="shared" si="6"/>
        <v>1.9563249447062836E-2</v>
      </c>
      <c r="AW20" s="132">
        <v>147972</v>
      </c>
      <c r="AX20" s="130">
        <v>73</v>
      </c>
      <c r="AY20" s="131">
        <v>0</v>
      </c>
      <c r="AZ20" s="131">
        <v>6885172</v>
      </c>
      <c r="BA20" s="131">
        <v>578703.30136986298</v>
      </c>
      <c r="BB20" s="563">
        <f t="shared" si="7"/>
        <v>1.3102207990645412E-2</v>
      </c>
      <c r="BC20" s="132">
        <v>147972</v>
      </c>
      <c r="BD20" s="130">
        <v>11</v>
      </c>
      <c r="BE20" s="131">
        <v>0</v>
      </c>
      <c r="BF20" s="131">
        <v>2031466</v>
      </c>
      <c r="BG20" s="131">
        <v>553760.72727272729</v>
      </c>
      <c r="BH20" s="563">
        <f t="shared" si="8"/>
        <v>1.2252569372105483E-2</v>
      </c>
      <c r="BI20" s="132">
        <v>283804</v>
      </c>
    </row>
    <row r="21" spans="2:61" ht="20.100000000000001" customHeight="1" x14ac:dyDescent="0.15">
      <c r="B21" s="975"/>
      <c r="C21" s="690" t="s">
        <v>247</v>
      </c>
      <c r="D21" s="691"/>
      <c r="E21" s="691"/>
      <c r="F21" s="825"/>
      <c r="G21" s="692" t="s">
        <v>234</v>
      </c>
      <c r="H21" s="133">
        <v>182</v>
      </c>
      <c r="I21" s="134">
        <v>0</v>
      </c>
      <c r="J21" s="134">
        <v>55445562</v>
      </c>
      <c r="K21" s="134">
        <v>1593103.1373626373</v>
      </c>
      <c r="L21" s="564">
        <f t="shared" si="0"/>
        <v>2.9379816101108177E-2</v>
      </c>
      <c r="M21" s="135">
        <v>0</v>
      </c>
      <c r="N21" s="133">
        <v>164</v>
      </c>
      <c r="O21" s="134">
        <v>0</v>
      </c>
      <c r="P21" s="134">
        <v>5409000</v>
      </c>
      <c r="Q21" s="134">
        <v>309759.06097560975</v>
      </c>
      <c r="R21" s="564">
        <f t="shared" si="1"/>
        <v>7.8859957164019688E-3</v>
      </c>
      <c r="S21" s="135">
        <v>0</v>
      </c>
      <c r="T21" s="133">
        <v>27</v>
      </c>
      <c r="U21" s="134">
        <v>0</v>
      </c>
      <c r="V21" s="134">
        <v>8233795</v>
      </c>
      <c r="W21" s="134">
        <v>604106.25925925921</v>
      </c>
      <c r="X21" s="564">
        <f t="shared" si="2"/>
        <v>1.1362030242800714E-2</v>
      </c>
      <c r="Y21" s="135">
        <v>0</v>
      </c>
      <c r="Z21" s="133">
        <v>97</v>
      </c>
      <c r="AA21" s="134">
        <v>0</v>
      </c>
      <c r="AB21" s="134">
        <v>55445562</v>
      </c>
      <c r="AC21" s="134">
        <v>1217430.1340206186</v>
      </c>
      <c r="AD21" s="564">
        <f t="shared" si="3"/>
        <v>2.1796218798146156E-2</v>
      </c>
      <c r="AE21" s="135">
        <v>0</v>
      </c>
      <c r="AF21" s="133">
        <v>87</v>
      </c>
      <c r="AG21" s="134">
        <v>0</v>
      </c>
      <c r="AH21" s="134">
        <v>3990339</v>
      </c>
      <c r="AI21" s="134">
        <v>268147.59770114941</v>
      </c>
      <c r="AJ21" s="564">
        <f t="shared" si="4"/>
        <v>7.3130456715164386E-3</v>
      </c>
      <c r="AK21" s="135">
        <v>0</v>
      </c>
      <c r="AL21" s="133">
        <v>16</v>
      </c>
      <c r="AM21" s="134">
        <v>0</v>
      </c>
      <c r="AN21" s="134">
        <v>3990339</v>
      </c>
      <c r="AO21" s="134">
        <v>504817.125</v>
      </c>
      <c r="AP21" s="564">
        <f t="shared" si="5"/>
        <v>8.6071989948571636E-3</v>
      </c>
      <c r="AQ21" s="135">
        <v>0</v>
      </c>
      <c r="AR21" s="133">
        <v>85</v>
      </c>
      <c r="AS21" s="134">
        <v>0</v>
      </c>
      <c r="AT21" s="134">
        <v>41610000</v>
      </c>
      <c r="AU21" s="134">
        <v>2021812.3294117646</v>
      </c>
      <c r="AV21" s="564">
        <f t="shared" si="6"/>
        <v>3.8586714627942199E-2</v>
      </c>
      <c r="AW21" s="135">
        <v>0</v>
      </c>
      <c r="AX21" s="133">
        <v>77</v>
      </c>
      <c r="AY21" s="134">
        <v>0</v>
      </c>
      <c r="AZ21" s="134">
        <v>17000000</v>
      </c>
      <c r="BA21" s="134">
        <v>549304.41558441555</v>
      </c>
      <c r="BB21" s="564">
        <f t="shared" si="7"/>
        <v>1.2436598661404731E-2</v>
      </c>
      <c r="BC21" s="135">
        <v>0</v>
      </c>
      <c r="BD21" s="133">
        <v>11</v>
      </c>
      <c r="BE21" s="134">
        <v>0</v>
      </c>
      <c r="BF21" s="134">
        <v>8233795</v>
      </c>
      <c r="BG21" s="134">
        <v>748526.81818181823</v>
      </c>
      <c r="BH21" s="564">
        <f t="shared" si="8"/>
        <v>1.6561984833816521E-2</v>
      </c>
      <c r="BI21" s="135">
        <v>0</v>
      </c>
    </row>
    <row r="22" spans="2:61" ht="20.100000000000001" customHeight="1" x14ac:dyDescent="0.15">
      <c r="B22" s="975"/>
      <c r="C22" s="700"/>
      <c r="D22" s="715" t="s">
        <v>248</v>
      </c>
      <c r="E22" s="706"/>
      <c r="F22" s="743"/>
      <c r="G22" s="707" t="s">
        <v>234</v>
      </c>
      <c r="H22" s="118">
        <v>179</v>
      </c>
      <c r="I22" s="119">
        <v>0</v>
      </c>
      <c r="J22" s="119">
        <v>5000000</v>
      </c>
      <c r="K22" s="119">
        <v>78661.536312849159</v>
      </c>
      <c r="L22" s="562">
        <f t="shared" si="0"/>
        <v>1.4506665744994296E-3</v>
      </c>
      <c r="M22" s="120">
        <v>0</v>
      </c>
      <c r="N22" s="118">
        <v>161</v>
      </c>
      <c r="O22" s="127">
        <v>0</v>
      </c>
      <c r="P22" s="127">
        <v>0</v>
      </c>
      <c r="Q22" s="127">
        <v>0</v>
      </c>
      <c r="R22" s="562">
        <f t="shared" si="1"/>
        <v>0</v>
      </c>
      <c r="S22" s="136">
        <v>0</v>
      </c>
      <c r="T22" s="118">
        <v>27</v>
      </c>
      <c r="U22" s="119">
        <v>0</v>
      </c>
      <c r="V22" s="119">
        <v>456561</v>
      </c>
      <c r="W22" s="119">
        <v>19924.85185185185</v>
      </c>
      <c r="X22" s="562">
        <f t="shared" si="2"/>
        <v>3.7474660435012644E-4</v>
      </c>
      <c r="Y22" s="120">
        <v>0</v>
      </c>
      <c r="Z22" s="118">
        <v>97</v>
      </c>
      <c r="AA22" s="119">
        <v>0</v>
      </c>
      <c r="AB22" s="119">
        <v>5000000</v>
      </c>
      <c r="AC22" s="119">
        <v>112911.49484536082</v>
      </c>
      <c r="AD22" s="562">
        <f t="shared" si="3"/>
        <v>2.0215070891563421E-3</v>
      </c>
      <c r="AE22" s="120">
        <v>0</v>
      </c>
      <c r="AF22" s="118">
        <v>87</v>
      </c>
      <c r="AG22" s="119">
        <v>0</v>
      </c>
      <c r="AH22" s="119">
        <v>450000</v>
      </c>
      <c r="AI22" s="119">
        <v>6108.1609195402298</v>
      </c>
      <c r="AJ22" s="562">
        <f t="shared" si="4"/>
        <v>1.6658459802184562E-4</v>
      </c>
      <c r="AK22" s="120">
        <v>0</v>
      </c>
      <c r="AL22" s="118">
        <v>16</v>
      </c>
      <c r="AM22" s="119">
        <v>0</v>
      </c>
      <c r="AN22" s="119">
        <v>456561</v>
      </c>
      <c r="AO22" s="119">
        <v>33623.1875</v>
      </c>
      <c r="AP22" s="562">
        <f t="shared" si="5"/>
        <v>5.7327981029544901E-4</v>
      </c>
      <c r="AQ22" s="120">
        <v>0</v>
      </c>
      <c r="AR22" s="118">
        <v>82</v>
      </c>
      <c r="AS22" s="119">
        <v>0</v>
      </c>
      <c r="AT22" s="119">
        <v>1940000</v>
      </c>
      <c r="AU22" s="119">
        <v>38146.341463414632</v>
      </c>
      <c r="AV22" s="562">
        <f t="shared" si="6"/>
        <v>7.2803097040024134E-4</v>
      </c>
      <c r="AW22" s="120">
        <v>0</v>
      </c>
      <c r="AX22" s="118">
        <v>74</v>
      </c>
      <c r="AY22" s="119">
        <v>0</v>
      </c>
      <c r="AZ22" s="119">
        <v>1940000</v>
      </c>
      <c r="BA22" s="119">
        <v>42270.270270270274</v>
      </c>
      <c r="BB22" s="562">
        <f t="shared" si="7"/>
        <v>9.5702559773010176E-4</v>
      </c>
      <c r="BC22" s="120">
        <v>0</v>
      </c>
      <c r="BD22" s="118">
        <v>11</v>
      </c>
      <c r="BE22" s="119">
        <v>0</v>
      </c>
      <c r="BF22" s="119">
        <v>0</v>
      </c>
      <c r="BG22" s="119">
        <v>0</v>
      </c>
      <c r="BH22" s="562">
        <f t="shared" si="8"/>
        <v>0</v>
      </c>
      <c r="BI22" s="120">
        <v>0</v>
      </c>
    </row>
    <row r="23" spans="2:61" ht="20.100000000000001" customHeight="1" x14ac:dyDescent="0.15">
      <c r="B23" s="975"/>
      <c r="C23" s="700"/>
      <c r="D23" s="715" t="s">
        <v>249</v>
      </c>
      <c r="E23" s="704"/>
      <c r="F23" s="828"/>
      <c r="G23" s="705" t="s">
        <v>234</v>
      </c>
      <c r="H23" s="118">
        <v>178</v>
      </c>
      <c r="I23" s="119">
        <v>0</v>
      </c>
      <c r="J23" s="119">
        <v>201447</v>
      </c>
      <c r="K23" s="119">
        <v>1131.7247191011236</v>
      </c>
      <c r="L23" s="562">
        <f t="shared" si="0"/>
        <v>2.0871130904502553E-5</v>
      </c>
      <c r="M23" s="120">
        <v>0</v>
      </c>
      <c r="N23" s="118">
        <v>160</v>
      </c>
      <c r="O23" s="119">
        <v>0</v>
      </c>
      <c r="P23" s="119">
        <v>201447</v>
      </c>
      <c r="Q23" s="119">
        <v>1259.04375</v>
      </c>
      <c r="R23" s="562">
        <f t="shared" si="1"/>
        <v>3.2053343614844118E-5</v>
      </c>
      <c r="S23" s="120">
        <v>0</v>
      </c>
      <c r="T23" s="118">
        <v>27</v>
      </c>
      <c r="U23" s="119">
        <v>0</v>
      </c>
      <c r="V23" s="119">
        <v>0</v>
      </c>
      <c r="W23" s="119">
        <v>0</v>
      </c>
      <c r="X23" s="562">
        <f t="shared" si="2"/>
        <v>0</v>
      </c>
      <c r="Y23" s="120">
        <v>0</v>
      </c>
      <c r="Z23" s="118">
        <v>96</v>
      </c>
      <c r="AA23" s="119">
        <v>0</v>
      </c>
      <c r="AB23" s="119">
        <v>201447</v>
      </c>
      <c r="AC23" s="119">
        <v>2098.40625</v>
      </c>
      <c r="AD23" s="562">
        <f t="shared" si="3"/>
        <v>3.7568744582777647E-5</v>
      </c>
      <c r="AE23" s="120">
        <v>0</v>
      </c>
      <c r="AF23" s="118">
        <v>86</v>
      </c>
      <c r="AG23" s="119">
        <v>0</v>
      </c>
      <c r="AH23" s="119">
        <v>201447</v>
      </c>
      <c r="AI23" s="119">
        <v>2342.4069767441861</v>
      </c>
      <c r="AJ23" s="562">
        <f t="shared" si="4"/>
        <v>6.3883209654186466E-5</v>
      </c>
      <c r="AK23" s="120">
        <v>0</v>
      </c>
      <c r="AL23" s="118">
        <v>16</v>
      </c>
      <c r="AM23" s="119">
        <v>0</v>
      </c>
      <c r="AN23" s="119">
        <v>0</v>
      </c>
      <c r="AO23" s="119">
        <v>0</v>
      </c>
      <c r="AP23" s="562">
        <f t="shared" si="5"/>
        <v>0</v>
      </c>
      <c r="AQ23" s="120">
        <v>0</v>
      </c>
      <c r="AR23" s="118">
        <v>82</v>
      </c>
      <c r="AS23" s="119">
        <v>0</v>
      </c>
      <c r="AT23" s="119">
        <v>0</v>
      </c>
      <c r="AU23" s="119">
        <v>0</v>
      </c>
      <c r="AV23" s="562">
        <f t="shared" si="6"/>
        <v>0</v>
      </c>
      <c r="AW23" s="120">
        <v>0</v>
      </c>
      <c r="AX23" s="118">
        <v>74</v>
      </c>
      <c r="AY23" s="127">
        <v>0</v>
      </c>
      <c r="AZ23" s="127">
        <v>0</v>
      </c>
      <c r="BA23" s="127">
        <v>0</v>
      </c>
      <c r="BB23" s="562">
        <f t="shared" si="7"/>
        <v>0</v>
      </c>
      <c r="BC23" s="127">
        <v>0</v>
      </c>
      <c r="BD23" s="118">
        <v>11</v>
      </c>
      <c r="BE23" s="119">
        <v>0</v>
      </c>
      <c r="BF23" s="119">
        <v>0</v>
      </c>
      <c r="BG23" s="119">
        <v>0</v>
      </c>
      <c r="BH23" s="562">
        <f t="shared" si="8"/>
        <v>0</v>
      </c>
      <c r="BI23" s="120">
        <v>0</v>
      </c>
    </row>
    <row r="24" spans="2:61" ht="20.100000000000001" customHeight="1" x14ac:dyDescent="0.15">
      <c r="B24" s="975"/>
      <c r="C24" s="693"/>
      <c r="D24" s="715" t="s">
        <v>250</v>
      </c>
      <c r="E24" s="706"/>
      <c r="F24" s="743"/>
      <c r="G24" s="707" t="s">
        <v>234</v>
      </c>
      <c r="H24" s="118">
        <v>178</v>
      </c>
      <c r="I24" s="119">
        <v>0</v>
      </c>
      <c r="J24" s="119">
        <v>41427000</v>
      </c>
      <c r="K24" s="119">
        <v>234994.72471910113</v>
      </c>
      <c r="L24" s="562">
        <f t="shared" si="0"/>
        <v>4.3337443979975998E-3</v>
      </c>
      <c r="M24" s="120">
        <v>0</v>
      </c>
      <c r="N24" s="118">
        <v>160</v>
      </c>
      <c r="O24" s="119">
        <v>0</v>
      </c>
      <c r="P24" s="119">
        <v>41427000</v>
      </c>
      <c r="Q24" s="119">
        <v>261431.63125000001</v>
      </c>
      <c r="R24" s="562">
        <f t="shared" si="1"/>
        <v>6.6556526794604789E-3</v>
      </c>
      <c r="S24" s="120">
        <v>0</v>
      </c>
      <c r="T24" s="118">
        <v>27</v>
      </c>
      <c r="U24" s="119">
        <v>0</v>
      </c>
      <c r="V24" s="119">
        <v>1081</v>
      </c>
      <c r="W24" s="119">
        <v>40.037037037037038</v>
      </c>
      <c r="X24" s="562">
        <f t="shared" si="2"/>
        <v>7.5301657394634048E-7</v>
      </c>
      <c r="Y24" s="120">
        <v>0</v>
      </c>
      <c r="Z24" s="118">
        <v>96</v>
      </c>
      <c r="AA24" s="119">
        <v>0</v>
      </c>
      <c r="AB24" s="119">
        <v>16500</v>
      </c>
      <c r="AC24" s="119">
        <v>269.38541666666669</v>
      </c>
      <c r="AD24" s="562">
        <f t="shared" si="3"/>
        <v>4.8229326009084917E-6</v>
      </c>
      <c r="AE24" s="120">
        <v>0</v>
      </c>
      <c r="AF24" s="118">
        <v>86</v>
      </c>
      <c r="AG24" s="119">
        <v>0</v>
      </c>
      <c r="AH24" s="119">
        <v>16500</v>
      </c>
      <c r="AI24" s="119">
        <v>300.7093023255814</v>
      </c>
      <c r="AJ24" s="562">
        <f t="shared" si="4"/>
        <v>8.2010835846000007E-6</v>
      </c>
      <c r="AK24" s="120">
        <v>0</v>
      </c>
      <c r="AL24" s="118">
        <v>16</v>
      </c>
      <c r="AM24" s="119">
        <v>0</v>
      </c>
      <c r="AN24" s="119">
        <v>1081</v>
      </c>
      <c r="AO24" s="119">
        <v>67.5625</v>
      </c>
      <c r="AP24" s="562">
        <f t="shared" si="5"/>
        <v>1.1519495938059492E-6</v>
      </c>
      <c r="AQ24" s="120">
        <v>0</v>
      </c>
      <c r="AR24" s="118">
        <v>82</v>
      </c>
      <c r="AS24" s="119">
        <v>0</v>
      </c>
      <c r="AT24" s="119">
        <v>41427000</v>
      </c>
      <c r="AU24" s="119">
        <v>509795.12195121951</v>
      </c>
      <c r="AV24" s="562">
        <f t="shared" si="6"/>
        <v>9.7295473982849656E-3</v>
      </c>
      <c r="AW24" s="120">
        <v>0</v>
      </c>
      <c r="AX24" s="118">
        <v>74</v>
      </c>
      <c r="AY24" s="127">
        <v>0</v>
      </c>
      <c r="AZ24" s="127">
        <v>0</v>
      </c>
      <c r="BA24" s="127">
        <v>0</v>
      </c>
      <c r="BB24" s="562">
        <f t="shared" si="7"/>
        <v>0</v>
      </c>
      <c r="BC24" s="127">
        <v>0</v>
      </c>
      <c r="BD24" s="118">
        <v>11</v>
      </c>
      <c r="BE24" s="119">
        <v>0</v>
      </c>
      <c r="BF24" s="119">
        <v>0</v>
      </c>
      <c r="BG24" s="119">
        <v>0</v>
      </c>
      <c r="BH24" s="562">
        <f t="shared" si="8"/>
        <v>0</v>
      </c>
      <c r="BI24" s="120">
        <v>0</v>
      </c>
    </row>
    <row r="25" spans="2:61" ht="20.100000000000001" customHeight="1" x14ac:dyDescent="0.15">
      <c r="B25" s="975"/>
      <c r="C25" s="717"/>
      <c r="D25" s="696" t="s">
        <v>251</v>
      </c>
      <c r="E25" s="697"/>
      <c r="F25" s="829"/>
      <c r="G25" s="720" t="s">
        <v>234</v>
      </c>
      <c r="H25" s="130">
        <v>180</v>
      </c>
      <c r="I25" s="131">
        <v>0</v>
      </c>
      <c r="J25" s="131">
        <v>55445562</v>
      </c>
      <c r="K25" s="131">
        <v>958135.86111111112</v>
      </c>
      <c r="L25" s="563">
        <f t="shared" si="0"/>
        <v>1.7669826101731938E-2</v>
      </c>
      <c r="M25" s="132">
        <v>0</v>
      </c>
      <c r="N25" s="130">
        <v>162</v>
      </c>
      <c r="O25" s="131">
        <v>0</v>
      </c>
      <c r="P25" s="131">
        <v>1685992</v>
      </c>
      <c r="Q25" s="131">
        <v>76743.666666666672</v>
      </c>
      <c r="R25" s="563">
        <f t="shared" si="1"/>
        <v>1.9537773154663812E-3</v>
      </c>
      <c r="S25" s="132">
        <v>0</v>
      </c>
      <c r="T25" s="130">
        <v>27</v>
      </c>
      <c r="U25" s="131">
        <v>0</v>
      </c>
      <c r="V25" s="131">
        <v>8233795</v>
      </c>
      <c r="W25" s="131">
        <v>584141.37037037034</v>
      </c>
      <c r="X25" s="563">
        <f t="shared" si="2"/>
        <v>1.098653062187664E-2</v>
      </c>
      <c r="Y25" s="132">
        <v>0</v>
      </c>
      <c r="Z25" s="130">
        <v>98</v>
      </c>
      <c r="AA25" s="131">
        <v>0</v>
      </c>
      <c r="AB25" s="131">
        <v>55445562</v>
      </c>
      <c r="AC25" s="131">
        <v>1040623.275510204</v>
      </c>
      <c r="AD25" s="563">
        <f t="shared" si="3"/>
        <v>1.8630763249268968E-2</v>
      </c>
      <c r="AE25" s="132">
        <v>0</v>
      </c>
      <c r="AF25" s="130">
        <v>88</v>
      </c>
      <c r="AG25" s="131">
        <v>0</v>
      </c>
      <c r="AH25" s="131">
        <v>2373796</v>
      </c>
      <c r="AI25" s="131">
        <v>121436.68181818182</v>
      </c>
      <c r="AJ25" s="563">
        <f t="shared" si="4"/>
        <v>3.3118775180060725E-3</v>
      </c>
      <c r="AK25" s="132">
        <v>0</v>
      </c>
      <c r="AL25" s="130">
        <v>16</v>
      </c>
      <c r="AM25" s="131">
        <v>0</v>
      </c>
      <c r="AN25" s="131">
        <v>3990339</v>
      </c>
      <c r="AO25" s="131">
        <v>471126.375</v>
      </c>
      <c r="AP25" s="563">
        <f t="shared" si="5"/>
        <v>8.0327672349679094E-3</v>
      </c>
      <c r="AQ25" s="132">
        <v>0</v>
      </c>
      <c r="AR25" s="130">
        <v>82</v>
      </c>
      <c r="AS25" s="131">
        <v>0</v>
      </c>
      <c r="AT25" s="131">
        <v>41129737</v>
      </c>
      <c r="AU25" s="131">
        <v>859553.3414634146</v>
      </c>
      <c r="AV25" s="563">
        <f t="shared" si="6"/>
        <v>1.6404756767999726E-2</v>
      </c>
      <c r="AW25" s="132">
        <v>0</v>
      </c>
      <c r="AX25" s="130">
        <v>74</v>
      </c>
      <c r="AY25" s="131">
        <v>0</v>
      </c>
      <c r="AZ25" s="131">
        <v>1042239</v>
      </c>
      <c r="BA25" s="131">
        <v>39389.74324324324</v>
      </c>
      <c r="BB25" s="563">
        <f t="shared" si="7"/>
        <v>8.9180864779833994E-4</v>
      </c>
      <c r="BC25" s="132">
        <v>0</v>
      </c>
      <c r="BD25" s="130">
        <v>11</v>
      </c>
      <c r="BE25" s="131">
        <v>0</v>
      </c>
      <c r="BF25" s="131">
        <v>8233795</v>
      </c>
      <c r="BG25" s="131">
        <v>748526.81818181823</v>
      </c>
      <c r="BH25" s="563">
        <f t="shared" si="8"/>
        <v>1.6561984833816521E-2</v>
      </c>
      <c r="BI25" s="132">
        <v>0</v>
      </c>
    </row>
    <row r="26" spans="2:61" ht="20.100000000000001" customHeight="1" x14ac:dyDescent="0.15">
      <c r="B26" s="975"/>
      <c r="C26" s="693" t="s">
        <v>252</v>
      </c>
      <c r="D26" s="710"/>
      <c r="E26" s="710"/>
      <c r="F26" s="724"/>
      <c r="G26" s="692" t="s">
        <v>234</v>
      </c>
      <c r="H26" s="133">
        <v>176</v>
      </c>
      <c r="I26" s="134">
        <v>0</v>
      </c>
      <c r="J26" s="134">
        <v>111222792</v>
      </c>
      <c r="K26" s="134">
        <v>1464728.0170454546</v>
      </c>
      <c r="L26" s="564">
        <f t="shared" si="0"/>
        <v>2.7012337600550853E-2</v>
      </c>
      <c r="M26" s="135">
        <v>0</v>
      </c>
      <c r="N26" s="133">
        <v>158</v>
      </c>
      <c r="O26" s="134">
        <v>0</v>
      </c>
      <c r="P26" s="134">
        <v>711707</v>
      </c>
      <c r="Q26" s="134">
        <v>35350.348101265823</v>
      </c>
      <c r="R26" s="564">
        <f t="shared" si="1"/>
        <v>8.9996622801568704E-4</v>
      </c>
      <c r="S26" s="135">
        <v>0</v>
      </c>
      <c r="T26" s="133">
        <v>27</v>
      </c>
      <c r="U26" s="134">
        <v>0</v>
      </c>
      <c r="V26" s="134">
        <v>613917</v>
      </c>
      <c r="W26" s="134">
        <v>26209.925925925927</v>
      </c>
      <c r="X26" s="564">
        <f t="shared" si="2"/>
        <v>4.9295627460819503E-4</v>
      </c>
      <c r="Y26" s="135">
        <v>0</v>
      </c>
      <c r="Z26" s="133">
        <v>94</v>
      </c>
      <c r="AA26" s="134">
        <v>0</v>
      </c>
      <c r="AB26" s="134">
        <v>111222792</v>
      </c>
      <c r="AC26" s="134">
        <v>1326578.9468085107</v>
      </c>
      <c r="AD26" s="564">
        <f t="shared" si="3"/>
        <v>2.3750360837678175E-2</v>
      </c>
      <c r="AE26" s="135">
        <v>0</v>
      </c>
      <c r="AF26" s="133">
        <v>84</v>
      </c>
      <c r="AG26" s="134">
        <v>0</v>
      </c>
      <c r="AH26" s="134">
        <v>613917</v>
      </c>
      <c r="AI26" s="134">
        <v>20479.285714285714</v>
      </c>
      <c r="AJ26" s="564">
        <f t="shared" si="4"/>
        <v>5.5852057983200648E-4</v>
      </c>
      <c r="AK26" s="135">
        <v>0</v>
      </c>
      <c r="AL26" s="133">
        <v>16</v>
      </c>
      <c r="AM26" s="134">
        <v>0</v>
      </c>
      <c r="AN26" s="134">
        <v>613917</v>
      </c>
      <c r="AO26" s="134">
        <v>44229.25</v>
      </c>
      <c r="AP26" s="564">
        <f t="shared" si="5"/>
        <v>7.5411458385704773E-4</v>
      </c>
      <c r="AQ26" s="135">
        <v>0</v>
      </c>
      <c r="AR26" s="133">
        <v>82</v>
      </c>
      <c r="AS26" s="134">
        <v>0</v>
      </c>
      <c r="AT26" s="134">
        <v>105719842</v>
      </c>
      <c r="AU26" s="134">
        <v>1623094.0243902439</v>
      </c>
      <c r="AV26" s="564">
        <f t="shared" si="6"/>
        <v>3.0977091702515447E-2</v>
      </c>
      <c r="AW26" s="135">
        <v>0</v>
      </c>
      <c r="AX26" s="133">
        <v>74</v>
      </c>
      <c r="AY26" s="134">
        <v>0</v>
      </c>
      <c r="AZ26" s="134">
        <v>865800</v>
      </c>
      <c r="BA26" s="134">
        <v>56934.648648648646</v>
      </c>
      <c r="BB26" s="564">
        <f t="shared" si="7"/>
        <v>1.2890363796147525E-3</v>
      </c>
      <c r="BC26" s="135">
        <v>0</v>
      </c>
      <c r="BD26" s="133">
        <v>11</v>
      </c>
      <c r="BE26" s="134">
        <v>0</v>
      </c>
      <c r="BF26" s="134">
        <v>0</v>
      </c>
      <c r="BG26" s="134">
        <v>0</v>
      </c>
      <c r="BH26" s="564">
        <f t="shared" si="8"/>
        <v>0</v>
      </c>
      <c r="BI26" s="135">
        <v>0</v>
      </c>
    </row>
    <row r="27" spans="2:61" ht="20.100000000000001" customHeight="1" x14ac:dyDescent="0.15">
      <c r="B27" s="975"/>
      <c r="C27" s="721"/>
      <c r="D27" s="1055" t="s">
        <v>253</v>
      </c>
      <c r="E27" s="1058"/>
      <c r="F27" s="1059"/>
      <c r="G27" s="707" t="s">
        <v>234</v>
      </c>
      <c r="H27" s="118">
        <v>174</v>
      </c>
      <c r="I27" s="119">
        <v>0</v>
      </c>
      <c r="J27" s="119">
        <v>674940</v>
      </c>
      <c r="K27" s="119">
        <v>7306.0114942528735</v>
      </c>
      <c r="L27" s="562">
        <f t="shared" si="0"/>
        <v>1.3473658365213014E-4</v>
      </c>
      <c r="M27" s="120">
        <v>0</v>
      </c>
      <c r="N27" s="118">
        <v>156</v>
      </c>
      <c r="O27" s="119">
        <v>0</v>
      </c>
      <c r="P27" s="119">
        <v>674940</v>
      </c>
      <c r="Q27" s="119">
        <v>8149.0128205128203</v>
      </c>
      <c r="R27" s="562">
        <f t="shared" si="1"/>
        <v>2.0746150247572212E-4</v>
      </c>
      <c r="S27" s="120">
        <v>0</v>
      </c>
      <c r="T27" s="118">
        <v>27</v>
      </c>
      <c r="U27" s="119">
        <v>0</v>
      </c>
      <c r="V27" s="119">
        <v>0</v>
      </c>
      <c r="W27" s="119">
        <v>0</v>
      </c>
      <c r="X27" s="562">
        <f t="shared" si="2"/>
        <v>0</v>
      </c>
      <c r="Y27" s="120">
        <v>0</v>
      </c>
      <c r="Z27" s="118">
        <v>93</v>
      </c>
      <c r="AA27" s="119">
        <v>0</v>
      </c>
      <c r="AB27" s="119">
        <v>204720</v>
      </c>
      <c r="AC27" s="119">
        <v>3246.1935483870966</v>
      </c>
      <c r="AD27" s="562">
        <f t="shared" si="3"/>
        <v>5.8118115253238256E-5</v>
      </c>
      <c r="AE27" s="120">
        <v>0</v>
      </c>
      <c r="AF27" s="118">
        <v>83</v>
      </c>
      <c r="AG27" s="119">
        <v>0</v>
      </c>
      <c r="AH27" s="119">
        <v>204720</v>
      </c>
      <c r="AI27" s="119">
        <v>3637.3012048192772</v>
      </c>
      <c r="AJ27" s="562">
        <f t="shared" si="4"/>
        <v>9.9198165711521946E-5</v>
      </c>
      <c r="AK27" s="120">
        <v>0</v>
      </c>
      <c r="AL27" s="118">
        <v>16</v>
      </c>
      <c r="AM27" s="119">
        <v>0</v>
      </c>
      <c r="AN27" s="119">
        <v>0</v>
      </c>
      <c r="AO27" s="119">
        <v>0</v>
      </c>
      <c r="AP27" s="562">
        <f t="shared" si="5"/>
        <v>0</v>
      </c>
      <c r="AQ27" s="120">
        <v>0</v>
      </c>
      <c r="AR27" s="118">
        <v>81</v>
      </c>
      <c r="AS27" s="119">
        <v>0</v>
      </c>
      <c r="AT27" s="119">
        <v>674940</v>
      </c>
      <c r="AU27" s="119">
        <v>11967.283950617284</v>
      </c>
      <c r="AV27" s="562">
        <f t="shared" si="6"/>
        <v>2.2839813762950677E-4</v>
      </c>
      <c r="AW27" s="120">
        <v>0</v>
      </c>
      <c r="AX27" s="118">
        <v>73</v>
      </c>
      <c r="AY27" s="119">
        <v>0</v>
      </c>
      <c r="AZ27" s="119">
        <v>674940</v>
      </c>
      <c r="BA27" s="119">
        <v>13278.767123287671</v>
      </c>
      <c r="BB27" s="562">
        <f t="shared" si="7"/>
        <v>3.006396685431449E-4</v>
      </c>
      <c r="BC27" s="120">
        <v>0</v>
      </c>
      <c r="BD27" s="118">
        <v>11</v>
      </c>
      <c r="BE27" s="119">
        <v>0</v>
      </c>
      <c r="BF27" s="119">
        <v>0</v>
      </c>
      <c r="BG27" s="119">
        <v>0</v>
      </c>
      <c r="BH27" s="562">
        <f t="shared" si="8"/>
        <v>0</v>
      </c>
      <c r="BI27" s="120">
        <v>0</v>
      </c>
    </row>
    <row r="28" spans="2:61" ht="20.100000000000001" customHeight="1" x14ac:dyDescent="0.15">
      <c r="B28" s="975"/>
      <c r="C28" s="721"/>
      <c r="D28" s="1055" t="s">
        <v>254</v>
      </c>
      <c r="E28" s="1058"/>
      <c r="F28" s="1059"/>
      <c r="G28" s="707" t="s">
        <v>234</v>
      </c>
      <c r="H28" s="118">
        <v>174</v>
      </c>
      <c r="I28" s="119">
        <v>0</v>
      </c>
      <c r="J28" s="119">
        <v>110251616</v>
      </c>
      <c r="K28" s="119">
        <v>1369998.9540229884</v>
      </c>
      <c r="L28" s="562">
        <f t="shared" si="0"/>
        <v>2.5265355634500764E-2</v>
      </c>
      <c r="M28" s="120">
        <v>0</v>
      </c>
      <c r="N28" s="118">
        <v>156</v>
      </c>
      <c r="O28" s="119">
        <v>0</v>
      </c>
      <c r="P28" s="119">
        <v>110251616</v>
      </c>
      <c r="Q28" s="119">
        <v>1528075.7564102565</v>
      </c>
      <c r="R28" s="562">
        <f t="shared" si="1"/>
        <v>3.8902490314360237E-2</v>
      </c>
      <c r="S28" s="120">
        <v>0</v>
      </c>
      <c r="T28" s="118">
        <v>27</v>
      </c>
      <c r="U28" s="119">
        <v>0</v>
      </c>
      <c r="V28" s="119">
        <v>0</v>
      </c>
      <c r="W28" s="119">
        <v>0</v>
      </c>
      <c r="X28" s="562">
        <f t="shared" si="2"/>
        <v>0</v>
      </c>
      <c r="Y28" s="120">
        <v>0</v>
      </c>
      <c r="Z28" s="118">
        <v>93</v>
      </c>
      <c r="AA28" s="119">
        <v>0</v>
      </c>
      <c r="AB28" s="119">
        <v>110251616</v>
      </c>
      <c r="AC28" s="119">
        <v>1232902.9677419355</v>
      </c>
      <c r="AD28" s="562">
        <f t="shared" si="3"/>
        <v>2.2073236147883819E-2</v>
      </c>
      <c r="AE28" s="120">
        <v>0</v>
      </c>
      <c r="AF28" s="118">
        <v>83</v>
      </c>
      <c r="AG28" s="119">
        <v>0</v>
      </c>
      <c r="AH28" s="119">
        <v>110251616</v>
      </c>
      <c r="AI28" s="119">
        <v>1381445.4939759036</v>
      </c>
      <c r="AJ28" s="562">
        <f t="shared" si="4"/>
        <v>3.7675422329965048E-2</v>
      </c>
      <c r="AK28" s="120">
        <v>0</v>
      </c>
      <c r="AL28" s="118">
        <v>16</v>
      </c>
      <c r="AM28" s="119">
        <v>0</v>
      </c>
      <c r="AN28" s="119">
        <v>0</v>
      </c>
      <c r="AO28" s="119">
        <v>0</v>
      </c>
      <c r="AP28" s="562">
        <f t="shared" si="5"/>
        <v>0</v>
      </c>
      <c r="AQ28" s="120">
        <v>0</v>
      </c>
      <c r="AR28" s="118">
        <v>81</v>
      </c>
      <c r="AS28" s="119">
        <v>0</v>
      </c>
      <c r="AT28" s="119">
        <v>105719842</v>
      </c>
      <c r="AU28" s="119">
        <v>1527405.4567901234</v>
      </c>
      <c r="AV28" s="562">
        <f t="shared" si="6"/>
        <v>2.9150855212891968E-2</v>
      </c>
      <c r="AW28" s="120">
        <v>0</v>
      </c>
      <c r="AX28" s="118">
        <v>73</v>
      </c>
      <c r="AY28" s="119">
        <v>0</v>
      </c>
      <c r="AZ28" s="119">
        <v>105719842</v>
      </c>
      <c r="BA28" s="119">
        <v>1694792.3561643835</v>
      </c>
      <c r="BB28" s="562">
        <f t="shared" si="7"/>
        <v>3.8371168608954717E-2</v>
      </c>
      <c r="BC28" s="120">
        <v>0</v>
      </c>
      <c r="BD28" s="118">
        <v>11</v>
      </c>
      <c r="BE28" s="119">
        <v>0</v>
      </c>
      <c r="BF28" s="119">
        <v>0</v>
      </c>
      <c r="BG28" s="119">
        <v>0</v>
      </c>
      <c r="BH28" s="562">
        <f t="shared" si="8"/>
        <v>0</v>
      </c>
      <c r="BI28" s="120">
        <v>0</v>
      </c>
    </row>
    <row r="29" spans="2:61" ht="20.100000000000001" customHeight="1" x14ac:dyDescent="0.15">
      <c r="B29" s="975"/>
      <c r="C29" s="721"/>
      <c r="D29" s="715" t="s">
        <v>255</v>
      </c>
      <c r="E29" s="706"/>
      <c r="F29" s="743"/>
      <c r="G29" s="707" t="s">
        <v>234</v>
      </c>
      <c r="H29" s="118">
        <v>175</v>
      </c>
      <c r="I29" s="119">
        <v>0</v>
      </c>
      <c r="J29" s="119">
        <v>18000000</v>
      </c>
      <c r="K29" s="119">
        <v>251132.3142857143</v>
      </c>
      <c r="L29" s="562">
        <f t="shared" si="0"/>
        <v>4.6313518803148815E-3</v>
      </c>
      <c r="M29" s="120">
        <v>0</v>
      </c>
      <c r="N29" s="118">
        <v>157</v>
      </c>
      <c r="O29" s="119">
        <v>0</v>
      </c>
      <c r="P29" s="119">
        <v>252180</v>
      </c>
      <c r="Q29" s="119">
        <v>7424.2101910828023</v>
      </c>
      <c r="R29" s="562">
        <f t="shared" si="1"/>
        <v>1.8900912722342219E-4</v>
      </c>
      <c r="S29" s="120">
        <v>0</v>
      </c>
      <c r="T29" s="118">
        <v>27</v>
      </c>
      <c r="U29" s="119">
        <v>0</v>
      </c>
      <c r="V29" s="119">
        <v>613917</v>
      </c>
      <c r="W29" s="119">
        <v>26209.925925925927</v>
      </c>
      <c r="X29" s="562">
        <f t="shared" si="2"/>
        <v>4.9295627460819503E-4</v>
      </c>
      <c r="Y29" s="120">
        <v>0</v>
      </c>
      <c r="Z29" s="118">
        <v>94</v>
      </c>
      <c r="AA29" s="119">
        <v>0</v>
      </c>
      <c r="AB29" s="119">
        <v>6899598</v>
      </c>
      <c r="AC29" s="119">
        <v>95033.542553191495</v>
      </c>
      <c r="AD29" s="562">
        <f t="shared" si="3"/>
        <v>1.7014297812815713E-3</v>
      </c>
      <c r="AE29" s="120">
        <v>0</v>
      </c>
      <c r="AF29" s="118">
        <v>84</v>
      </c>
      <c r="AG29" s="119">
        <v>0</v>
      </c>
      <c r="AH29" s="119">
        <v>105544</v>
      </c>
      <c r="AI29" s="119">
        <v>4181.9404761904761</v>
      </c>
      <c r="AJ29" s="562">
        <f t="shared" si="4"/>
        <v>1.1405182056498827E-4</v>
      </c>
      <c r="AK29" s="120">
        <v>0</v>
      </c>
      <c r="AL29" s="118">
        <v>16</v>
      </c>
      <c r="AM29" s="119">
        <v>0</v>
      </c>
      <c r="AN29" s="119">
        <v>613917</v>
      </c>
      <c r="AO29" s="119">
        <v>44229.25</v>
      </c>
      <c r="AP29" s="562">
        <f t="shared" si="5"/>
        <v>7.5411458385704773E-4</v>
      </c>
      <c r="AQ29" s="120">
        <v>0</v>
      </c>
      <c r="AR29" s="118">
        <v>81</v>
      </c>
      <c r="AS29" s="119">
        <v>0</v>
      </c>
      <c r="AT29" s="119">
        <v>18000000</v>
      </c>
      <c r="AU29" s="119">
        <v>432283.97530864197</v>
      </c>
      <c r="AV29" s="562">
        <f t="shared" si="6"/>
        <v>8.2502308205430995E-3</v>
      </c>
      <c r="AW29" s="120">
        <v>0</v>
      </c>
      <c r="AX29" s="118">
        <v>73</v>
      </c>
      <c r="AY29" s="119">
        <v>0</v>
      </c>
      <c r="AZ29" s="119">
        <v>520261</v>
      </c>
      <c r="BA29" s="119">
        <v>17876.123287671231</v>
      </c>
      <c r="BB29" s="562">
        <f t="shared" si="7"/>
        <v>4.0472671371852964E-4</v>
      </c>
      <c r="BC29" s="120">
        <v>0</v>
      </c>
      <c r="BD29" s="118">
        <v>11</v>
      </c>
      <c r="BE29" s="119">
        <v>0</v>
      </c>
      <c r="BF29" s="119">
        <v>0</v>
      </c>
      <c r="BG29" s="119">
        <v>0</v>
      </c>
      <c r="BH29" s="562">
        <f t="shared" si="8"/>
        <v>0</v>
      </c>
      <c r="BI29" s="120">
        <v>0</v>
      </c>
    </row>
    <row r="30" spans="2:61" ht="20.100000000000001" customHeight="1" x14ac:dyDescent="0.15">
      <c r="B30" s="975"/>
      <c r="C30" s="717" t="s">
        <v>256</v>
      </c>
      <c r="D30" s="719"/>
      <c r="E30" s="719"/>
      <c r="F30" s="722"/>
      <c r="G30" s="720" t="s">
        <v>234</v>
      </c>
      <c r="H30" s="130">
        <v>163</v>
      </c>
      <c r="I30" s="131">
        <v>0</v>
      </c>
      <c r="J30" s="131">
        <v>865800</v>
      </c>
      <c r="K30" s="131">
        <v>31089.184049079755</v>
      </c>
      <c r="L30" s="563">
        <f t="shared" si="0"/>
        <v>5.7334298619710349E-4</v>
      </c>
      <c r="M30" s="132">
        <v>0</v>
      </c>
      <c r="N30" s="130">
        <v>147</v>
      </c>
      <c r="O30" s="131">
        <v>0</v>
      </c>
      <c r="P30" s="131">
        <v>293678</v>
      </c>
      <c r="Q30" s="131">
        <v>1997.8095238095239</v>
      </c>
      <c r="R30" s="563">
        <f t="shared" si="1"/>
        <v>5.0861199337731325E-5</v>
      </c>
      <c r="S30" s="132">
        <v>0</v>
      </c>
      <c r="T30" s="130">
        <v>27</v>
      </c>
      <c r="U30" s="131">
        <v>0</v>
      </c>
      <c r="V30" s="131">
        <v>671431</v>
      </c>
      <c r="W30" s="131">
        <v>42762.259259259263</v>
      </c>
      <c r="X30" s="563">
        <f t="shared" si="2"/>
        <v>8.0427255223269173E-4</v>
      </c>
      <c r="Y30" s="132">
        <v>0</v>
      </c>
      <c r="Z30" s="130">
        <v>84</v>
      </c>
      <c r="AA30" s="131">
        <v>0</v>
      </c>
      <c r="AB30" s="131">
        <v>534625</v>
      </c>
      <c r="AC30" s="131">
        <v>18281.726190476191</v>
      </c>
      <c r="AD30" s="563">
        <f t="shared" si="3"/>
        <v>3.2730626006393027E-4</v>
      </c>
      <c r="AE30" s="132">
        <v>0</v>
      </c>
      <c r="AF30" s="130">
        <v>76</v>
      </c>
      <c r="AG30" s="131">
        <v>0</v>
      </c>
      <c r="AH30" s="131">
        <v>534625</v>
      </c>
      <c r="AI30" s="131">
        <v>20206.11842105263</v>
      </c>
      <c r="AJ30" s="563">
        <f t="shared" si="4"/>
        <v>5.5107063469543105E-4</v>
      </c>
      <c r="AK30" s="132">
        <v>0</v>
      </c>
      <c r="AL30" s="130">
        <v>16</v>
      </c>
      <c r="AM30" s="131">
        <v>0</v>
      </c>
      <c r="AN30" s="131">
        <v>483150</v>
      </c>
      <c r="AO30" s="131">
        <v>30196.875</v>
      </c>
      <c r="AP30" s="563">
        <f t="shared" si="5"/>
        <v>5.1486072733334363E-4</v>
      </c>
      <c r="AQ30" s="132">
        <v>0</v>
      </c>
      <c r="AR30" s="130">
        <v>79</v>
      </c>
      <c r="AS30" s="131">
        <v>0</v>
      </c>
      <c r="AT30" s="131">
        <v>865800</v>
      </c>
      <c r="AU30" s="131">
        <v>44707.240506329115</v>
      </c>
      <c r="AV30" s="563">
        <f t="shared" si="6"/>
        <v>8.5324711207118307E-4</v>
      </c>
      <c r="AW30" s="132">
        <v>0</v>
      </c>
      <c r="AX30" s="130">
        <v>71</v>
      </c>
      <c r="AY30" s="131">
        <v>0</v>
      </c>
      <c r="AZ30" s="131">
        <v>370110</v>
      </c>
      <c r="BA30" s="131">
        <v>9349.1267605633802</v>
      </c>
      <c r="BB30" s="563">
        <f t="shared" si="7"/>
        <v>2.116701305450501E-4</v>
      </c>
      <c r="BC30" s="132">
        <v>0</v>
      </c>
      <c r="BD30" s="130">
        <v>11</v>
      </c>
      <c r="BE30" s="131">
        <v>0</v>
      </c>
      <c r="BF30" s="131">
        <v>671431</v>
      </c>
      <c r="BG30" s="131">
        <v>61039.181818181816</v>
      </c>
      <c r="BH30" s="563">
        <f t="shared" si="8"/>
        <v>1.350559497650143E-3</v>
      </c>
      <c r="BI30" s="132">
        <v>0</v>
      </c>
    </row>
    <row r="31" spans="2:61" ht="20.100000000000001" customHeight="1" x14ac:dyDescent="0.15">
      <c r="B31" s="975"/>
      <c r="C31" s="717" t="s">
        <v>257</v>
      </c>
      <c r="D31" s="719"/>
      <c r="E31" s="719"/>
      <c r="F31" s="722"/>
      <c r="G31" s="816" t="s">
        <v>234</v>
      </c>
      <c r="H31" s="138">
        <v>168</v>
      </c>
      <c r="I31" s="139">
        <v>0</v>
      </c>
      <c r="J31" s="139">
        <v>131203594</v>
      </c>
      <c r="K31" s="139">
        <v>1441575.0892857143</v>
      </c>
      <c r="L31" s="565">
        <f t="shared" si="0"/>
        <v>2.6585354096576638E-2</v>
      </c>
      <c r="M31" s="140">
        <v>0</v>
      </c>
      <c r="N31" s="138">
        <v>152</v>
      </c>
      <c r="O31" s="139">
        <v>0</v>
      </c>
      <c r="P31" s="139">
        <v>1800000</v>
      </c>
      <c r="Q31" s="139">
        <v>61824.177631578947</v>
      </c>
      <c r="R31" s="565">
        <f t="shared" si="1"/>
        <v>1.5739497609437E-3</v>
      </c>
      <c r="S31" s="140">
        <v>0</v>
      </c>
      <c r="T31" s="138">
        <v>27</v>
      </c>
      <c r="U31" s="139">
        <v>0</v>
      </c>
      <c r="V31" s="139">
        <v>131203594</v>
      </c>
      <c r="W31" s="139">
        <v>5654520.6296296297</v>
      </c>
      <c r="X31" s="565">
        <f t="shared" si="2"/>
        <v>0.10635022136862202</v>
      </c>
      <c r="Y31" s="140">
        <v>0</v>
      </c>
      <c r="Z31" s="138">
        <v>88</v>
      </c>
      <c r="AA31" s="139">
        <v>0</v>
      </c>
      <c r="AB31" s="139">
        <v>19150000</v>
      </c>
      <c r="AC31" s="139">
        <v>511269.05681818182</v>
      </c>
      <c r="AD31" s="565">
        <f t="shared" si="3"/>
        <v>9.1534880858651219E-3</v>
      </c>
      <c r="AE31" s="140">
        <v>0</v>
      </c>
      <c r="AF31" s="138">
        <v>80</v>
      </c>
      <c r="AG31" s="139">
        <v>0</v>
      </c>
      <c r="AH31" s="139">
        <v>900000</v>
      </c>
      <c r="AI31" s="139">
        <v>38177.587500000001</v>
      </c>
      <c r="AJ31" s="565">
        <f t="shared" si="4"/>
        <v>1.0411968759346387E-3</v>
      </c>
      <c r="AK31" s="140">
        <v>0</v>
      </c>
      <c r="AL31" s="138">
        <v>16</v>
      </c>
      <c r="AM31" s="139">
        <v>0</v>
      </c>
      <c r="AN31" s="139">
        <v>19150000</v>
      </c>
      <c r="AO31" s="139">
        <v>1311994.75</v>
      </c>
      <c r="AP31" s="565">
        <f t="shared" si="5"/>
        <v>2.2369684652551906E-2</v>
      </c>
      <c r="AQ31" s="140">
        <v>0</v>
      </c>
      <c r="AR31" s="138">
        <v>80</v>
      </c>
      <c r="AS31" s="139">
        <v>0</v>
      </c>
      <c r="AT31" s="139">
        <v>131203594</v>
      </c>
      <c r="AU31" s="139">
        <v>2464911.7250000001</v>
      </c>
      <c r="AV31" s="565">
        <f t="shared" si="6"/>
        <v>4.7043360025070334E-2</v>
      </c>
      <c r="AW31" s="140">
        <v>0</v>
      </c>
      <c r="AX31" s="138">
        <v>72</v>
      </c>
      <c r="AY31" s="139">
        <v>0</v>
      </c>
      <c r="AZ31" s="139">
        <v>1884836</v>
      </c>
      <c r="BA31" s="139">
        <v>89276.444444444438</v>
      </c>
      <c r="BB31" s="565">
        <f t="shared" si="7"/>
        <v>2.0212750489025052E-3</v>
      </c>
      <c r="BC31" s="140">
        <v>0</v>
      </c>
      <c r="BD31" s="138">
        <v>11</v>
      </c>
      <c r="BE31" s="139">
        <v>0</v>
      </c>
      <c r="BF31" s="139">
        <v>131203594</v>
      </c>
      <c r="BG31" s="139">
        <v>11970921.909090908</v>
      </c>
      <c r="BH31" s="565">
        <f t="shared" si="8"/>
        <v>0.26486990484422074</v>
      </c>
      <c r="BI31" s="140">
        <v>0</v>
      </c>
    </row>
    <row r="32" spans="2:61" ht="20.100000000000001" customHeight="1" x14ac:dyDescent="0.15">
      <c r="B32" s="975"/>
      <c r="C32" s="717" t="s">
        <v>258</v>
      </c>
      <c r="D32" s="719"/>
      <c r="E32" s="719"/>
      <c r="F32" s="722"/>
      <c r="G32" s="816" t="s">
        <v>234</v>
      </c>
      <c r="H32" s="138">
        <v>163</v>
      </c>
      <c r="I32" s="139">
        <v>0</v>
      </c>
      <c r="J32" s="139">
        <v>22203100</v>
      </c>
      <c r="K32" s="139">
        <v>236812.23926380367</v>
      </c>
      <c r="L32" s="565">
        <f t="shared" si="0"/>
        <v>4.3672627822328169E-3</v>
      </c>
      <c r="M32" s="140">
        <v>0</v>
      </c>
      <c r="N32" s="138">
        <v>147</v>
      </c>
      <c r="O32" s="139">
        <v>0</v>
      </c>
      <c r="P32" s="139">
        <v>92514</v>
      </c>
      <c r="Q32" s="139">
        <v>726.51700680272108</v>
      </c>
      <c r="R32" s="565">
        <f t="shared" si="1"/>
        <v>1.8496020699102521E-5</v>
      </c>
      <c r="S32" s="140">
        <v>0</v>
      </c>
      <c r="T32" s="138">
        <v>27</v>
      </c>
      <c r="U32" s="139">
        <v>0</v>
      </c>
      <c r="V32" s="139">
        <v>254037</v>
      </c>
      <c r="W32" s="139">
        <v>13328.703703703704</v>
      </c>
      <c r="X32" s="565">
        <f t="shared" si="2"/>
        <v>2.5068625305174771E-4</v>
      </c>
      <c r="Y32" s="140">
        <v>0</v>
      </c>
      <c r="Z32" s="138">
        <v>84</v>
      </c>
      <c r="AA32" s="139">
        <v>0</v>
      </c>
      <c r="AB32" s="139">
        <v>22203100</v>
      </c>
      <c r="AC32" s="139">
        <v>394229.32142857142</v>
      </c>
      <c r="AD32" s="565">
        <f t="shared" si="3"/>
        <v>7.0580711832095196E-3</v>
      </c>
      <c r="AE32" s="140">
        <v>0</v>
      </c>
      <c r="AF32" s="138">
        <v>76</v>
      </c>
      <c r="AG32" s="139">
        <v>0</v>
      </c>
      <c r="AH32" s="139">
        <v>915</v>
      </c>
      <c r="AI32" s="139">
        <v>12.631578947368421</v>
      </c>
      <c r="AJ32" s="565">
        <f t="shared" si="4"/>
        <v>3.4449428052837947E-7</v>
      </c>
      <c r="AK32" s="140">
        <v>0</v>
      </c>
      <c r="AL32" s="138">
        <v>16</v>
      </c>
      <c r="AM32" s="139">
        <v>0</v>
      </c>
      <c r="AN32" s="139">
        <v>92514</v>
      </c>
      <c r="AO32" s="139">
        <v>5782.125</v>
      </c>
      <c r="AP32" s="565">
        <f t="shared" si="5"/>
        <v>9.8585998817172612E-5</v>
      </c>
      <c r="AQ32" s="140">
        <v>0</v>
      </c>
      <c r="AR32" s="138">
        <v>79</v>
      </c>
      <c r="AS32" s="139">
        <v>0</v>
      </c>
      <c r="AT32" s="139">
        <v>2997000</v>
      </c>
      <c r="AU32" s="139">
        <v>69432.0506329114</v>
      </c>
      <c r="AV32" s="565">
        <f t="shared" si="6"/>
        <v>1.3251253268321255E-3</v>
      </c>
      <c r="AW32" s="140">
        <v>0</v>
      </c>
      <c r="AX32" s="138">
        <v>71</v>
      </c>
      <c r="AY32" s="139">
        <v>0</v>
      </c>
      <c r="AZ32" s="139">
        <v>120371</v>
      </c>
      <c r="BA32" s="139">
        <v>1883.0281690140846</v>
      </c>
      <c r="BB32" s="565">
        <f t="shared" si="7"/>
        <v>4.2632946216593964E-5</v>
      </c>
      <c r="BC32" s="140">
        <v>0</v>
      </c>
      <c r="BD32" s="138">
        <v>11</v>
      </c>
      <c r="BE32" s="139">
        <v>0</v>
      </c>
      <c r="BF32" s="139">
        <v>254037</v>
      </c>
      <c r="BG32" s="139">
        <v>24305.545454545456</v>
      </c>
      <c r="BH32" s="565">
        <f t="shared" si="8"/>
        <v>5.3778711118676365E-4</v>
      </c>
      <c r="BI32" s="140">
        <v>0</v>
      </c>
    </row>
    <row r="33" spans="2:61" ht="20.100000000000001" customHeight="1" thickBot="1" x14ac:dyDescent="0.2">
      <c r="B33" s="975"/>
      <c r="C33" s="693" t="s">
        <v>259</v>
      </c>
      <c r="D33" s="710"/>
      <c r="E33" s="710"/>
      <c r="F33" s="724"/>
      <c r="G33" s="692" t="s">
        <v>234</v>
      </c>
      <c r="H33" s="133">
        <v>161</v>
      </c>
      <c r="I33" s="134">
        <v>0</v>
      </c>
      <c r="J33" s="134">
        <v>61005479</v>
      </c>
      <c r="K33" s="134">
        <v>379444.24844720494</v>
      </c>
      <c r="L33" s="564">
        <f t="shared" si="0"/>
        <v>6.9976651094024352E-3</v>
      </c>
      <c r="M33" s="135">
        <v>0</v>
      </c>
      <c r="N33" s="133">
        <v>145</v>
      </c>
      <c r="O33" s="134">
        <v>0</v>
      </c>
      <c r="P33" s="134">
        <v>61005479</v>
      </c>
      <c r="Q33" s="134">
        <v>421313.95862068963</v>
      </c>
      <c r="R33" s="564">
        <f t="shared" si="1"/>
        <v>1.0726014155901398E-2</v>
      </c>
      <c r="S33" s="135">
        <v>0</v>
      </c>
      <c r="T33" s="133">
        <v>27</v>
      </c>
      <c r="U33" s="134">
        <v>0</v>
      </c>
      <c r="V33" s="134">
        <v>0</v>
      </c>
      <c r="W33" s="134">
        <v>0</v>
      </c>
      <c r="X33" s="564">
        <f t="shared" si="2"/>
        <v>0</v>
      </c>
      <c r="Y33" s="135">
        <v>0</v>
      </c>
      <c r="Z33" s="133">
        <v>83</v>
      </c>
      <c r="AA33" s="134">
        <v>0</v>
      </c>
      <c r="AB33" s="134">
        <v>61005479</v>
      </c>
      <c r="AC33" s="134">
        <v>735967.30120481923</v>
      </c>
      <c r="AD33" s="564">
        <f t="shared" si="3"/>
        <v>1.3176365425064875E-2</v>
      </c>
      <c r="AE33" s="135">
        <v>0</v>
      </c>
      <c r="AF33" s="133">
        <v>75</v>
      </c>
      <c r="AG33" s="134">
        <v>0</v>
      </c>
      <c r="AH33" s="134">
        <v>61005479</v>
      </c>
      <c r="AI33" s="134">
        <v>814470.48</v>
      </c>
      <c r="AJ33" s="564">
        <f t="shared" si="4"/>
        <v>2.2212616743186971E-2</v>
      </c>
      <c r="AK33" s="135">
        <v>0</v>
      </c>
      <c r="AL33" s="133">
        <v>16</v>
      </c>
      <c r="AM33" s="134">
        <v>0</v>
      </c>
      <c r="AN33" s="134">
        <v>0</v>
      </c>
      <c r="AO33" s="134">
        <v>0</v>
      </c>
      <c r="AP33" s="564">
        <f t="shared" si="5"/>
        <v>0</v>
      </c>
      <c r="AQ33" s="135">
        <v>0</v>
      </c>
      <c r="AR33" s="133">
        <v>78</v>
      </c>
      <c r="AS33" s="134">
        <v>0</v>
      </c>
      <c r="AT33" s="134">
        <v>5238</v>
      </c>
      <c r="AU33" s="134">
        <v>67.15384615384616</v>
      </c>
      <c r="AV33" s="564">
        <f t="shared" si="6"/>
        <v>1.2816453139649737E-6</v>
      </c>
      <c r="AW33" s="135">
        <v>0</v>
      </c>
      <c r="AX33" s="133">
        <v>70</v>
      </c>
      <c r="AY33" s="134">
        <v>0</v>
      </c>
      <c r="AZ33" s="134">
        <v>5238</v>
      </c>
      <c r="BA33" s="134">
        <v>74.828571428571422</v>
      </c>
      <c r="BB33" s="564">
        <f t="shared" si="7"/>
        <v>1.6941660850719774E-6</v>
      </c>
      <c r="BC33" s="135">
        <v>0</v>
      </c>
      <c r="BD33" s="133">
        <v>11</v>
      </c>
      <c r="BE33" s="134">
        <v>0</v>
      </c>
      <c r="BF33" s="134">
        <v>0</v>
      </c>
      <c r="BG33" s="134">
        <v>0</v>
      </c>
      <c r="BH33" s="564">
        <f t="shared" si="8"/>
        <v>0</v>
      </c>
      <c r="BI33" s="135">
        <v>0</v>
      </c>
    </row>
    <row r="34" spans="2:61" ht="20.100000000000001" customHeight="1" thickTop="1" x14ac:dyDescent="0.15">
      <c r="B34" s="726" t="s">
        <v>260</v>
      </c>
      <c r="C34" s="727"/>
      <c r="D34" s="728"/>
      <c r="E34" s="728"/>
      <c r="F34" s="729"/>
      <c r="G34" s="817" t="s">
        <v>234</v>
      </c>
      <c r="H34" s="141">
        <v>193</v>
      </c>
      <c r="I34" s="142">
        <v>-6803232</v>
      </c>
      <c r="J34" s="142">
        <v>637799888</v>
      </c>
      <c r="K34" s="142">
        <v>54224408.07253886</v>
      </c>
      <c r="L34" s="566">
        <f t="shared" si="0"/>
        <v>1</v>
      </c>
      <c r="M34" s="143">
        <v>29140814</v>
      </c>
      <c r="N34" s="141">
        <v>173</v>
      </c>
      <c r="O34" s="142">
        <v>5791041</v>
      </c>
      <c r="P34" s="142">
        <v>179920266</v>
      </c>
      <c r="Q34" s="142">
        <v>39279638.502890177</v>
      </c>
      <c r="R34" s="566">
        <f t="shared" si="1"/>
        <v>1</v>
      </c>
      <c r="S34" s="143">
        <v>29140814</v>
      </c>
      <c r="T34" s="141">
        <v>27</v>
      </c>
      <c r="U34" s="142">
        <v>6748813</v>
      </c>
      <c r="V34" s="142">
        <v>498764000</v>
      </c>
      <c r="W34" s="142">
        <v>53168865.629629627</v>
      </c>
      <c r="X34" s="566">
        <f t="shared" si="2"/>
        <v>1</v>
      </c>
      <c r="Y34" s="143">
        <v>27264765</v>
      </c>
      <c r="Z34" s="141">
        <v>102</v>
      </c>
      <c r="AA34" s="142">
        <v>1883000</v>
      </c>
      <c r="AB34" s="142">
        <v>637799888</v>
      </c>
      <c r="AC34" s="142">
        <v>55855107.039215684</v>
      </c>
      <c r="AD34" s="566">
        <f t="shared" si="3"/>
        <v>1</v>
      </c>
      <c r="AE34" s="143">
        <v>24138010</v>
      </c>
      <c r="AF34" s="141">
        <v>92</v>
      </c>
      <c r="AG34" s="142">
        <v>5791041</v>
      </c>
      <c r="AH34" s="142">
        <v>233864786</v>
      </c>
      <c r="AI34" s="142">
        <v>36667020.793478258</v>
      </c>
      <c r="AJ34" s="566">
        <f t="shared" si="4"/>
        <v>1</v>
      </c>
      <c r="AK34" s="143">
        <v>24138010</v>
      </c>
      <c r="AL34" s="141">
        <v>16</v>
      </c>
      <c r="AM34" s="142">
        <v>10448690</v>
      </c>
      <c r="AN34" s="142">
        <v>498764000</v>
      </c>
      <c r="AO34" s="142">
        <v>58650569.75</v>
      </c>
      <c r="AP34" s="566">
        <f t="shared" si="5"/>
        <v>1</v>
      </c>
      <c r="AQ34" s="143">
        <v>28264012</v>
      </c>
      <c r="AR34" s="141">
        <v>91</v>
      </c>
      <c r="AS34" s="142">
        <v>-6803232</v>
      </c>
      <c r="AT34" s="142">
        <v>490684000</v>
      </c>
      <c r="AU34" s="142">
        <v>52396591.648351647</v>
      </c>
      <c r="AV34" s="566">
        <f t="shared" si="6"/>
        <v>1</v>
      </c>
      <c r="AW34" s="143">
        <v>37349824</v>
      </c>
      <c r="AX34" s="141">
        <v>81</v>
      </c>
      <c r="AY34" s="142">
        <v>6748813</v>
      </c>
      <c r="AZ34" s="142">
        <v>150024182</v>
      </c>
      <c r="BA34" s="142">
        <v>44168380</v>
      </c>
      <c r="BB34" s="566">
        <f t="shared" si="7"/>
        <v>1</v>
      </c>
      <c r="BC34" s="143">
        <v>37349824</v>
      </c>
      <c r="BD34" s="141">
        <v>11</v>
      </c>
      <c r="BE34" s="142">
        <v>6748813</v>
      </c>
      <c r="BF34" s="142">
        <v>208104209</v>
      </c>
      <c r="BG34" s="142">
        <v>45195477.81818182</v>
      </c>
      <c r="BH34" s="566">
        <f t="shared" si="8"/>
        <v>1</v>
      </c>
      <c r="BI34" s="143">
        <v>23970799</v>
      </c>
    </row>
    <row r="35" spans="2:61" ht="20.100000000000001" customHeight="1" x14ac:dyDescent="0.15">
      <c r="B35" s="731" t="s">
        <v>917</v>
      </c>
      <c r="C35" s="732"/>
      <c r="D35" s="719"/>
      <c r="E35" s="732"/>
      <c r="F35" s="733"/>
      <c r="G35" s="765" t="s">
        <v>234</v>
      </c>
      <c r="H35" s="144">
        <v>199</v>
      </c>
      <c r="I35" s="145">
        <v>69500</v>
      </c>
      <c r="J35" s="145">
        <v>498764000</v>
      </c>
      <c r="K35" s="145">
        <v>46718213.311557792</v>
      </c>
      <c r="L35" s="567">
        <f t="shared" si="0"/>
        <v>0.8615716606635957</v>
      </c>
      <c r="M35" s="146">
        <v>27979000</v>
      </c>
      <c r="N35" s="144">
        <v>179</v>
      </c>
      <c r="O35" s="145">
        <v>4434784</v>
      </c>
      <c r="P35" s="145">
        <v>159293943</v>
      </c>
      <c r="Q35" s="145">
        <v>36257051.67039106</v>
      </c>
      <c r="R35" s="567">
        <f t="shared" si="1"/>
        <v>0.92304952520689021</v>
      </c>
      <c r="S35" s="146">
        <v>27979000</v>
      </c>
      <c r="T35" s="144">
        <v>27</v>
      </c>
      <c r="U35" s="145">
        <v>6748813</v>
      </c>
      <c r="V35" s="145">
        <v>498764000</v>
      </c>
      <c r="W35" s="145">
        <v>53168865.629629627</v>
      </c>
      <c r="X35" s="567">
        <f t="shared" si="2"/>
        <v>1</v>
      </c>
      <c r="Y35" s="146">
        <v>27264765</v>
      </c>
      <c r="Z35" s="144">
        <v>106</v>
      </c>
      <c r="AA35" s="145">
        <v>69500</v>
      </c>
      <c r="AB35" s="145">
        <v>498764000</v>
      </c>
      <c r="AC35" s="145">
        <v>47168975.69811321</v>
      </c>
      <c r="AD35" s="567">
        <f t="shared" si="3"/>
        <v>0.84448814438751374</v>
      </c>
      <c r="AE35" s="146">
        <v>23323312.5</v>
      </c>
      <c r="AF35" s="144">
        <v>96</v>
      </c>
      <c r="AG35" s="145">
        <v>2686500</v>
      </c>
      <c r="AH35" s="145">
        <v>220887853</v>
      </c>
      <c r="AI35" s="145">
        <v>32635256.083333332</v>
      </c>
      <c r="AJ35" s="567">
        <f t="shared" si="4"/>
        <v>0.89004384258941394</v>
      </c>
      <c r="AK35" s="146">
        <v>23323312.5</v>
      </c>
      <c r="AL35" s="144">
        <v>16</v>
      </c>
      <c r="AM35" s="145">
        <v>10448690</v>
      </c>
      <c r="AN35" s="145">
        <v>498764000</v>
      </c>
      <c r="AO35" s="145">
        <v>58650569.75</v>
      </c>
      <c r="AP35" s="567">
        <f t="shared" si="5"/>
        <v>1</v>
      </c>
      <c r="AQ35" s="146">
        <v>28264012</v>
      </c>
      <c r="AR35" s="144">
        <v>93</v>
      </c>
      <c r="AS35" s="145">
        <v>1548657</v>
      </c>
      <c r="AT35" s="145">
        <v>208104209</v>
      </c>
      <c r="AU35" s="145">
        <v>46204441.129032262</v>
      </c>
      <c r="AV35" s="567">
        <f t="shared" si="6"/>
        <v>0.88182150165650741</v>
      </c>
      <c r="AW35" s="146">
        <v>35022113</v>
      </c>
      <c r="AX35" s="144">
        <v>83</v>
      </c>
      <c r="AY35" s="145">
        <v>6748813</v>
      </c>
      <c r="AZ35" s="145">
        <v>150024182</v>
      </c>
      <c r="BA35" s="145">
        <v>41405229.204819277</v>
      </c>
      <c r="BB35" s="567">
        <f t="shared" si="7"/>
        <v>0.93744052203905326</v>
      </c>
      <c r="BC35" s="146">
        <v>35022113</v>
      </c>
      <c r="BD35" s="144">
        <v>11</v>
      </c>
      <c r="BE35" s="145">
        <v>6748813</v>
      </c>
      <c r="BF35" s="145">
        <v>208104209</v>
      </c>
      <c r="BG35" s="145">
        <v>45195477.81818182</v>
      </c>
      <c r="BH35" s="567">
        <f t="shared" si="8"/>
        <v>1</v>
      </c>
      <c r="BI35" s="146">
        <v>23970799</v>
      </c>
    </row>
  </sheetData>
  <mergeCells count="54">
    <mergeCell ref="BD4:BD5"/>
    <mergeCell ref="BE4:BE5"/>
    <mergeCell ref="BF4:BF5"/>
    <mergeCell ref="BG4:BG5"/>
    <mergeCell ref="BI4:BI5"/>
    <mergeCell ref="AX4:AX5"/>
    <mergeCell ref="AY4:AY5"/>
    <mergeCell ref="AZ4:AZ5"/>
    <mergeCell ref="BA4:BA5"/>
    <mergeCell ref="BC4:BC5"/>
    <mergeCell ref="AR4:AR5"/>
    <mergeCell ref="AS4:AS5"/>
    <mergeCell ref="AT4:AT5"/>
    <mergeCell ref="AU4:AU5"/>
    <mergeCell ref="AW4:AW5"/>
    <mergeCell ref="AL4:AL5"/>
    <mergeCell ref="AM4:AM5"/>
    <mergeCell ref="AN4:AN5"/>
    <mergeCell ref="AO4:AO5"/>
    <mergeCell ref="AQ4:AQ5"/>
    <mergeCell ref="AF4:AF5"/>
    <mergeCell ref="AG4:AG5"/>
    <mergeCell ref="AH4:AH5"/>
    <mergeCell ref="AI4:AI5"/>
    <mergeCell ref="AK4:AK5"/>
    <mergeCell ref="Z4:Z5"/>
    <mergeCell ref="AA4:AA5"/>
    <mergeCell ref="AB4:AB5"/>
    <mergeCell ref="AC4:AC5"/>
    <mergeCell ref="AE4:AE5"/>
    <mergeCell ref="V4:V5"/>
    <mergeCell ref="Y4:Y5"/>
    <mergeCell ref="K4:K5"/>
    <mergeCell ref="Q4:Q5"/>
    <mergeCell ref="W4:W5"/>
    <mergeCell ref="O4:O5"/>
    <mergeCell ref="P4:P5"/>
    <mergeCell ref="S4:S5"/>
    <mergeCell ref="T4:T5"/>
    <mergeCell ref="U4:U5"/>
    <mergeCell ref="B6:B33"/>
    <mergeCell ref="H4:H5"/>
    <mergeCell ref="I4:I5"/>
    <mergeCell ref="J4:J5"/>
    <mergeCell ref="N4:N5"/>
    <mergeCell ref="M4:M5"/>
    <mergeCell ref="D8:F8"/>
    <mergeCell ref="D9:F9"/>
    <mergeCell ref="D10:F10"/>
    <mergeCell ref="D28:F28"/>
    <mergeCell ref="D27:F27"/>
    <mergeCell ref="D7:F7"/>
    <mergeCell ref="E12:F12"/>
    <mergeCell ref="E15:F15"/>
  </mergeCells>
  <phoneticPr fontId="4"/>
  <pageMargins left="0.70866141732283472" right="0.70866141732283472" top="0.74803149606299213" bottom="0.74803149606299213" header="0.31496062992125984" footer="0.31496062992125984"/>
  <pageSetup paperSize="9" scale="73" fitToWidth="0" fitToHeight="0" orientation="landscape" useFirstPageNumber="1" r:id="rId1"/>
  <colBreaks count="2" manualBreakCount="2">
    <brk id="25" max="1048575" man="1"/>
    <brk id="43" max="1048575" man="1"/>
  </colBreak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H53"/>
  <sheetViews>
    <sheetView showGridLines="0" zoomScaleNormal="100" zoomScaleSheetLayoutView="115" workbookViewId="0">
      <pane xSplit="6" ySplit="5" topLeftCell="G6" activePane="bottomRight" state="frozen"/>
      <selection activeCell="H6" sqref="H6"/>
      <selection pane="topRight" activeCell="H6" sqref="H6"/>
      <selection pane="bottomLeft" activeCell="H6" sqref="H6"/>
      <selection pane="bottomRight" activeCell="G6" sqref="G6"/>
    </sheetView>
  </sheetViews>
  <sheetFormatPr defaultRowHeight="15" customHeight="1" x14ac:dyDescent="0.15"/>
  <cols>
    <col min="1" max="1" width="1.5" style="1" customWidth="1"/>
    <col min="2" max="2" width="3.25" style="1" customWidth="1"/>
    <col min="3" max="4" width="2.375" style="2" customWidth="1"/>
    <col min="5" max="5" width="31.5" style="2" customWidth="1"/>
    <col min="6" max="6" width="3.75" style="2" customWidth="1"/>
    <col min="7" max="7" width="5" style="147" customWidth="1"/>
    <col min="8" max="10" width="9.625" style="147" customWidth="1"/>
    <col min="11" max="11" width="6.625" style="147" customWidth="1"/>
    <col min="12" max="12" width="9.625" style="147" customWidth="1"/>
    <col min="13" max="13" width="5" style="147" customWidth="1"/>
    <col min="14" max="16" width="9.625" style="147" customWidth="1"/>
    <col min="17" max="17" width="6.625" style="147" customWidth="1"/>
    <col min="18" max="18" width="9.625" style="147" customWidth="1"/>
    <col min="19" max="19" width="5" style="147" customWidth="1"/>
    <col min="20" max="22" width="9.625" style="147" customWidth="1"/>
    <col min="23" max="23" width="6.625" style="147" customWidth="1"/>
    <col min="24" max="24" width="9.625" style="147" customWidth="1"/>
    <col min="25" max="25" width="5" style="147" customWidth="1"/>
    <col min="26" max="28" width="9.625" style="147" customWidth="1"/>
    <col min="29" max="29" width="6.625" style="147" customWidth="1"/>
    <col min="30" max="30" width="9.625" style="147" customWidth="1"/>
    <col min="31" max="31" width="5" style="574" customWidth="1"/>
    <col min="32" max="34" width="9.625" style="574" customWidth="1"/>
    <col min="35" max="35" width="6.625" style="574" customWidth="1"/>
    <col min="36" max="36" width="9.625" style="574" customWidth="1"/>
    <col min="37" max="37" width="5" style="147" customWidth="1"/>
    <col min="38" max="40" width="9.625" style="147" customWidth="1"/>
    <col min="41" max="41" width="6.625" style="147" customWidth="1"/>
    <col min="42" max="42" width="9.625" style="147" customWidth="1"/>
    <col min="43" max="43" width="5" style="147" customWidth="1"/>
    <col min="44" max="46" width="9.625" style="147" customWidth="1"/>
    <col min="47" max="47" width="6.625" style="147" customWidth="1"/>
    <col min="48" max="48" width="9.625" style="147" customWidth="1"/>
    <col min="49" max="49" width="5" style="147" customWidth="1"/>
    <col min="50" max="52" width="9.625" style="147" customWidth="1"/>
    <col min="53" max="53" width="6.625" style="147" customWidth="1"/>
    <col min="54" max="54" width="9.625" style="147" customWidth="1"/>
    <col min="55" max="55" width="5" style="147" customWidth="1"/>
    <col min="56" max="58" width="9.625" style="147" customWidth="1"/>
    <col min="59" max="59" width="6.625" style="147" customWidth="1"/>
    <col min="60" max="60" width="9.625" style="147" customWidth="1"/>
    <col min="61" max="16384" width="9" style="1"/>
  </cols>
  <sheetData>
    <row r="1" spans="1:60" ht="15" customHeight="1" x14ac:dyDescent="0.15">
      <c r="A1" s="110" t="s">
        <v>892</v>
      </c>
      <c r="AW1" s="574"/>
      <c r="AX1" s="574"/>
      <c r="AY1" s="574"/>
      <c r="AZ1" s="574"/>
      <c r="BA1" s="574"/>
      <c r="BB1" s="574"/>
    </row>
    <row r="2" spans="1:60" ht="12.95" customHeight="1" x14ac:dyDescent="0.15">
      <c r="B2" s="830"/>
      <c r="C2" s="831"/>
      <c r="D2" s="831"/>
      <c r="E2" s="831"/>
      <c r="F2" s="831"/>
      <c r="G2" s="846" t="s">
        <v>220</v>
      </c>
      <c r="H2" s="846"/>
      <c r="I2" s="846"/>
      <c r="J2" s="846"/>
      <c r="K2" s="846"/>
      <c r="L2" s="846"/>
      <c r="M2" s="846"/>
      <c r="N2" s="846"/>
      <c r="O2" s="846"/>
      <c r="P2" s="846"/>
      <c r="Q2" s="846"/>
      <c r="R2" s="846"/>
      <c r="S2" s="846"/>
      <c r="T2" s="846"/>
      <c r="U2" s="846"/>
      <c r="V2" s="846"/>
      <c r="W2" s="846"/>
      <c r="X2" s="846"/>
      <c r="Y2" s="846" t="s">
        <v>261</v>
      </c>
      <c r="Z2" s="846"/>
      <c r="AA2" s="846"/>
      <c r="AB2" s="846"/>
      <c r="AC2" s="846"/>
      <c r="AD2" s="846"/>
      <c r="AE2" s="846"/>
      <c r="AF2" s="846"/>
      <c r="AG2" s="846"/>
      <c r="AH2" s="846"/>
      <c r="AI2" s="846"/>
      <c r="AJ2" s="846"/>
      <c r="AK2" s="846"/>
      <c r="AL2" s="846"/>
      <c r="AM2" s="846"/>
      <c r="AN2" s="846"/>
      <c r="AO2" s="846"/>
      <c r="AP2" s="846"/>
      <c r="AQ2" s="846" t="s">
        <v>222</v>
      </c>
      <c r="AR2" s="846"/>
      <c r="AS2" s="846"/>
      <c r="AT2" s="846"/>
      <c r="AU2" s="846"/>
      <c r="AV2" s="846"/>
      <c r="AW2" s="846"/>
      <c r="AX2" s="846"/>
      <c r="AY2" s="846"/>
      <c r="AZ2" s="846"/>
      <c r="BA2" s="846"/>
      <c r="BB2" s="846"/>
      <c r="BC2" s="846"/>
      <c r="BD2" s="846"/>
      <c r="BE2" s="846"/>
      <c r="BF2" s="846"/>
      <c r="BG2" s="846"/>
      <c r="BH2" s="846"/>
    </row>
    <row r="3" spans="1:60" ht="12.95" customHeight="1" x14ac:dyDescent="0.15">
      <c r="B3" s="832"/>
      <c r="C3" s="833"/>
      <c r="D3" s="833"/>
      <c r="E3" s="834"/>
      <c r="F3" s="835"/>
      <c r="G3" s="846" t="s">
        <v>223</v>
      </c>
      <c r="H3" s="846"/>
      <c r="I3" s="846"/>
      <c r="J3" s="846"/>
      <c r="K3" s="846"/>
      <c r="L3" s="846"/>
      <c r="M3" s="846" t="s">
        <v>224</v>
      </c>
      <c r="N3" s="846"/>
      <c r="O3" s="846"/>
      <c r="P3" s="846"/>
      <c r="Q3" s="846"/>
      <c r="R3" s="846"/>
      <c r="S3" s="846" t="s">
        <v>225</v>
      </c>
      <c r="T3" s="846"/>
      <c r="U3" s="846"/>
      <c r="V3" s="846"/>
      <c r="W3" s="846"/>
      <c r="X3" s="846"/>
      <c r="Y3" s="846" t="s">
        <v>223</v>
      </c>
      <c r="Z3" s="846"/>
      <c r="AA3" s="846"/>
      <c r="AB3" s="846"/>
      <c r="AC3" s="846"/>
      <c r="AD3" s="846"/>
      <c r="AE3" s="846" t="s">
        <v>224</v>
      </c>
      <c r="AF3" s="846"/>
      <c r="AG3" s="846"/>
      <c r="AH3" s="846"/>
      <c r="AI3" s="846"/>
      <c r="AJ3" s="846"/>
      <c r="AK3" s="846" t="s">
        <v>225</v>
      </c>
      <c r="AL3" s="846"/>
      <c r="AM3" s="846"/>
      <c r="AN3" s="846"/>
      <c r="AO3" s="846"/>
      <c r="AP3" s="846"/>
      <c r="AQ3" s="846" t="s">
        <v>223</v>
      </c>
      <c r="AR3" s="846"/>
      <c r="AS3" s="846"/>
      <c r="AT3" s="846"/>
      <c r="AU3" s="846"/>
      <c r="AV3" s="846"/>
      <c r="AW3" s="846" t="s">
        <v>224</v>
      </c>
      <c r="AX3" s="846"/>
      <c r="AY3" s="846"/>
      <c r="AZ3" s="846"/>
      <c r="BA3" s="846"/>
      <c r="BB3" s="846"/>
      <c r="BC3" s="846" t="s">
        <v>225</v>
      </c>
      <c r="BD3" s="846"/>
      <c r="BE3" s="846"/>
      <c r="BF3" s="846"/>
      <c r="BG3" s="846"/>
      <c r="BH3" s="846"/>
    </row>
    <row r="4" spans="1:60" ht="12.95" customHeight="1" x14ac:dyDescent="0.15">
      <c r="B4" s="832"/>
      <c r="C4" s="833"/>
      <c r="D4" s="833"/>
      <c r="E4" s="833"/>
      <c r="F4" s="836"/>
      <c r="G4" s="972" t="s">
        <v>227</v>
      </c>
      <c r="H4" s="1064" t="s">
        <v>228</v>
      </c>
      <c r="I4" s="1064" t="s">
        <v>229</v>
      </c>
      <c r="J4" s="1066" t="s">
        <v>230</v>
      </c>
      <c r="K4" s="847"/>
      <c r="L4" s="1068" t="s">
        <v>231</v>
      </c>
      <c r="M4" s="972" t="s">
        <v>227</v>
      </c>
      <c r="N4" s="1064" t="s">
        <v>228</v>
      </c>
      <c r="O4" s="1064" t="s">
        <v>229</v>
      </c>
      <c r="P4" s="1066" t="s">
        <v>230</v>
      </c>
      <c r="Q4" s="847"/>
      <c r="R4" s="1068" t="s">
        <v>231</v>
      </c>
      <c r="S4" s="972" t="s">
        <v>227</v>
      </c>
      <c r="T4" s="1064" t="s">
        <v>228</v>
      </c>
      <c r="U4" s="1064" t="s">
        <v>229</v>
      </c>
      <c r="V4" s="1066" t="s">
        <v>230</v>
      </c>
      <c r="W4" s="847"/>
      <c r="X4" s="1068" t="s">
        <v>231</v>
      </c>
      <c r="Y4" s="972" t="s">
        <v>227</v>
      </c>
      <c r="Z4" s="1064" t="s">
        <v>228</v>
      </c>
      <c r="AA4" s="1064" t="s">
        <v>229</v>
      </c>
      <c r="AB4" s="1066" t="s">
        <v>230</v>
      </c>
      <c r="AC4" s="847"/>
      <c r="AD4" s="1068" t="s">
        <v>231</v>
      </c>
      <c r="AE4" s="972" t="s">
        <v>227</v>
      </c>
      <c r="AF4" s="1064" t="s">
        <v>228</v>
      </c>
      <c r="AG4" s="1064" t="s">
        <v>229</v>
      </c>
      <c r="AH4" s="1066" t="s">
        <v>230</v>
      </c>
      <c r="AI4" s="847"/>
      <c r="AJ4" s="1068" t="s">
        <v>231</v>
      </c>
      <c r="AK4" s="972" t="s">
        <v>227</v>
      </c>
      <c r="AL4" s="1064" t="s">
        <v>228</v>
      </c>
      <c r="AM4" s="1064" t="s">
        <v>229</v>
      </c>
      <c r="AN4" s="1066" t="s">
        <v>230</v>
      </c>
      <c r="AO4" s="847"/>
      <c r="AP4" s="1068" t="s">
        <v>231</v>
      </c>
      <c r="AQ4" s="972" t="s">
        <v>227</v>
      </c>
      <c r="AR4" s="1064" t="s">
        <v>228</v>
      </c>
      <c r="AS4" s="1064" t="s">
        <v>229</v>
      </c>
      <c r="AT4" s="1066" t="s">
        <v>230</v>
      </c>
      <c r="AU4" s="847"/>
      <c r="AV4" s="1068" t="s">
        <v>231</v>
      </c>
      <c r="AW4" s="972" t="s">
        <v>227</v>
      </c>
      <c r="AX4" s="1064" t="s">
        <v>228</v>
      </c>
      <c r="AY4" s="1064" t="s">
        <v>229</v>
      </c>
      <c r="AZ4" s="1066" t="s">
        <v>230</v>
      </c>
      <c r="BA4" s="847"/>
      <c r="BB4" s="1068" t="s">
        <v>231</v>
      </c>
      <c r="BC4" s="972" t="s">
        <v>227</v>
      </c>
      <c r="BD4" s="1064" t="s">
        <v>228</v>
      </c>
      <c r="BE4" s="1064" t="s">
        <v>229</v>
      </c>
      <c r="BF4" s="1066" t="s">
        <v>230</v>
      </c>
      <c r="BG4" s="847"/>
      <c r="BH4" s="1068" t="s">
        <v>231</v>
      </c>
    </row>
    <row r="5" spans="1:60" ht="12.95" customHeight="1" x14ac:dyDescent="0.15">
      <c r="B5" s="832"/>
      <c r="C5" s="833"/>
      <c r="D5" s="833"/>
      <c r="E5" s="833"/>
      <c r="F5" s="765" t="s">
        <v>226</v>
      </c>
      <c r="G5" s="973"/>
      <c r="H5" s="1065"/>
      <c r="I5" s="1065"/>
      <c r="J5" s="1067"/>
      <c r="K5" s="848" t="s">
        <v>894</v>
      </c>
      <c r="L5" s="1069"/>
      <c r="M5" s="973"/>
      <c r="N5" s="1065"/>
      <c r="O5" s="1065"/>
      <c r="P5" s="1067"/>
      <c r="Q5" s="848" t="s">
        <v>894</v>
      </c>
      <c r="R5" s="1069"/>
      <c r="S5" s="973"/>
      <c r="T5" s="1065"/>
      <c r="U5" s="1065"/>
      <c r="V5" s="1067"/>
      <c r="W5" s="848" t="s">
        <v>894</v>
      </c>
      <c r="X5" s="1069"/>
      <c r="Y5" s="973"/>
      <c r="Z5" s="1065"/>
      <c r="AA5" s="1065"/>
      <c r="AB5" s="1067"/>
      <c r="AC5" s="848" t="s">
        <v>894</v>
      </c>
      <c r="AD5" s="1069"/>
      <c r="AE5" s="973"/>
      <c r="AF5" s="1065"/>
      <c r="AG5" s="1065"/>
      <c r="AH5" s="1067"/>
      <c r="AI5" s="848" t="s">
        <v>894</v>
      </c>
      <c r="AJ5" s="1069"/>
      <c r="AK5" s="973"/>
      <c r="AL5" s="1065"/>
      <c r="AM5" s="1065"/>
      <c r="AN5" s="1067"/>
      <c r="AO5" s="848" t="s">
        <v>894</v>
      </c>
      <c r="AP5" s="1069"/>
      <c r="AQ5" s="973"/>
      <c r="AR5" s="1065"/>
      <c r="AS5" s="1065"/>
      <c r="AT5" s="1067"/>
      <c r="AU5" s="848" t="s">
        <v>894</v>
      </c>
      <c r="AV5" s="1069"/>
      <c r="AW5" s="973"/>
      <c r="AX5" s="1065"/>
      <c r="AY5" s="1065"/>
      <c r="AZ5" s="1067"/>
      <c r="BA5" s="848" t="s">
        <v>894</v>
      </c>
      <c r="BB5" s="1069"/>
      <c r="BC5" s="973"/>
      <c r="BD5" s="1065"/>
      <c r="BE5" s="1065"/>
      <c r="BF5" s="1067"/>
      <c r="BG5" s="848" t="s">
        <v>894</v>
      </c>
      <c r="BH5" s="1069"/>
    </row>
    <row r="6" spans="1:60" ht="12.95" customHeight="1" x14ac:dyDescent="0.15">
      <c r="B6" s="1062" t="s">
        <v>262</v>
      </c>
      <c r="C6" s="690" t="s">
        <v>263</v>
      </c>
      <c r="D6" s="691"/>
      <c r="E6" s="691"/>
      <c r="F6" s="816" t="s">
        <v>234</v>
      </c>
      <c r="G6" s="148">
        <v>192</v>
      </c>
      <c r="H6" s="149">
        <v>0</v>
      </c>
      <c r="I6" s="149">
        <v>339744038</v>
      </c>
      <c r="J6" s="149">
        <v>21412011.348958332</v>
      </c>
      <c r="K6" s="568">
        <f>IFERROR(J6/J$48,"-")</f>
        <v>0.42132152732261213</v>
      </c>
      <c r="L6" s="150">
        <v>11431575.5</v>
      </c>
      <c r="M6" s="148">
        <v>172</v>
      </c>
      <c r="N6" s="149">
        <v>1200000</v>
      </c>
      <c r="O6" s="149">
        <v>74000000</v>
      </c>
      <c r="P6" s="149">
        <v>15917886.308139535</v>
      </c>
      <c r="Q6" s="568">
        <f>IFERROR(P6/P$48,"-")</f>
        <v>0.41570879002149935</v>
      </c>
      <c r="R6" s="150">
        <v>11431575.5</v>
      </c>
      <c r="S6" s="148">
        <v>27</v>
      </c>
      <c r="T6" s="149">
        <v>2400000</v>
      </c>
      <c r="U6" s="149">
        <v>99625822</v>
      </c>
      <c r="V6" s="149">
        <v>18043065.074074075</v>
      </c>
      <c r="W6" s="568">
        <f>IFERROR(V6/V$48,"-")</f>
        <v>0.33935395951007735</v>
      </c>
      <c r="X6" s="150">
        <v>11546599</v>
      </c>
      <c r="Y6" s="148">
        <v>102</v>
      </c>
      <c r="Z6" s="149">
        <v>1200000</v>
      </c>
      <c r="AA6" s="149">
        <v>339744038</v>
      </c>
      <c r="AB6" s="149">
        <v>24700288.87254902</v>
      </c>
      <c r="AC6" s="568">
        <f>IFERROR(AB6/AB$48,"-")</f>
        <v>0.49485426206359473</v>
      </c>
      <c r="AD6" s="150">
        <v>11995967.5</v>
      </c>
      <c r="AE6" s="575">
        <v>92</v>
      </c>
      <c r="AF6" s="576">
        <v>2562816</v>
      </c>
      <c r="AG6" s="576">
        <v>109550010</v>
      </c>
      <c r="AH6" s="576">
        <v>17290393.130434781</v>
      </c>
      <c r="AI6" s="577">
        <f>IFERROR(AH6/AH$48,"-")</f>
        <v>0.49875505496628608</v>
      </c>
      <c r="AJ6" s="578">
        <v>11995967.5</v>
      </c>
      <c r="AK6" s="148">
        <v>16</v>
      </c>
      <c r="AL6" s="149">
        <v>3855556</v>
      </c>
      <c r="AM6" s="149">
        <v>74622000</v>
      </c>
      <c r="AN6" s="149">
        <v>16021704.6875</v>
      </c>
      <c r="AO6" s="568">
        <f>IFERROR(AN6/AN$48,"-")</f>
        <v>0.27317219177568175</v>
      </c>
      <c r="AP6" s="150">
        <v>10944375</v>
      </c>
      <c r="AQ6" s="148">
        <v>90</v>
      </c>
      <c r="AR6" s="149">
        <v>0</v>
      </c>
      <c r="AS6" s="149">
        <v>99625822</v>
      </c>
      <c r="AT6" s="149">
        <v>17685296.822222222</v>
      </c>
      <c r="AU6" s="568">
        <f>IFERROR(AT6/AT$48,"-")</f>
        <v>0.34117594166749071</v>
      </c>
      <c r="AV6" s="150">
        <v>10560909</v>
      </c>
      <c r="AW6" s="575">
        <v>80</v>
      </c>
      <c r="AX6" s="576">
        <v>0</v>
      </c>
      <c r="AY6" s="576">
        <v>60936587</v>
      </c>
      <c r="AZ6" s="576">
        <v>15057117.862500001</v>
      </c>
      <c r="BA6" s="577">
        <f>IFERROR(AZ6/AZ$48,"-")</f>
        <v>0.34502257228616623</v>
      </c>
      <c r="BB6" s="578">
        <v>10560909</v>
      </c>
      <c r="BC6" s="148">
        <v>11</v>
      </c>
      <c r="BD6" s="149">
        <v>2400000</v>
      </c>
      <c r="BE6" s="149">
        <v>99625822</v>
      </c>
      <c r="BF6" s="149">
        <v>20983225.636363637</v>
      </c>
      <c r="BG6" s="568">
        <f>IFERROR(BF6/BF$48,"-")</f>
        <v>0.46427710579314274</v>
      </c>
      <c r="BH6" s="150">
        <v>13240911</v>
      </c>
    </row>
    <row r="7" spans="1:60" ht="12.95" customHeight="1" x14ac:dyDescent="0.15">
      <c r="B7" s="985"/>
      <c r="C7" s="690" t="s">
        <v>264</v>
      </c>
      <c r="D7" s="691"/>
      <c r="E7" s="691"/>
      <c r="F7" s="699" t="s">
        <v>234</v>
      </c>
      <c r="G7" s="151">
        <v>185</v>
      </c>
      <c r="H7" s="152">
        <v>304635</v>
      </c>
      <c r="I7" s="152">
        <v>277831000</v>
      </c>
      <c r="J7" s="152">
        <v>26398302.367567569</v>
      </c>
      <c r="K7" s="558">
        <f t="shared" ref="K7:K51" si="0">IFERROR(J7/J$48,"-")</f>
        <v>0.51943616556922734</v>
      </c>
      <c r="L7" s="153">
        <v>13504364</v>
      </c>
      <c r="M7" s="151">
        <v>167</v>
      </c>
      <c r="N7" s="152">
        <v>2479342</v>
      </c>
      <c r="O7" s="152">
        <v>86979767</v>
      </c>
      <c r="P7" s="152">
        <v>21371519.556886226</v>
      </c>
      <c r="Q7" s="558">
        <f t="shared" ref="Q7:Q51" si="1">IFERROR(P7/P$48,"-")</f>
        <v>0.55813494102989192</v>
      </c>
      <c r="R7" s="153">
        <v>13504364</v>
      </c>
      <c r="S7" s="151">
        <v>27</v>
      </c>
      <c r="T7" s="152">
        <v>5487000</v>
      </c>
      <c r="U7" s="152">
        <v>277831000</v>
      </c>
      <c r="V7" s="152">
        <v>29652238.148148149</v>
      </c>
      <c r="W7" s="558">
        <f t="shared" ref="W7:W51" si="2">IFERROR(V7/V$48,"-")</f>
        <v>0.55769928128057955</v>
      </c>
      <c r="X7" s="153">
        <v>14287855</v>
      </c>
      <c r="Y7" s="151">
        <v>93</v>
      </c>
      <c r="Z7" s="152">
        <v>304635</v>
      </c>
      <c r="AA7" s="152">
        <v>277831000</v>
      </c>
      <c r="AB7" s="152">
        <v>24429242.989247311</v>
      </c>
      <c r="AC7" s="558">
        <f t="shared" ref="AC7:AC51" si="3">IFERROR(AB7/AB$48,"-")</f>
        <v>0.48942403364567094</v>
      </c>
      <c r="AD7" s="153">
        <v>10243463</v>
      </c>
      <c r="AE7" s="579">
        <v>83</v>
      </c>
      <c r="AF7" s="580">
        <v>1160000</v>
      </c>
      <c r="AG7" s="580">
        <v>88604442</v>
      </c>
      <c r="AH7" s="580">
        <v>16598799.373493975</v>
      </c>
      <c r="AI7" s="581">
        <f t="shared" ref="AI7:AI51" si="4">IFERROR(AH7/AH$48,"-")</f>
        <v>0.47880548645993493</v>
      </c>
      <c r="AJ7" s="582">
        <v>10243463</v>
      </c>
      <c r="AK7" s="151">
        <v>16</v>
      </c>
      <c r="AL7" s="152">
        <v>5487000</v>
      </c>
      <c r="AM7" s="152">
        <v>277831000</v>
      </c>
      <c r="AN7" s="152">
        <v>32051805.0625</v>
      </c>
      <c r="AO7" s="558">
        <f t="shared" ref="AO7:AO51" si="5">IFERROR(AN7/AN$48,"-")</f>
        <v>0.54648753113775161</v>
      </c>
      <c r="AP7" s="153">
        <v>13525687.5</v>
      </c>
      <c r="AQ7" s="151">
        <v>92</v>
      </c>
      <c r="AR7" s="152">
        <v>999955</v>
      </c>
      <c r="AS7" s="152">
        <v>132904292</v>
      </c>
      <c r="AT7" s="152">
        <v>28388764.565217391</v>
      </c>
      <c r="AU7" s="558">
        <f t="shared" ref="AU7:AU51" si="6">IFERROR(AT7/AT$48,"-")</f>
        <v>0.5476619126428498</v>
      </c>
      <c r="AV7" s="153">
        <v>19748994</v>
      </c>
      <c r="AW7" s="579">
        <v>82</v>
      </c>
      <c r="AX7" s="580">
        <v>5050000</v>
      </c>
      <c r="AY7" s="580">
        <v>71129911</v>
      </c>
      <c r="AZ7" s="580">
        <v>25769954.756097563</v>
      </c>
      <c r="BA7" s="581">
        <f t="shared" ref="BA7:BA51" si="7">IFERROR(AZ7/AZ$48,"-")</f>
        <v>0.59049920169587189</v>
      </c>
      <c r="BB7" s="582">
        <v>19748994</v>
      </c>
      <c r="BC7" s="151">
        <v>11</v>
      </c>
      <c r="BD7" s="152">
        <v>8978663</v>
      </c>
      <c r="BE7" s="152">
        <v>86087085</v>
      </c>
      <c r="BF7" s="152">
        <v>26161959</v>
      </c>
      <c r="BG7" s="558">
        <f t="shared" ref="BG7:BG51" si="8">IFERROR(BF7/BF$48,"-")</f>
        <v>0.57886231682841571</v>
      </c>
      <c r="BH7" s="153">
        <v>20284618</v>
      </c>
    </row>
    <row r="8" spans="1:60" ht="12.95" customHeight="1" x14ac:dyDescent="0.15">
      <c r="B8" s="985"/>
      <c r="C8" s="700"/>
      <c r="D8" s="715" t="s">
        <v>265</v>
      </c>
      <c r="E8" s="743"/>
      <c r="F8" s="702" t="s">
        <v>234</v>
      </c>
      <c r="G8" s="154">
        <v>195</v>
      </c>
      <c r="H8" s="155">
        <v>0</v>
      </c>
      <c r="I8" s="155">
        <v>74784000</v>
      </c>
      <c r="J8" s="155">
        <v>3440989.6974358973</v>
      </c>
      <c r="K8" s="556">
        <f t="shared" si="0"/>
        <v>6.7707933234193537E-2</v>
      </c>
      <c r="L8" s="156">
        <v>1421475</v>
      </c>
      <c r="M8" s="154">
        <v>175</v>
      </c>
      <c r="N8" s="155">
        <v>0</v>
      </c>
      <c r="O8" s="155">
        <v>11959077</v>
      </c>
      <c r="P8" s="155">
        <v>2462702.9371428574</v>
      </c>
      <c r="Q8" s="556">
        <f t="shared" si="1"/>
        <v>6.4315527725471403E-2</v>
      </c>
      <c r="R8" s="156">
        <v>1421475</v>
      </c>
      <c r="S8" s="154">
        <v>27</v>
      </c>
      <c r="T8" s="155">
        <v>0</v>
      </c>
      <c r="U8" s="155">
        <v>20283000</v>
      </c>
      <c r="V8" s="155">
        <v>4019921.4074074072</v>
      </c>
      <c r="W8" s="556">
        <f t="shared" si="2"/>
        <v>7.5606679958340306E-2</v>
      </c>
      <c r="X8" s="156">
        <v>3678833</v>
      </c>
      <c r="Y8" s="154">
        <v>102</v>
      </c>
      <c r="Z8" s="155">
        <v>0</v>
      </c>
      <c r="AA8" s="155">
        <v>74784000</v>
      </c>
      <c r="AB8" s="155">
        <v>3814930.2843137253</v>
      </c>
      <c r="AC8" s="556">
        <f t="shared" si="3"/>
        <v>7.6429653127101566E-2</v>
      </c>
      <c r="AD8" s="156">
        <v>1552539</v>
      </c>
      <c r="AE8" s="583">
        <v>92</v>
      </c>
      <c r="AF8" s="584">
        <v>0</v>
      </c>
      <c r="AG8" s="584">
        <v>14818132</v>
      </c>
      <c r="AH8" s="584">
        <v>2520082.4891304346</v>
      </c>
      <c r="AI8" s="585">
        <f t="shared" si="4"/>
        <v>7.2693771096124238E-2</v>
      </c>
      <c r="AJ8" s="586">
        <v>1552539</v>
      </c>
      <c r="AK8" s="154">
        <v>16</v>
      </c>
      <c r="AL8" s="155">
        <v>0</v>
      </c>
      <c r="AM8" s="155">
        <v>20283000</v>
      </c>
      <c r="AN8" s="155">
        <v>3753274.0625</v>
      </c>
      <c r="AO8" s="556">
        <f t="shared" si="5"/>
        <v>6.3993821006316828E-2</v>
      </c>
      <c r="AP8" s="156">
        <v>3006964</v>
      </c>
      <c r="AQ8" s="154">
        <v>93</v>
      </c>
      <c r="AR8" s="155">
        <v>0</v>
      </c>
      <c r="AS8" s="155">
        <v>26536877</v>
      </c>
      <c r="AT8" s="155">
        <v>3030861.3118279572</v>
      </c>
      <c r="AU8" s="556">
        <f t="shared" si="6"/>
        <v>5.8469867513172818E-2</v>
      </c>
      <c r="AV8" s="156">
        <v>865942</v>
      </c>
      <c r="AW8" s="583">
        <v>83</v>
      </c>
      <c r="AX8" s="584">
        <v>0</v>
      </c>
      <c r="AY8" s="584">
        <v>10926674</v>
      </c>
      <c r="AZ8" s="584">
        <v>2465719.0602409639</v>
      </c>
      <c r="BA8" s="585">
        <f t="shared" si="7"/>
        <v>5.6500104499953449E-2</v>
      </c>
      <c r="BB8" s="586">
        <v>865942</v>
      </c>
      <c r="BC8" s="154">
        <v>11</v>
      </c>
      <c r="BD8" s="155">
        <v>0</v>
      </c>
      <c r="BE8" s="155">
        <v>10926674</v>
      </c>
      <c r="BF8" s="155">
        <v>4407772.0909090908</v>
      </c>
      <c r="BG8" s="556">
        <f t="shared" si="8"/>
        <v>9.7526839048836772E-2</v>
      </c>
      <c r="BH8" s="156">
        <v>4026014</v>
      </c>
    </row>
    <row r="9" spans="1:60" ht="12.95" customHeight="1" x14ac:dyDescent="0.15">
      <c r="B9" s="985"/>
      <c r="C9" s="700"/>
      <c r="D9" s="715" t="s">
        <v>266</v>
      </c>
      <c r="E9" s="704"/>
      <c r="F9" s="705" t="s">
        <v>234</v>
      </c>
      <c r="G9" s="154">
        <v>192</v>
      </c>
      <c r="H9" s="155">
        <v>0</v>
      </c>
      <c r="I9" s="155">
        <v>5400000</v>
      </c>
      <c r="J9" s="155">
        <v>186609.640625</v>
      </c>
      <c r="K9" s="556">
        <f t="shared" si="0"/>
        <v>3.6718950648731868E-3</v>
      </c>
      <c r="L9" s="156">
        <v>25887.5</v>
      </c>
      <c r="M9" s="154">
        <v>172</v>
      </c>
      <c r="N9" s="155">
        <v>0</v>
      </c>
      <c r="O9" s="155">
        <v>721363</v>
      </c>
      <c r="P9" s="155">
        <v>107456.89534883721</v>
      </c>
      <c r="Q9" s="556">
        <f t="shared" si="1"/>
        <v>2.8063258576039589E-3</v>
      </c>
      <c r="R9" s="156">
        <v>25887.5</v>
      </c>
      <c r="S9" s="154">
        <v>27</v>
      </c>
      <c r="T9" s="155">
        <v>0</v>
      </c>
      <c r="U9" s="155">
        <v>604537</v>
      </c>
      <c r="V9" s="155">
        <v>57915.444444444445</v>
      </c>
      <c r="W9" s="556">
        <f t="shared" si="2"/>
        <v>1.0892736521384363E-3</v>
      </c>
      <c r="X9" s="156">
        <v>0</v>
      </c>
      <c r="Y9" s="154">
        <v>99</v>
      </c>
      <c r="Z9" s="155">
        <v>0</v>
      </c>
      <c r="AA9" s="155">
        <v>5400000</v>
      </c>
      <c r="AB9" s="155">
        <v>204683.84848484848</v>
      </c>
      <c r="AC9" s="556">
        <f t="shared" si="3"/>
        <v>4.1007081059231979E-3</v>
      </c>
      <c r="AD9" s="156">
        <v>25000</v>
      </c>
      <c r="AE9" s="583">
        <v>89</v>
      </c>
      <c r="AF9" s="584">
        <v>0</v>
      </c>
      <c r="AG9" s="584">
        <v>721363</v>
      </c>
      <c r="AH9" s="584">
        <v>116625.66292134831</v>
      </c>
      <c r="AI9" s="585">
        <f t="shared" si="4"/>
        <v>3.3641594197432777E-3</v>
      </c>
      <c r="AJ9" s="586">
        <v>25000</v>
      </c>
      <c r="AK9" s="154">
        <v>16</v>
      </c>
      <c r="AL9" s="155">
        <v>0</v>
      </c>
      <c r="AM9" s="155">
        <v>247339</v>
      </c>
      <c r="AN9" s="155">
        <v>45172.125</v>
      </c>
      <c r="AO9" s="556">
        <f t="shared" si="5"/>
        <v>7.7019072777208611E-4</v>
      </c>
      <c r="AP9" s="156">
        <v>0</v>
      </c>
      <c r="AQ9" s="154">
        <v>93</v>
      </c>
      <c r="AR9" s="155">
        <v>0</v>
      </c>
      <c r="AS9" s="155">
        <v>2701296</v>
      </c>
      <c r="AT9" s="155">
        <v>167369.35483870967</v>
      </c>
      <c r="AU9" s="556">
        <f t="shared" si="6"/>
        <v>3.2288062686980697E-3</v>
      </c>
      <c r="AV9" s="156">
        <v>26775</v>
      </c>
      <c r="AW9" s="583">
        <v>83</v>
      </c>
      <c r="AX9" s="584">
        <v>0</v>
      </c>
      <c r="AY9" s="584">
        <v>638227</v>
      </c>
      <c r="AZ9" s="584">
        <v>97625.325301204823</v>
      </c>
      <c r="BA9" s="585">
        <f t="shared" si="7"/>
        <v>2.2370111706160813E-3</v>
      </c>
      <c r="BB9" s="586">
        <v>26775</v>
      </c>
      <c r="BC9" s="154">
        <v>11</v>
      </c>
      <c r="BD9" s="155">
        <v>0</v>
      </c>
      <c r="BE9" s="155">
        <v>604537</v>
      </c>
      <c r="BF9" s="155">
        <v>76451.181818181823</v>
      </c>
      <c r="BG9" s="556">
        <f t="shared" si="8"/>
        <v>1.6915670661949735E-3</v>
      </c>
      <c r="BH9" s="156">
        <v>0</v>
      </c>
    </row>
    <row r="10" spans="1:60" ht="12.95" customHeight="1" x14ac:dyDescent="0.15">
      <c r="B10" s="985"/>
      <c r="C10" s="700"/>
      <c r="D10" s="715" t="s">
        <v>267</v>
      </c>
      <c r="E10" s="704"/>
      <c r="F10" s="705" t="s">
        <v>234</v>
      </c>
      <c r="G10" s="154">
        <v>198</v>
      </c>
      <c r="H10" s="155">
        <v>0</v>
      </c>
      <c r="I10" s="155">
        <v>22273000</v>
      </c>
      <c r="J10" s="155">
        <v>3277073.8232323234</v>
      </c>
      <c r="K10" s="556">
        <f t="shared" si="0"/>
        <v>6.4482580634367334E-2</v>
      </c>
      <c r="L10" s="156">
        <v>2135208.5</v>
      </c>
      <c r="M10" s="154">
        <v>178</v>
      </c>
      <c r="N10" s="155">
        <v>120000</v>
      </c>
      <c r="O10" s="155">
        <v>11484000</v>
      </c>
      <c r="P10" s="155">
        <v>2698819.7247191011</v>
      </c>
      <c r="Q10" s="556">
        <f t="shared" si="1"/>
        <v>7.0481913272332108E-2</v>
      </c>
      <c r="R10" s="156">
        <v>2135208.5</v>
      </c>
      <c r="S10" s="154">
        <v>27</v>
      </c>
      <c r="T10" s="155">
        <v>638376</v>
      </c>
      <c r="U10" s="155">
        <v>22273000</v>
      </c>
      <c r="V10" s="155">
        <v>3376206.3703703703</v>
      </c>
      <c r="W10" s="556">
        <f t="shared" si="2"/>
        <v>6.349968784154196E-2</v>
      </c>
      <c r="X10" s="156">
        <v>2052893</v>
      </c>
      <c r="Y10" s="154">
        <v>104</v>
      </c>
      <c r="Z10" s="155">
        <v>0</v>
      </c>
      <c r="AA10" s="155">
        <v>22273000</v>
      </c>
      <c r="AB10" s="155">
        <v>3176453.3076923075</v>
      </c>
      <c r="AC10" s="556">
        <f t="shared" si="3"/>
        <v>6.3638181143074485E-2</v>
      </c>
      <c r="AD10" s="156">
        <v>1560000</v>
      </c>
      <c r="AE10" s="583">
        <v>94</v>
      </c>
      <c r="AF10" s="584">
        <v>77000</v>
      </c>
      <c r="AG10" s="584">
        <v>12341944</v>
      </c>
      <c r="AH10" s="584">
        <v>2522730.9680851065</v>
      </c>
      <c r="AI10" s="585">
        <f t="shared" si="4"/>
        <v>7.2770168564744497E-2</v>
      </c>
      <c r="AJ10" s="586">
        <v>1560000</v>
      </c>
      <c r="AK10" s="154">
        <v>16</v>
      </c>
      <c r="AL10" s="155">
        <v>638376</v>
      </c>
      <c r="AM10" s="155">
        <v>22273000</v>
      </c>
      <c r="AN10" s="155">
        <v>3475505.8125</v>
      </c>
      <c r="AO10" s="556">
        <f t="shared" si="5"/>
        <v>5.925783547055824E-2</v>
      </c>
      <c r="AP10" s="156">
        <v>1683410.5</v>
      </c>
      <c r="AQ10" s="154">
        <v>94</v>
      </c>
      <c r="AR10" s="155">
        <v>0</v>
      </c>
      <c r="AS10" s="155">
        <v>18549000</v>
      </c>
      <c r="AT10" s="155">
        <v>3388398.6489361702</v>
      </c>
      <c r="AU10" s="556">
        <f t="shared" si="6"/>
        <v>6.5367299820664845E-2</v>
      </c>
      <c r="AV10" s="156">
        <v>2348571</v>
      </c>
      <c r="AW10" s="583">
        <v>84</v>
      </c>
      <c r="AX10" s="584">
        <v>264246</v>
      </c>
      <c r="AY10" s="584">
        <v>9173701</v>
      </c>
      <c r="AZ10" s="584">
        <v>2941280.2023809524</v>
      </c>
      <c r="BA10" s="585">
        <f t="shared" si="7"/>
        <v>6.7397231695133897E-2</v>
      </c>
      <c r="BB10" s="586">
        <v>2348571</v>
      </c>
      <c r="BC10" s="154">
        <v>11</v>
      </c>
      <c r="BD10" s="155">
        <v>935787</v>
      </c>
      <c r="BE10" s="155">
        <v>9173701</v>
      </c>
      <c r="BF10" s="155">
        <v>3231770.8181818184</v>
      </c>
      <c r="BG10" s="556">
        <f t="shared" si="8"/>
        <v>7.1506508487043804E-2</v>
      </c>
      <c r="BH10" s="156">
        <v>2172547</v>
      </c>
    </row>
    <row r="11" spans="1:60" ht="12.95" customHeight="1" x14ac:dyDescent="0.15">
      <c r="B11" s="985"/>
      <c r="C11" s="700"/>
      <c r="D11" s="715" t="s">
        <v>268</v>
      </c>
      <c r="E11" s="704"/>
      <c r="F11" s="705" t="s">
        <v>234</v>
      </c>
      <c r="G11" s="154">
        <v>196</v>
      </c>
      <c r="H11" s="155">
        <v>0</v>
      </c>
      <c r="I11" s="155">
        <v>17215362</v>
      </c>
      <c r="J11" s="155">
        <v>434176.97448979592</v>
      </c>
      <c r="K11" s="556">
        <f t="shared" si="0"/>
        <v>8.5432472007937188E-3</v>
      </c>
      <c r="L11" s="156">
        <v>83703</v>
      </c>
      <c r="M11" s="154">
        <v>176</v>
      </c>
      <c r="N11" s="155">
        <v>0</v>
      </c>
      <c r="O11" s="155">
        <v>1733513</v>
      </c>
      <c r="P11" s="155">
        <v>230321.41477272726</v>
      </c>
      <c r="Q11" s="556">
        <f t="shared" si="1"/>
        <v>6.0150345842243354E-3</v>
      </c>
      <c r="R11" s="156">
        <v>83703</v>
      </c>
      <c r="S11" s="154">
        <v>27</v>
      </c>
      <c r="T11" s="155">
        <v>0</v>
      </c>
      <c r="U11" s="155">
        <v>2463026</v>
      </c>
      <c r="V11" s="155">
        <v>356132.70370370371</v>
      </c>
      <c r="W11" s="556">
        <f t="shared" si="2"/>
        <v>6.6981437253993284E-3</v>
      </c>
      <c r="X11" s="156">
        <v>125000</v>
      </c>
      <c r="Y11" s="154">
        <v>102</v>
      </c>
      <c r="Z11" s="155">
        <v>0</v>
      </c>
      <c r="AA11" s="155">
        <v>17215362</v>
      </c>
      <c r="AB11" s="155">
        <v>501548.5294117647</v>
      </c>
      <c r="AC11" s="556">
        <f t="shared" si="3"/>
        <v>1.0048199383083852E-2</v>
      </c>
      <c r="AD11" s="156">
        <v>105303</v>
      </c>
      <c r="AE11" s="583">
        <v>92</v>
      </c>
      <c r="AF11" s="584">
        <v>0</v>
      </c>
      <c r="AG11" s="584">
        <v>1520000</v>
      </c>
      <c r="AH11" s="584">
        <v>239393.19565217392</v>
      </c>
      <c r="AI11" s="585">
        <f t="shared" si="4"/>
        <v>6.90548592824578E-3</v>
      </c>
      <c r="AJ11" s="586">
        <v>105303</v>
      </c>
      <c r="AK11" s="154">
        <v>16</v>
      </c>
      <c r="AL11" s="155">
        <v>0</v>
      </c>
      <c r="AM11" s="155">
        <v>1182000</v>
      </c>
      <c r="AN11" s="155">
        <v>284923.625</v>
      </c>
      <c r="AO11" s="556">
        <f t="shared" si="5"/>
        <v>4.8579856293723385E-3</v>
      </c>
      <c r="AP11" s="156">
        <v>164900</v>
      </c>
      <c r="AQ11" s="154">
        <v>94</v>
      </c>
      <c r="AR11" s="155">
        <v>0</v>
      </c>
      <c r="AS11" s="155">
        <v>3700000</v>
      </c>
      <c r="AT11" s="155">
        <v>361071.67021276598</v>
      </c>
      <c r="AU11" s="556">
        <f t="shared" si="6"/>
        <v>6.9656149021769687E-3</v>
      </c>
      <c r="AV11" s="156">
        <v>65784</v>
      </c>
      <c r="AW11" s="583">
        <v>84</v>
      </c>
      <c r="AX11" s="584">
        <v>0</v>
      </c>
      <c r="AY11" s="584">
        <v>2005953</v>
      </c>
      <c r="AZ11" s="584">
        <v>226331.01190476189</v>
      </c>
      <c r="BA11" s="585">
        <f t="shared" si="7"/>
        <v>5.186205529412409E-3</v>
      </c>
      <c r="BB11" s="586">
        <v>65784</v>
      </c>
      <c r="BC11" s="154">
        <v>11</v>
      </c>
      <c r="BD11" s="155">
        <v>0</v>
      </c>
      <c r="BE11" s="155">
        <v>2463026</v>
      </c>
      <c r="BF11" s="155">
        <v>459709.54545454547</v>
      </c>
      <c r="BG11" s="556">
        <f t="shared" si="8"/>
        <v>1.0171582814190484E-2</v>
      </c>
      <c r="BH11" s="156">
        <v>101579</v>
      </c>
    </row>
    <row r="12" spans="1:60" ht="12.95" customHeight="1" x14ac:dyDescent="0.15">
      <c r="B12" s="985"/>
      <c r="C12" s="693"/>
      <c r="D12" s="715" t="s">
        <v>269</v>
      </c>
      <c r="E12" s="706"/>
      <c r="F12" s="707" t="s">
        <v>234</v>
      </c>
      <c r="G12" s="154">
        <v>193</v>
      </c>
      <c r="H12" s="155">
        <v>0</v>
      </c>
      <c r="I12" s="155">
        <v>10433864</v>
      </c>
      <c r="J12" s="155">
        <v>288985.36787564767</v>
      </c>
      <c r="K12" s="556">
        <f t="shared" si="0"/>
        <v>5.686329723208281E-3</v>
      </c>
      <c r="L12" s="156">
        <v>7820</v>
      </c>
      <c r="M12" s="154">
        <v>173</v>
      </c>
      <c r="N12" s="155">
        <v>0</v>
      </c>
      <c r="O12" s="155">
        <v>1164305</v>
      </c>
      <c r="P12" s="155">
        <v>135299.20809248555</v>
      </c>
      <c r="Q12" s="556">
        <f t="shared" si="1"/>
        <v>3.5334509242118143E-3</v>
      </c>
      <c r="R12" s="156">
        <v>7820</v>
      </c>
      <c r="S12" s="154">
        <v>27</v>
      </c>
      <c r="T12" s="155">
        <v>0</v>
      </c>
      <c r="U12" s="155">
        <v>1164305</v>
      </c>
      <c r="V12" s="155">
        <v>180226.74074074073</v>
      </c>
      <c r="W12" s="556">
        <f t="shared" si="2"/>
        <v>3.3897044559157391E-3</v>
      </c>
      <c r="X12" s="156">
        <v>10280</v>
      </c>
      <c r="Y12" s="154">
        <v>101</v>
      </c>
      <c r="Z12" s="155">
        <v>0</v>
      </c>
      <c r="AA12" s="155">
        <v>10433864</v>
      </c>
      <c r="AB12" s="155">
        <v>362011.9306930693</v>
      </c>
      <c r="AC12" s="556">
        <f t="shared" si="3"/>
        <v>7.252674158820427E-3</v>
      </c>
      <c r="AD12" s="156">
        <v>5280</v>
      </c>
      <c r="AE12" s="583">
        <v>91</v>
      </c>
      <c r="AF12" s="584">
        <v>0</v>
      </c>
      <c r="AG12" s="584">
        <v>1474929</v>
      </c>
      <c r="AH12" s="584">
        <v>145540.92307692306</v>
      </c>
      <c r="AI12" s="585">
        <f t="shared" si="4"/>
        <v>4.1982429515325581E-3</v>
      </c>
      <c r="AJ12" s="586">
        <v>5280</v>
      </c>
      <c r="AK12" s="154">
        <v>16</v>
      </c>
      <c r="AL12" s="155">
        <v>0</v>
      </c>
      <c r="AM12" s="155">
        <v>1164305</v>
      </c>
      <c r="AN12" s="155">
        <v>203399.5</v>
      </c>
      <c r="AO12" s="556">
        <f t="shared" si="5"/>
        <v>3.4679884759346263E-3</v>
      </c>
      <c r="AP12" s="156">
        <v>9882.5</v>
      </c>
      <c r="AQ12" s="154">
        <v>92</v>
      </c>
      <c r="AR12" s="155">
        <v>0</v>
      </c>
      <c r="AS12" s="155">
        <v>3300000</v>
      </c>
      <c r="AT12" s="155">
        <v>208814.90217391305</v>
      </c>
      <c r="AU12" s="556">
        <f t="shared" si="6"/>
        <v>4.028353134218861E-3</v>
      </c>
      <c r="AV12" s="156">
        <v>9830</v>
      </c>
      <c r="AW12" s="583">
        <v>82</v>
      </c>
      <c r="AX12" s="584">
        <v>0</v>
      </c>
      <c r="AY12" s="584">
        <v>955000</v>
      </c>
      <c r="AZ12" s="584">
        <v>133554.56097560975</v>
      </c>
      <c r="BA12" s="585">
        <f t="shared" si="7"/>
        <v>3.0603026813727651E-3</v>
      </c>
      <c r="BB12" s="586">
        <v>9830</v>
      </c>
      <c r="BC12" s="154">
        <v>11</v>
      </c>
      <c r="BD12" s="155">
        <v>0</v>
      </c>
      <c r="BE12" s="155">
        <v>1019857</v>
      </c>
      <c r="BF12" s="155">
        <v>146520.90909090909</v>
      </c>
      <c r="BG12" s="556">
        <f t="shared" si="8"/>
        <v>3.2419373832123701E-3</v>
      </c>
      <c r="BH12" s="156">
        <v>10280</v>
      </c>
    </row>
    <row r="13" spans="1:60" ht="12.95" customHeight="1" x14ac:dyDescent="0.15">
      <c r="B13" s="985"/>
      <c r="C13" s="693"/>
      <c r="D13" s="708" t="s">
        <v>270</v>
      </c>
      <c r="E13" s="711"/>
      <c r="F13" s="712" t="s">
        <v>234</v>
      </c>
      <c r="G13" s="154">
        <v>194</v>
      </c>
      <c r="H13" s="155">
        <v>0</v>
      </c>
      <c r="I13" s="155">
        <v>19867000</v>
      </c>
      <c r="J13" s="155">
        <v>452954.18041237112</v>
      </c>
      <c r="K13" s="556">
        <f t="shared" si="0"/>
        <v>8.9127239841382908E-3</v>
      </c>
      <c r="L13" s="156">
        <v>23659</v>
      </c>
      <c r="M13" s="154">
        <v>174</v>
      </c>
      <c r="N13" s="155">
        <v>0</v>
      </c>
      <c r="O13" s="155">
        <v>1883572</v>
      </c>
      <c r="P13" s="155">
        <v>195333.55747126436</v>
      </c>
      <c r="Q13" s="556">
        <f t="shared" si="1"/>
        <v>5.1012977009046809E-3</v>
      </c>
      <c r="R13" s="156">
        <v>23659</v>
      </c>
      <c r="S13" s="154">
        <v>27</v>
      </c>
      <c r="T13" s="155">
        <v>0</v>
      </c>
      <c r="U13" s="155">
        <v>19867000</v>
      </c>
      <c r="V13" s="155">
        <v>979878.33333333337</v>
      </c>
      <c r="W13" s="556">
        <f t="shared" si="2"/>
        <v>1.8429551236979421E-2</v>
      </c>
      <c r="X13" s="156">
        <v>95000</v>
      </c>
      <c r="Y13" s="154">
        <v>100</v>
      </c>
      <c r="Z13" s="155">
        <v>0</v>
      </c>
      <c r="AA13" s="155">
        <v>19867000</v>
      </c>
      <c r="AB13" s="155">
        <v>439899.35</v>
      </c>
      <c r="AC13" s="556">
        <f t="shared" si="3"/>
        <v>8.8130980714332119E-3</v>
      </c>
      <c r="AD13" s="156">
        <v>5000</v>
      </c>
      <c r="AE13" s="583">
        <v>90</v>
      </c>
      <c r="AF13" s="584">
        <v>0</v>
      </c>
      <c r="AG13" s="584">
        <v>1499673</v>
      </c>
      <c r="AH13" s="584">
        <v>103666.23333333334</v>
      </c>
      <c r="AI13" s="585">
        <f t="shared" si="4"/>
        <v>2.9903344310491316E-3</v>
      </c>
      <c r="AJ13" s="586">
        <v>5000</v>
      </c>
      <c r="AK13" s="154">
        <v>16</v>
      </c>
      <c r="AL13" s="155">
        <v>0</v>
      </c>
      <c r="AM13" s="155">
        <v>19867000</v>
      </c>
      <c r="AN13" s="155">
        <v>1334591.625</v>
      </c>
      <c r="AO13" s="556">
        <f t="shared" si="5"/>
        <v>2.275496437099829E-2</v>
      </c>
      <c r="AP13" s="156">
        <v>76256</v>
      </c>
      <c r="AQ13" s="154">
        <v>94</v>
      </c>
      <c r="AR13" s="155">
        <v>0</v>
      </c>
      <c r="AS13" s="155">
        <v>6439363</v>
      </c>
      <c r="AT13" s="155">
        <v>466842.29787234042</v>
      </c>
      <c r="AU13" s="556">
        <f t="shared" si="6"/>
        <v>9.0060891930677477E-3</v>
      </c>
      <c r="AV13" s="156">
        <v>66960</v>
      </c>
      <c r="AW13" s="583">
        <v>84</v>
      </c>
      <c r="AX13" s="584">
        <v>0</v>
      </c>
      <c r="AY13" s="584">
        <v>1968708</v>
      </c>
      <c r="AZ13" s="584">
        <v>294562.07142857142</v>
      </c>
      <c r="BA13" s="585">
        <f t="shared" si="7"/>
        <v>6.7496691272730036E-3</v>
      </c>
      <c r="BB13" s="586">
        <v>66960</v>
      </c>
      <c r="BC13" s="154">
        <v>11</v>
      </c>
      <c r="BD13" s="155">
        <v>0</v>
      </c>
      <c r="BE13" s="155">
        <v>2663552</v>
      </c>
      <c r="BF13" s="155">
        <v>463931.72727272729</v>
      </c>
      <c r="BG13" s="556">
        <f t="shared" si="8"/>
        <v>1.0265003262916956E-2</v>
      </c>
      <c r="BH13" s="156">
        <v>98320</v>
      </c>
    </row>
    <row r="14" spans="1:60" ht="12.95" customHeight="1" x14ac:dyDescent="0.15">
      <c r="B14" s="985"/>
      <c r="C14" s="693"/>
      <c r="D14" s="715" t="s">
        <v>271</v>
      </c>
      <c r="E14" s="706"/>
      <c r="F14" s="707" t="s">
        <v>234</v>
      </c>
      <c r="G14" s="154">
        <v>191</v>
      </c>
      <c r="H14" s="155">
        <v>0</v>
      </c>
      <c r="I14" s="155">
        <v>4742072</v>
      </c>
      <c r="J14" s="155">
        <v>72939.753926701567</v>
      </c>
      <c r="K14" s="556">
        <f t="shared" si="0"/>
        <v>1.4352266130490553E-3</v>
      </c>
      <c r="L14" s="156">
        <v>0</v>
      </c>
      <c r="M14" s="154">
        <v>171</v>
      </c>
      <c r="N14" s="155">
        <v>0</v>
      </c>
      <c r="O14" s="155">
        <v>245000</v>
      </c>
      <c r="P14" s="155">
        <v>11417.093567251462</v>
      </c>
      <c r="Q14" s="556">
        <f t="shared" si="1"/>
        <v>2.9816685837097666E-4</v>
      </c>
      <c r="R14" s="156">
        <v>0</v>
      </c>
      <c r="S14" s="154">
        <v>27</v>
      </c>
      <c r="T14" s="155">
        <v>0</v>
      </c>
      <c r="U14" s="155">
        <v>1966216</v>
      </c>
      <c r="V14" s="155">
        <v>90889.592592592599</v>
      </c>
      <c r="W14" s="556">
        <f t="shared" si="2"/>
        <v>1.7094514151519192E-3</v>
      </c>
      <c r="X14" s="156">
        <v>0</v>
      </c>
      <c r="Y14" s="154">
        <v>99</v>
      </c>
      <c r="Z14" s="155">
        <v>0</v>
      </c>
      <c r="AA14" s="155">
        <v>4742072</v>
      </c>
      <c r="AB14" s="155">
        <v>70427.262626262629</v>
      </c>
      <c r="AC14" s="556">
        <f t="shared" si="3"/>
        <v>1.4109645136503055E-3</v>
      </c>
      <c r="AD14" s="156">
        <v>0</v>
      </c>
      <c r="AE14" s="583">
        <v>89</v>
      </c>
      <c r="AF14" s="584">
        <v>0</v>
      </c>
      <c r="AG14" s="584">
        <v>72870</v>
      </c>
      <c r="AH14" s="584">
        <v>3015.629213483146</v>
      </c>
      <c r="AI14" s="585">
        <f t="shared" si="4"/>
        <v>8.6988208005592285E-5</v>
      </c>
      <c r="AJ14" s="586">
        <v>0</v>
      </c>
      <c r="AK14" s="154">
        <v>16</v>
      </c>
      <c r="AL14" s="155">
        <v>0</v>
      </c>
      <c r="AM14" s="155">
        <v>21461</v>
      </c>
      <c r="AN14" s="155">
        <v>1341.3125</v>
      </c>
      <c r="AO14" s="556">
        <f t="shared" si="5"/>
        <v>2.2869556181932914E-5</v>
      </c>
      <c r="AP14" s="156">
        <v>0</v>
      </c>
      <c r="AQ14" s="154">
        <v>92</v>
      </c>
      <c r="AR14" s="155">
        <v>0</v>
      </c>
      <c r="AS14" s="155">
        <v>1966216</v>
      </c>
      <c r="AT14" s="155">
        <v>75643.413043478256</v>
      </c>
      <c r="AU14" s="556">
        <f t="shared" si="6"/>
        <v>1.4592750653539108E-3</v>
      </c>
      <c r="AV14" s="156">
        <v>0</v>
      </c>
      <c r="AW14" s="583">
        <v>82</v>
      </c>
      <c r="AX14" s="584">
        <v>0</v>
      </c>
      <c r="AY14" s="584">
        <v>413679</v>
      </c>
      <c r="AZ14" s="584">
        <v>27195.926829268294</v>
      </c>
      <c r="BA14" s="585">
        <f t="shared" si="7"/>
        <v>6.2317428315478238E-4</v>
      </c>
      <c r="BB14" s="586">
        <v>0</v>
      </c>
      <c r="BC14" s="154">
        <v>11</v>
      </c>
      <c r="BD14" s="155">
        <v>0</v>
      </c>
      <c r="BE14" s="155">
        <v>1966216</v>
      </c>
      <c r="BF14" s="155">
        <v>221141.63636363635</v>
      </c>
      <c r="BG14" s="556">
        <f t="shared" si="8"/>
        <v>4.8930036153898709E-3</v>
      </c>
      <c r="BH14" s="156">
        <v>0</v>
      </c>
    </row>
    <row r="15" spans="1:60" ht="12.95" customHeight="1" x14ac:dyDescent="0.15">
      <c r="B15" s="985"/>
      <c r="C15" s="693"/>
      <c r="D15" s="715" t="s">
        <v>272</v>
      </c>
      <c r="E15" s="706"/>
      <c r="F15" s="707" t="s">
        <v>234</v>
      </c>
      <c r="G15" s="154">
        <v>192</v>
      </c>
      <c r="H15" s="155">
        <v>0</v>
      </c>
      <c r="I15" s="155">
        <v>743524</v>
      </c>
      <c r="J15" s="155">
        <v>33018.880208333336</v>
      </c>
      <c r="K15" s="556">
        <f t="shared" si="0"/>
        <v>6.4970846564277351E-4</v>
      </c>
      <c r="L15" s="156">
        <v>0</v>
      </c>
      <c r="M15" s="154">
        <v>172</v>
      </c>
      <c r="N15" s="155">
        <v>0</v>
      </c>
      <c r="O15" s="155">
        <v>189550</v>
      </c>
      <c r="P15" s="155">
        <v>13477.10465116279</v>
      </c>
      <c r="Q15" s="556">
        <f t="shared" si="1"/>
        <v>3.5196575469088296E-4</v>
      </c>
      <c r="R15" s="156">
        <v>0</v>
      </c>
      <c r="S15" s="154">
        <v>27</v>
      </c>
      <c r="T15" s="155">
        <v>0</v>
      </c>
      <c r="U15" s="155">
        <v>196436</v>
      </c>
      <c r="V15" s="155">
        <v>20757.481481481482</v>
      </c>
      <c r="W15" s="556">
        <f t="shared" si="2"/>
        <v>3.9040670203642405E-4</v>
      </c>
      <c r="X15" s="156">
        <v>0</v>
      </c>
      <c r="Y15" s="154">
        <v>98</v>
      </c>
      <c r="Z15" s="155">
        <v>0</v>
      </c>
      <c r="AA15" s="155">
        <v>637160</v>
      </c>
      <c r="AB15" s="155">
        <v>32965.010204081635</v>
      </c>
      <c r="AC15" s="556">
        <f t="shared" si="3"/>
        <v>6.6043259180621208E-4</v>
      </c>
      <c r="AD15" s="156">
        <v>1250</v>
      </c>
      <c r="AE15" s="583">
        <v>88</v>
      </c>
      <c r="AF15" s="584">
        <v>0</v>
      </c>
      <c r="AG15" s="584">
        <v>180000</v>
      </c>
      <c r="AH15" s="584">
        <v>16965.920454545456</v>
      </c>
      <c r="AI15" s="585">
        <f t="shared" si="4"/>
        <v>4.8939538418972181E-4</v>
      </c>
      <c r="AJ15" s="586">
        <v>1250</v>
      </c>
      <c r="AK15" s="154">
        <v>16</v>
      </c>
      <c r="AL15" s="155">
        <v>0</v>
      </c>
      <c r="AM15" s="155">
        <v>104871</v>
      </c>
      <c r="AN15" s="155">
        <v>13538.125</v>
      </c>
      <c r="AO15" s="556">
        <f t="shared" si="5"/>
        <v>2.3082682841286465E-4</v>
      </c>
      <c r="AP15" s="156">
        <v>0</v>
      </c>
      <c r="AQ15" s="154">
        <v>94</v>
      </c>
      <c r="AR15" s="155">
        <v>0</v>
      </c>
      <c r="AS15" s="155">
        <v>743524</v>
      </c>
      <c r="AT15" s="155">
        <v>33075.042553191488</v>
      </c>
      <c r="AU15" s="556">
        <f t="shared" si="6"/>
        <v>6.3806725452287356E-4</v>
      </c>
      <c r="AV15" s="156">
        <v>0</v>
      </c>
      <c r="AW15" s="583">
        <v>84</v>
      </c>
      <c r="AX15" s="584">
        <v>0</v>
      </c>
      <c r="AY15" s="584">
        <v>192247</v>
      </c>
      <c r="AZ15" s="584">
        <v>9854.2619047619046</v>
      </c>
      <c r="BA15" s="585">
        <f t="shared" si="7"/>
        <v>2.2580302694117453E-4</v>
      </c>
      <c r="BB15" s="586">
        <v>0</v>
      </c>
      <c r="BC15" s="154">
        <v>11</v>
      </c>
      <c r="BD15" s="155">
        <v>0</v>
      </c>
      <c r="BE15" s="155">
        <v>196436</v>
      </c>
      <c r="BF15" s="155">
        <v>31258.363636363636</v>
      </c>
      <c r="BG15" s="556">
        <f t="shared" si="8"/>
        <v>6.9162591359502382E-4</v>
      </c>
      <c r="BH15" s="156">
        <v>0</v>
      </c>
    </row>
    <row r="16" spans="1:60" ht="12.95" customHeight="1" x14ac:dyDescent="0.15">
      <c r="B16" s="985"/>
      <c r="C16" s="693"/>
      <c r="D16" s="715" t="s">
        <v>273</v>
      </c>
      <c r="E16" s="706"/>
      <c r="F16" s="707" t="s">
        <v>234</v>
      </c>
      <c r="G16" s="154">
        <v>196</v>
      </c>
      <c r="H16" s="155">
        <v>0</v>
      </c>
      <c r="I16" s="155">
        <v>2850001</v>
      </c>
      <c r="J16" s="155">
        <v>306251.0867346939</v>
      </c>
      <c r="K16" s="556">
        <f t="shared" si="0"/>
        <v>6.0260651605505595E-3</v>
      </c>
      <c r="L16" s="156">
        <v>208345.5</v>
      </c>
      <c r="M16" s="154">
        <v>176</v>
      </c>
      <c r="N16" s="155">
        <v>0</v>
      </c>
      <c r="O16" s="155">
        <v>810726</v>
      </c>
      <c r="P16" s="155">
        <v>249244.32954545456</v>
      </c>
      <c r="Q16" s="556">
        <f t="shared" si="1"/>
        <v>6.5092221824752392E-3</v>
      </c>
      <c r="R16" s="156">
        <v>208345.5</v>
      </c>
      <c r="S16" s="154">
        <v>27</v>
      </c>
      <c r="T16" s="155">
        <v>0</v>
      </c>
      <c r="U16" s="155">
        <v>833448</v>
      </c>
      <c r="V16" s="155">
        <v>202618.70370370371</v>
      </c>
      <c r="W16" s="556">
        <f t="shared" si="2"/>
        <v>3.8108524848946479E-3</v>
      </c>
      <c r="X16" s="156">
        <v>144962</v>
      </c>
      <c r="Y16" s="154">
        <v>102</v>
      </c>
      <c r="Z16" s="155">
        <v>0</v>
      </c>
      <c r="AA16" s="155">
        <v>2850001</v>
      </c>
      <c r="AB16" s="155">
        <v>293816.80392156861</v>
      </c>
      <c r="AC16" s="556">
        <f t="shared" si="3"/>
        <v>5.8864290388150071E-3</v>
      </c>
      <c r="AD16" s="156">
        <v>159231.5</v>
      </c>
      <c r="AE16" s="583">
        <v>92</v>
      </c>
      <c r="AF16" s="584">
        <v>0</v>
      </c>
      <c r="AG16" s="584">
        <v>1000678</v>
      </c>
      <c r="AH16" s="584">
        <v>223406.63043478262</v>
      </c>
      <c r="AI16" s="585">
        <f t="shared" si="4"/>
        <v>6.4443408198857355E-3</v>
      </c>
      <c r="AJ16" s="586">
        <v>159231.5</v>
      </c>
      <c r="AK16" s="154">
        <v>16</v>
      </c>
      <c r="AL16" s="155">
        <v>0</v>
      </c>
      <c r="AM16" s="155">
        <v>385000</v>
      </c>
      <c r="AN16" s="155">
        <v>165882.3125</v>
      </c>
      <c r="AO16" s="556">
        <f t="shared" si="5"/>
        <v>2.8283154487173589E-3</v>
      </c>
      <c r="AP16" s="156">
        <v>142277.5</v>
      </c>
      <c r="AQ16" s="154">
        <v>94</v>
      </c>
      <c r="AR16" s="155">
        <v>0</v>
      </c>
      <c r="AS16" s="155">
        <v>2558000</v>
      </c>
      <c r="AT16" s="155">
        <v>319743.60638297873</v>
      </c>
      <c r="AU16" s="556">
        <f t="shared" si="6"/>
        <v>6.1683344699534912E-3</v>
      </c>
      <c r="AV16" s="156">
        <v>256386</v>
      </c>
      <c r="AW16" s="583">
        <v>84</v>
      </c>
      <c r="AX16" s="584">
        <v>0</v>
      </c>
      <c r="AY16" s="584">
        <v>746074</v>
      </c>
      <c r="AZ16" s="584">
        <v>280500.04761904763</v>
      </c>
      <c r="BA16" s="585">
        <f t="shared" si="7"/>
        <v>6.4274483895052211E-3</v>
      </c>
      <c r="BB16" s="586">
        <v>256386</v>
      </c>
      <c r="BC16" s="154">
        <v>11</v>
      </c>
      <c r="BD16" s="155">
        <v>0</v>
      </c>
      <c r="BE16" s="155">
        <v>833448</v>
      </c>
      <c r="BF16" s="155">
        <v>256053.45454545456</v>
      </c>
      <c r="BG16" s="556">
        <f t="shared" si="8"/>
        <v>5.6654662569458683E-3</v>
      </c>
      <c r="BH16" s="156">
        <v>230341</v>
      </c>
    </row>
    <row r="17" spans="2:60" ht="12.95" customHeight="1" x14ac:dyDescent="0.15">
      <c r="B17" s="985"/>
      <c r="C17" s="693"/>
      <c r="D17" s="715" t="s">
        <v>274</v>
      </c>
      <c r="E17" s="706"/>
      <c r="F17" s="707" t="s">
        <v>234</v>
      </c>
      <c r="G17" s="154">
        <v>197</v>
      </c>
      <c r="H17" s="155">
        <v>0</v>
      </c>
      <c r="I17" s="155">
        <v>6153491</v>
      </c>
      <c r="J17" s="155">
        <v>601077.02538071061</v>
      </c>
      <c r="K17" s="556">
        <f t="shared" si="0"/>
        <v>1.1827319080150479E-2</v>
      </c>
      <c r="L17" s="156">
        <v>247877</v>
      </c>
      <c r="M17" s="154">
        <v>177</v>
      </c>
      <c r="N17" s="155">
        <v>0</v>
      </c>
      <c r="O17" s="155">
        <v>2485160</v>
      </c>
      <c r="P17" s="155">
        <v>434243.4745762712</v>
      </c>
      <c r="Q17" s="556">
        <f t="shared" si="1"/>
        <v>1.1340628139712618E-2</v>
      </c>
      <c r="R17" s="156">
        <v>247877</v>
      </c>
      <c r="S17" s="154">
        <v>27</v>
      </c>
      <c r="T17" s="155">
        <v>0</v>
      </c>
      <c r="U17" s="155">
        <v>2168182</v>
      </c>
      <c r="V17" s="155">
        <v>403854.55555555556</v>
      </c>
      <c r="W17" s="556">
        <f t="shared" si="2"/>
        <v>7.5956962928036952E-3</v>
      </c>
      <c r="X17" s="156">
        <v>167806</v>
      </c>
      <c r="Y17" s="154">
        <v>103</v>
      </c>
      <c r="Z17" s="155">
        <v>0</v>
      </c>
      <c r="AA17" s="155">
        <v>6153491</v>
      </c>
      <c r="AB17" s="155">
        <v>462297.28155339806</v>
      </c>
      <c r="AC17" s="556">
        <f t="shared" si="3"/>
        <v>9.2618260983724325E-3</v>
      </c>
      <c r="AD17" s="156">
        <v>125000</v>
      </c>
      <c r="AE17" s="583">
        <v>93</v>
      </c>
      <c r="AF17" s="584">
        <v>0</v>
      </c>
      <c r="AG17" s="584">
        <v>1745198</v>
      </c>
      <c r="AH17" s="584">
        <v>311511.29032258067</v>
      </c>
      <c r="AI17" s="585">
        <f t="shared" si="4"/>
        <v>8.9857893661178176E-3</v>
      </c>
      <c r="AJ17" s="586">
        <v>125000</v>
      </c>
      <c r="AK17" s="154">
        <v>16</v>
      </c>
      <c r="AL17" s="155">
        <v>0</v>
      </c>
      <c r="AM17" s="155">
        <v>1054983</v>
      </c>
      <c r="AN17" s="155">
        <v>262241.4375</v>
      </c>
      <c r="AO17" s="556">
        <f t="shared" si="5"/>
        <v>4.4712513214758666E-3</v>
      </c>
      <c r="AP17" s="156">
        <v>169411.5</v>
      </c>
      <c r="AQ17" s="154">
        <v>94</v>
      </c>
      <c r="AR17" s="155">
        <v>0</v>
      </c>
      <c r="AS17" s="155">
        <v>5296000</v>
      </c>
      <c r="AT17" s="155">
        <v>753144.19148936169</v>
      </c>
      <c r="AU17" s="556">
        <f t="shared" si="6"/>
        <v>1.4529282789300487E-2</v>
      </c>
      <c r="AV17" s="156">
        <v>389721.5</v>
      </c>
      <c r="AW17" s="583">
        <v>84</v>
      </c>
      <c r="AX17" s="584">
        <v>0</v>
      </c>
      <c r="AY17" s="584">
        <v>2598234</v>
      </c>
      <c r="AZ17" s="584">
        <v>575998.10714285716</v>
      </c>
      <c r="BA17" s="585">
        <f t="shared" si="7"/>
        <v>1.319856498256798E-2</v>
      </c>
      <c r="BB17" s="586">
        <v>389721.5</v>
      </c>
      <c r="BC17" s="154">
        <v>11</v>
      </c>
      <c r="BD17" s="155">
        <v>4791</v>
      </c>
      <c r="BE17" s="155">
        <v>2168182</v>
      </c>
      <c r="BF17" s="155">
        <v>609837.27272727271</v>
      </c>
      <c r="BG17" s="556">
        <f t="shared" si="8"/>
        <v>1.3493325044169342E-2</v>
      </c>
      <c r="BH17" s="156">
        <v>88672</v>
      </c>
    </row>
    <row r="18" spans="2:60" ht="12.95" customHeight="1" x14ac:dyDescent="0.15">
      <c r="B18" s="985"/>
      <c r="C18" s="693"/>
      <c r="D18" s="713" t="s">
        <v>275</v>
      </c>
      <c r="E18" s="710"/>
      <c r="F18" s="699" t="s">
        <v>234</v>
      </c>
      <c r="G18" s="154">
        <v>196</v>
      </c>
      <c r="H18" s="155">
        <v>0</v>
      </c>
      <c r="I18" s="155">
        <v>13693000</v>
      </c>
      <c r="J18" s="155">
        <v>653873.29081632651</v>
      </c>
      <c r="K18" s="556">
        <f t="shared" si="0"/>
        <v>1.2866184734933811E-2</v>
      </c>
      <c r="L18" s="156">
        <v>254040</v>
      </c>
      <c r="M18" s="154">
        <v>176</v>
      </c>
      <c r="N18" s="155">
        <v>0</v>
      </c>
      <c r="O18" s="155">
        <v>2424864</v>
      </c>
      <c r="P18" s="155">
        <v>487996.40340909088</v>
      </c>
      <c r="Q18" s="556">
        <f t="shared" si="1"/>
        <v>1.2744430414250597E-2</v>
      </c>
      <c r="R18" s="156">
        <v>254040</v>
      </c>
      <c r="S18" s="154">
        <v>27</v>
      </c>
      <c r="T18" s="155">
        <v>0</v>
      </c>
      <c r="U18" s="155">
        <v>13693000</v>
      </c>
      <c r="V18" s="155">
        <v>1117762.7037037036</v>
      </c>
      <c r="W18" s="556">
        <f t="shared" si="2"/>
        <v>2.1022880410689136E-2</v>
      </c>
      <c r="X18" s="156">
        <v>313878</v>
      </c>
      <c r="Y18" s="154">
        <v>102</v>
      </c>
      <c r="Z18" s="155">
        <v>0</v>
      </c>
      <c r="AA18" s="155">
        <v>13693000</v>
      </c>
      <c r="AB18" s="155">
        <v>564433.01960784313</v>
      </c>
      <c r="AC18" s="556">
        <f t="shared" si="3"/>
        <v>1.1308049344831055E-2</v>
      </c>
      <c r="AD18" s="156">
        <v>138914.5</v>
      </c>
      <c r="AE18" s="583">
        <v>92</v>
      </c>
      <c r="AF18" s="584">
        <v>0</v>
      </c>
      <c r="AG18" s="584">
        <v>2437790</v>
      </c>
      <c r="AH18" s="584">
        <v>339124.20652173914</v>
      </c>
      <c r="AI18" s="585">
        <f t="shared" si="4"/>
        <v>9.7823057572025834E-3</v>
      </c>
      <c r="AJ18" s="586">
        <v>138914.5</v>
      </c>
      <c r="AK18" s="154">
        <v>16</v>
      </c>
      <c r="AL18" s="155">
        <v>0</v>
      </c>
      <c r="AM18" s="155">
        <v>13693000</v>
      </c>
      <c r="AN18" s="155">
        <v>1291252</v>
      </c>
      <c r="AO18" s="556">
        <f t="shared" si="5"/>
        <v>2.2016018011487434E-2</v>
      </c>
      <c r="AP18" s="156">
        <v>244939</v>
      </c>
      <c r="AQ18" s="154">
        <v>94</v>
      </c>
      <c r="AR18" s="155">
        <v>0</v>
      </c>
      <c r="AS18" s="155">
        <v>4559418</v>
      </c>
      <c r="AT18" s="155">
        <v>750925.5</v>
      </c>
      <c r="AU18" s="556">
        <f t="shared" si="6"/>
        <v>1.4486480897663506E-2</v>
      </c>
      <c r="AV18" s="156">
        <v>349507.5</v>
      </c>
      <c r="AW18" s="583">
        <v>84</v>
      </c>
      <c r="AX18" s="584">
        <v>0</v>
      </c>
      <c r="AY18" s="584">
        <v>2272158</v>
      </c>
      <c r="AZ18" s="584">
        <v>651200.78571428568</v>
      </c>
      <c r="BA18" s="585">
        <f t="shared" si="7"/>
        <v>1.4921778006498975E-2</v>
      </c>
      <c r="BB18" s="586">
        <v>349507.5</v>
      </c>
      <c r="BC18" s="154">
        <v>11</v>
      </c>
      <c r="BD18" s="155">
        <v>0</v>
      </c>
      <c r="BE18" s="155">
        <v>3491118</v>
      </c>
      <c r="BF18" s="155">
        <v>865414.63636363635</v>
      </c>
      <c r="BG18" s="556">
        <f t="shared" si="8"/>
        <v>1.9148257262488463E-2</v>
      </c>
      <c r="BH18" s="156">
        <v>579536</v>
      </c>
    </row>
    <row r="19" spans="2:60" ht="12.95" customHeight="1" x14ac:dyDescent="0.15">
      <c r="B19" s="985"/>
      <c r="C19" s="693"/>
      <c r="D19" s="708" t="s">
        <v>276</v>
      </c>
      <c r="E19" s="711"/>
      <c r="F19" s="712" t="s">
        <v>234</v>
      </c>
      <c r="G19" s="154">
        <v>192</v>
      </c>
      <c r="H19" s="155">
        <v>0</v>
      </c>
      <c r="I19" s="155">
        <v>79700112</v>
      </c>
      <c r="J19" s="155">
        <v>10006293.276041666</v>
      </c>
      <c r="K19" s="556">
        <f t="shared" si="0"/>
        <v>0.19689260841462031</v>
      </c>
      <c r="L19" s="156">
        <v>1923783</v>
      </c>
      <c r="M19" s="154">
        <v>172</v>
      </c>
      <c r="N19" s="155">
        <v>0</v>
      </c>
      <c r="O19" s="155">
        <v>42822220</v>
      </c>
      <c r="P19" s="155">
        <v>7955743.75</v>
      </c>
      <c r="Q19" s="556">
        <f t="shared" si="1"/>
        <v>0.2077708399225372</v>
      </c>
      <c r="R19" s="156">
        <v>1923783</v>
      </c>
      <c r="S19" s="154">
        <v>27</v>
      </c>
      <c r="T19" s="155">
        <v>0</v>
      </c>
      <c r="U19" s="155">
        <v>36000000</v>
      </c>
      <c r="V19" s="155">
        <v>6583599.0370370373</v>
      </c>
      <c r="W19" s="556">
        <f t="shared" si="2"/>
        <v>0.12382432762244543</v>
      </c>
      <c r="X19" s="156">
        <v>1316468</v>
      </c>
      <c r="Y19" s="154">
        <v>98</v>
      </c>
      <c r="Z19" s="155">
        <v>0</v>
      </c>
      <c r="AA19" s="155">
        <v>74784000</v>
      </c>
      <c r="AB19" s="155">
        <v>6927775.5102040814</v>
      </c>
      <c r="AC19" s="556">
        <f t="shared" si="3"/>
        <v>0.13879348762006996</v>
      </c>
      <c r="AD19" s="156">
        <v>1451340</v>
      </c>
      <c r="AE19" s="583">
        <v>88</v>
      </c>
      <c r="AF19" s="584">
        <v>0</v>
      </c>
      <c r="AG19" s="584">
        <v>34506561</v>
      </c>
      <c r="AH19" s="584">
        <v>4815617.3295454541</v>
      </c>
      <c r="AI19" s="585">
        <f t="shared" si="4"/>
        <v>0.13891028779827674</v>
      </c>
      <c r="AJ19" s="586">
        <v>1451340</v>
      </c>
      <c r="AK19" s="154">
        <v>16</v>
      </c>
      <c r="AL19" s="155">
        <v>0</v>
      </c>
      <c r="AM19" s="155">
        <v>36000000</v>
      </c>
      <c r="AN19" s="155">
        <v>5643661.375</v>
      </c>
      <c r="AO19" s="556">
        <f t="shared" si="5"/>
        <v>9.6225175630113971E-2</v>
      </c>
      <c r="AP19" s="156">
        <v>1500634</v>
      </c>
      <c r="AQ19" s="154">
        <v>94</v>
      </c>
      <c r="AR19" s="155">
        <v>0</v>
      </c>
      <c r="AS19" s="155">
        <v>79700112</v>
      </c>
      <c r="AT19" s="155">
        <v>13215811.79787234</v>
      </c>
      <c r="AU19" s="556">
        <f t="shared" si="6"/>
        <v>0.25495286171130643</v>
      </c>
      <c r="AV19" s="156">
        <v>3714100</v>
      </c>
      <c r="AW19" s="583">
        <v>84</v>
      </c>
      <c r="AX19" s="584">
        <v>0</v>
      </c>
      <c r="AY19" s="584">
        <v>45106153</v>
      </c>
      <c r="AZ19" s="584">
        <v>11353806.583333334</v>
      </c>
      <c r="BA19" s="585">
        <f t="shared" si="7"/>
        <v>0.26016396951885618</v>
      </c>
      <c r="BB19" s="586">
        <v>3714100</v>
      </c>
      <c r="BC19" s="154">
        <v>11</v>
      </c>
      <c r="BD19" s="155">
        <v>0</v>
      </c>
      <c r="BE19" s="155">
        <v>35287867</v>
      </c>
      <c r="BF19" s="155">
        <v>7950781.0909090908</v>
      </c>
      <c r="BG19" s="556">
        <f t="shared" si="8"/>
        <v>0.17591983699994312</v>
      </c>
      <c r="BH19" s="156">
        <v>780333</v>
      </c>
    </row>
    <row r="20" spans="2:60" ht="12.95" customHeight="1" x14ac:dyDescent="0.15">
      <c r="B20" s="985"/>
      <c r="C20" s="693"/>
      <c r="D20" s="713"/>
      <c r="E20" s="715" t="s">
        <v>277</v>
      </c>
      <c r="F20" s="707" t="s">
        <v>234</v>
      </c>
      <c r="G20" s="154">
        <v>188</v>
      </c>
      <c r="H20" s="155">
        <v>0</v>
      </c>
      <c r="I20" s="155">
        <v>36000000</v>
      </c>
      <c r="J20" s="155">
        <v>1314981.5265957448</v>
      </c>
      <c r="K20" s="556">
        <f t="shared" si="0"/>
        <v>2.5874730596632724E-2</v>
      </c>
      <c r="L20" s="156">
        <v>0</v>
      </c>
      <c r="M20" s="154">
        <v>170</v>
      </c>
      <c r="N20" s="155">
        <v>0</v>
      </c>
      <c r="O20" s="155">
        <v>8840400</v>
      </c>
      <c r="P20" s="155">
        <v>479877.54705882352</v>
      </c>
      <c r="Q20" s="556">
        <f t="shared" si="1"/>
        <v>1.2532399753621857E-2</v>
      </c>
      <c r="R20" s="156">
        <v>0</v>
      </c>
      <c r="S20" s="154">
        <v>27</v>
      </c>
      <c r="T20" s="155">
        <v>0</v>
      </c>
      <c r="U20" s="155">
        <v>36000000</v>
      </c>
      <c r="V20" s="155">
        <v>2018385.7037037036</v>
      </c>
      <c r="W20" s="556">
        <f t="shared" si="2"/>
        <v>3.7961797375246423E-2</v>
      </c>
      <c r="X20" s="156">
        <v>0</v>
      </c>
      <c r="Y20" s="154">
        <v>96</v>
      </c>
      <c r="Z20" s="155">
        <v>0</v>
      </c>
      <c r="AA20" s="155">
        <v>36000000</v>
      </c>
      <c r="AB20" s="155">
        <v>1143290.5416666667</v>
      </c>
      <c r="AC20" s="556">
        <f t="shared" si="3"/>
        <v>2.2905084237679216E-2</v>
      </c>
      <c r="AD20" s="156">
        <v>0</v>
      </c>
      <c r="AE20" s="583">
        <v>86</v>
      </c>
      <c r="AF20" s="584">
        <v>0</v>
      </c>
      <c r="AG20" s="584">
        <v>3600000</v>
      </c>
      <c r="AH20" s="584">
        <v>282681.63953488372</v>
      </c>
      <c r="AI20" s="585">
        <f t="shared" si="4"/>
        <v>8.1541753042046368E-3</v>
      </c>
      <c r="AJ20" s="586">
        <v>0</v>
      </c>
      <c r="AK20" s="154">
        <v>16</v>
      </c>
      <c r="AL20" s="155">
        <v>0</v>
      </c>
      <c r="AM20" s="155">
        <v>36000000</v>
      </c>
      <c r="AN20" s="155">
        <v>2460107.125</v>
      </c>
      <c r="AO20" s="556">
        <f t="shared" si="5"/>
        <v>4.1945153056249719E-2</v>
      </c>
      <c r="AP20" s="156">
        <v>0</v>
      </c>
      <c r="AQ20" s="154">
        <v>92</v>
      </c>
      <c r="AR20" s="155">
        <v>0</v>
      </c>
      <c r="AS20" s="155">
        <v>28200000</v>
      </c>
      <c r="AT20" s="155">
        <v>1494137.3369565217</v>
      </c>
      <c r="AU20" s="556">
        <f t="shared" si="6"/>
        <v>2.8824153648140158E-2</v>
      </c>
      <c r="AV20" s="156">
        <v>0</v>
      </c>
      <c r="AW20" s="583">
        <v>82</v>
      </c>
      <c r="AX20" s="584">
        <v>0</v>
      </c>
      <c r="AY20" s="584">
        <v>9518280</v>
      </c>
      <c r="AZ20" s="584">
        <v>692600.91463414638</v>
      </c>
      <c r="BA20" s="585">
        <f t="shared" si="7"/>
        <v>1.5870430936186383E-2</v>
      </c>
      <c r="BB20" s="586">
        <v>0</v>
      </c>
      <c r="BC20" s="154">
        <v>11</v>
      </c>
      <c r="BD20" s="155">
        <v>0</v>
      </c>
      <c r="BE20" s="155">
        <v>13020000</v>
      </c>
      <c r="BF20" s="155">
        <v>1375881.8181818181</v>
      </c>
      <c r="BG20" s="556">
        <f t="shared" si="8"/>
        <v>3.0442908994499238E-2</v>
      </c>
      <c r="BH20" s="156">
        <v>0</v>
      </c>
    </row>
    <row r="21" spans="2:60" ht="12.95" customHeight="1" x14ac:dyDescent="0.15">
      <c r="B21" s="985"/>
      <c r="C21" s="693"/>
      <c r="D21" s="713"/>
      <c r="E21" s="715" t="s">
        <v>278</v>
      </c>
      <c r="F21" s="707" t="s">
        <v>234</v>
      </c>
      <c r="G21" s="154">
        <v>187</v>
      </c>
      <c r="H21" s="155">
        <v>0</v>
      </c>
      <c r="I21" s="155">
        <v>79700112</v>
      </c>
      <c r="J21" s="155">
        <v>3453900.4598930483</v>
      </c>
      <c r="K21" s="556">
        <f t="shared" si="0"/>
        <v>6.7961976727291679E-2</v>
      </c>
      <c r="L21" s="156">
        <v>0</v>
      </c>
      <c r="M21" s="154">
        <v>169</v>
      </c>
      <c r="N21" s="155">
        <v>0</v>
      </c>
      <c r="O21" s="155">
        <v>24480000</v>
      </c>
      <c r="P21" s="155">
        <v>1791662.7218934912</v>
      </c>
      <c r="Q21" s="556">
        <f t="shared" si="1"/>
        <v>4.6790756500385E-2</v>
      </c>
      <c r="R21" s="156">
        <v>0</v>
      </c>
      <c r="S21" s="154">
        <v>27</v>
      </c>
      <c r="T21" s="155">
        <v>0</v>
      </c>
      <c r="U21" s="155">
        <v>34081000</v>
      </c>
      <c r="V21" s="155">
        <v>4243921.2962962966</v>
      </c>
      <c r="W21" s="556">
        <f t="shared" si="2"/>
        <v>7.9819669764240181E-2</v>
      </c>
      <c r="X21" s="156">
        <v>0</v>
      </c>
      <c r="Y21" s="154">
        <v>96</v>
      </c>
      <c r="Z21" s="155">
        <v>0</v>
      </c>
      <c r="AA21" s="155">
        <v>52200000</v>
      </c>
      <c r="AB21" s="155">
        <v>2557765.6458333335</v>
      </c>
      <c r="AC21" s="556">
        <f t="shared" si="3"/>
        <v>5.12431752410452E-2</v>
      </c>
      <c r="AD21" s="156">
        <v>0</v>
      </c>
      <c r="AE21" s="583">
        <v>86</v>
      </c>
      <c r="AF21" s="584">
        <v>0</v>
      </c>
      <c r="AG21" s="584">
        <v>12000000</v>
      </c>
      <c r="AH21" s="584">
        <v>996417.13953488367</v>
      </c>
      <c r="AI21" s="585">
        <f t="shared" si="4"/>
        <v>2.8742439888385221E-2</v>
      </c>
      <c r="AJ21" s="586">
        <v>0</v>
      </c>
      <c r="AK21" s="154">
        <v>16</v>
      </c>
      <c r="AL21" s="155">
        <v>0</v>
      </c>
      <c r="AM21" s="155">
        <v>12000000</v>
      </c>
      <c r="AN21" s="155">
        <v>2826054.6875</v>
      </c>
      <c r="AO21" s="556">
        <f t="shared" si="5"/>
        <v>4.8184607575785743E-2</v>
      </c>
      <c r="AP21" s="156">
        <v>0</v>
      </c>
      <c r="AQ21" s="154">
        <v>91</v>
      </c>
      <c r="AR21" s="155">
        <v>0</v>
      </c>
      <c r="AS21" s="155">
        <v>79700112</v>
      </c>
      <c r="AT21" s="155">
        <v>4399273.4505494507</v>
      </c>
      <c r="AU21" s="556">
        <f t="shared" si="6"/>
        <v>8.4868593229265529E-2</v>
      </c>
      <c r="AV21" s="156">
        <v>0</v>
      </c>
      <c r="AW21" s="583">
        <v>81</v>
      </c>
      <c r="AX21" s="584">
        <v>0</v>
      </c>
      <c r="AY21" s="584">
        <v>24739740</v>
      </c>
      <c r="AZ21" s="584">
        <v>2505665.0123456791</v>
      </c>
      <c r="BA21" s="585">
        <f t="shared" si="7"/>
        <v>5.7415436057655721E-2</v>
      </c>
      <c r="BB21" s="586">
        <v>0</v>
      </c>
      <c r="BC21" s="154">
        <v>11</v>
      </c>
      <c r="BD21" s="155">
        <v>0</v>
      </c>
      <c r="BE21" s="155">
        <v>34081000</v>
      </c>
      <c r="BF21" s="155">
        <v>6306272.7272727275</v>
      </c>
      <c r="BG21" s="556">
        <f t="shared" si="8"/>
        <v>0.1395332681876362</v>
      </c>
      <c r="BH21" s="156">
        <v>0</v>
      </c>
    </row>
    <row r="22" spans="2:60" ht="12.95" customHeight="1" x14ac:dyDescent="0.15">
      <c r="B22" s="985"/>
      <c r="C22" s="693"/>
      <c r="D22" s="713"/>
      <c r="E22" s="715" t="s">
        <v>279</v>
      </c>
      <c r="F22" s="707" t="s">
        <v>234</v>
      </c>
      <c r="G22" s="154">
        <v>187</v>
      </c>
      <c r="H22" s="155">
        <v>0</v>
      </c>
      <c r="I22" s="155">
        <v>4023561</v>
      </c>
      <c r="J22" s="155">
        <v>192731.77540106952</v>
      </c>
      <c r="K22" s="556">
        <f t="shared" si="0"/>
        <v>3.7923595617525971E-3</v>
      </c>
      <c r="L22" s="156">
        <v>0</v>
      </c>
      <c r="M22" s="154">
        <v>169</v>
      </c>
      <c r="N22" s="155">
        <v>0</v>
      </c>
      <c r="O22" s="155">
        <v>1132158</v>
      </c>
      <c r="P22" s="155">
        <v>89574.455621301779</v>
      </c>
      <c r="Q22" s="556">
        <f t="shared" si="1"/>
        <v>2.3393111272647393E-3</v>
      </c>
      <c r="R22" s="156">
        <v>0</v>
      </c>
      <c r="S22" s="154">
        <v>27</v>
      </c>
      <c r="T22" s="155">
        <v>0</v>
      </c>
      <c r="U22" s="155">
        <v>2077377</v>
      </c>
      <c r="V22" s="155">
        <v>170884.14814814815</v>
      </c>
      <c r="W22" s="556">
        <f t="shared" si="2"/>
        <v>3.2139889787853372E-3</v>
      </c>
      <c r="X22" s="156">
        <v>0</v>
      </c>
      <c r="Y22" s="154">
        <v>95</v>
      </c>
      <c r="Z22" s="155">
        <v>0</v>
      </c>
      <c r="AA22" s="155">
        <v>4023561</v>
      </c>
      <c r="AB22" s="155">
        <v>171621.43157894738</v>
      </c>
      <c r="AC22" s="556">
        <f t="shared" si="3"/>
        <v>3.4383240340433059E-3</v>
      </c>
      <c r="AD22" s="156">
        <v>0</v>
      </c>
      <c r="AE22" s="583">
        <v>85</v>
      </c>
      <c r="AF22" s="584">
        <v>0</v>
      </c>
      <c r="AG22" s="584">
        <v>844000</v>
      </c>
      <c r="AH22" s="584">
        <v>76879.376470588235</v>
      </c>
      <c r="AI22" s="585">
        <f t="shared" si="4"/>
        <v>2.217646374382804E-3</v>
      </c>
      <c r="AJ22" s="586">
        <v>0</v>
      </c>
      <c r="AK22" s="154">
        <v>16</v>
      </c>
      <c r="AL22" s="155">
        <v>0</v>
      </c>
      <c r="AM22" s="155">
        <v>2077377</v>
      </c>
      <c r="AN22" s="155">
        <v>223002.8125</v>
      </c>
      <c r="AO22" s="556">
        <f t="shared" si="5"/>
        <v>3.8022275563657248E-3</v>
      </c>
      <c r="AP22" s="156">
        <v>0</v>
      </c>
      <c r="AQ22" s="154">
        <v>92</v>
      </c>
      <c r="AR22" s="155">
        <v>0</v>
      </c>
      <c r="AS22" s="155">
        <v>3099488</v>
      </c>
      <c r="AT22" s="155">
        <v>214530.5</v>
      </c>
      <c r="AU22" s="556">
        <f t="shared" si="6"/>
        <v>4.1386156019687717E-3</v>
      </c>
      <c r="AV22" s="156">
        <v>0</v>
      </c>
      <c r="AW22" s="583">
        <v>82</v>
      </c>
      <c r="AX22" s="584">
        <v>0</v>
      </c>
      <c r="AY22" s="584">
        <v>1244000</v>
      </c>
      <c r="AZ22" s="584">
        <v>94743.719512195123</v>
      </c>
      <c r="BA22" s="585">
        <f t="shared" si="7"/>
        <v>2.1709813333844184E-3</v>
      </c>
      <c r="BB22" s="586">
        <v>0</v>
      </c>
      <c r="BC22" s="154">
        <v>11</v>
      </c>
      <c r="BD22" s="155">
        <v>0</v>
      </c>
      <c r="BE22" s="155">
        <v>680259</v>
      </c>
      <c r="BF22" s="155">
        <v>95075.181818181823</v>
      </c>
      <c r="BG22" s="556">
        <f t="shared" si="8"/>
        <v>2.1036436919787084E-3</v>
      </c>
      <c r="BH22" s="156">
        <v>0</v>
      </c>
    </row>
    <row r="23" spans="2:60" ht="12.95" customHeight="1" x14ac:dyDescent="0.15">
      <c r="B23" s="985"/>
      <c r="C23" s="721"/>
      <c r="D23" s="716"/>
      <c r="E23" s="715" t="s">
        <v>280</v>
      </c>
      <c r="F23" s="707" t="s">
        <v>234</v>
      </c>
      <c r="G23" s="154">
        <v>189</v>
      </c>
      <c r="H23" s="155">
        <v>0</v>
      </c>
      <c r="I23" s="155">
        <v>24122206</v>
      </c>
      <c r="J23" s="155">
        <v>596802.60317460319</v>
      </c>
      <c r="K23" s="556">
        <f t="shared" si="0"/>
        <v>1.1743211797422624E-2</v>
      </c>
      <c r="L23" s="156">
        <v>0</v>
      </c>
      <c r="M23" s="154">
        <v>171</v>
      </c>
      <c r="N23" s="155">
        <v>0</v>
      </c>
      <c r="O23" s="155">
        <v>1639599</v>
      </c>
      <c r="P23" s="155">
        <v>133838.77777777778</v>
      </c>
      <c r="Q23" s="556">
        <f t="shared" si="1"/>
        <v>3.4953105764743485E-3</v>
      </c>
      <c r="R23" s="156">
        <v>0</v>
      </c>
      <c r="S23" s="154">
        <v>27</v>
      </c>
      <c r="T23" s="155">
        <v>0</v>
      </c>
      <c r="U23" s="155">
        <v>1316468</v>
      </c>
      <c r="V23" s="155">
        <v>150407.88888888888</v>
      </c>
      <c r="W23" s="556">
        <f t="shared" si="2"/>
        <v>2.8288715041734965E-3</v>
      </c>
      <c r="X23" s="156">
        <v>0</v>
      </c>
      <c r="Y23" s="154">
        <v>98</v>
      </c>
      <c r="Z23" s="155">
        <v>0</v>
      </c>
      <c r="AA23" s="155">
        <v>24122206</v>
      </c>
      <c r="AB23" s="155">
        <v>578555.20408163266</v>
      </c>
      <c r="AC23" s="556">
        <f t="shared" si="3"/>
        <v>1.1590978148318439E-2</v>
      </c>
      <c r="AD23" s="156">
        <v>0</v>
      </c>
      <c r="AE23" s="583">
        <v>88</v>
      </c>
      <c r="AF23" s="584">
        <v>0</v>
      </c>
      <c r="AG23" s="584">
        <v>1361622</v>
      </c>
      <c r="AH23" s="584">
        <v>105430.96590909091</v>
      </c>
      <c r="AI23" s="585">
        <f t="shared" si="4"/>
        <v>3.0412395369182098E-3</v>
      </c>
      <c r="AJ23" s="586">
        <v>0</v>
      </c>
      <c r="AK23" s="154">
        <v>16</v>
      </c>
      <c r="AL23" s="155">
        <v>0</v>
      </c>
      <c r="AM23" s="155">
        <v>1316468</v>
      </c>
      <c r="AN23" s="155">
        <v>134496.75</v>
      </c>
      <c r="AO23" s="556">
        <f t="shared" si="5"/>
        <v>2.2931874417127891E-3</v>
      </c>
      <c r="AP23" s="156">
        <v>0</v>
      </c>
      <c r="AQ23" s="154">
        <v>91</v>
      </c>
      <c r="AR23" s="155">
        <v>0</v>
      </c>
      <c r="AS23" s="155">
        <v>22838594</v>
      </c>
      <c r="AT23" s="155">
        <v>616453.64835164836</v>
      </c>
      <c r="AU23" s="556">
        <f t="shared" si="6"/>
        <v>1.1892316882488515E-2</v>
      </c>
      <c r="AV23" s="156">
        <v>0</v>
      </c>
      <c r="AW23" s="583">
        <v>81</v>
      </c>
      <c r="AX23" s="584">
        <v>0</v>
      </c>
      <c r="AY23" s="584">
        <v>1567914</v>
      </c>
      <c r="AZ23" s="584">
        <v>147764.28395061727</v>
      </c>
      <c r="BA23" s="585">
        <f t="shared" si="7"/>
        <v>3.3859078348345123E-3</v>
      </c>
      <c r="BB23" s="586">
        <v>0</v>
      </c>
      <c r="BC23" s="154">
        <v>11</v>
      </c>
      <c r="BD23" s="155">
        <v>0</v>
      </c>
      <c r="BE23" s="155">
        <v>1049199</v>
      </c>
      <c r="BF23" s="155">
        <v>173551.36363636365</v>
      </c>
      <c r="BG23" s="556">
        <f t="shared" si="8"/>
        <v>3.8400161258289687E-3</v>
      </c>
      <c r="BH23" s="156">
        <v>0</v>
      </c>
    </row>
    <row r="24" spans="2:60" ht="12.95" customHeight="1" x14ac:dyDescent="0.15">
      <c r="B24" s="985"/>
      <c r="C24" s="693"/>
      <c r="D24" s="713" t="s">
        <v>281</v>
      </c>
      <c r="E24" s="710"/>
      <c r="F24" s="699" t="s">
        <v>234</v>
      </c>
      <c r="G24" s="154">
        <v>251</v>
      </c>
      <c r="H24" s="155">
        <v>0</v>
      </c>
      <c r="I24" s="155">
        <v>7697664</v>
      </c>
      <c r="J24" s="155">
        <v>205700.09163346613</v>
      </c>
      <c r="K24" s="556">
        <f t="shared" si="0"/>
        <v>4.0475355334439146E-3</v>
      </c>
      <c r="L24" s="156">
        <v>1000</v>
      </c>
      <c r="M24" s="154">
        <v>225</v>
      </c>
      <c r="N24" s="155">
        <v>0</v>
      </c>
      <c r="O24" s="155">
        <v>767110</v>
      </c>
      <c r="P24" s="155">
        <v>99672.897777777776</v>
      </c>
      <c r="Q24" s="556">
        <f t="shared" si="1"/>
        <v>2.603040311448201E-3</v>
      </c>
      <c r="R24" s="156">
        <v>1000</v>
      </c>
      <c r="S24" s="154">
        <v>27</v>
      </c>
      <c r="T24" s="155">
        <v>0</v>
      </c>
      <c r="U24" s="155">
        <v>800000</v>
      </c>
      <c r="V24" s="155">
        <v>185434.74074074073</v>
      </c>
      <c r="W24" s="556">
        <f t="shared" si="2"/>
        <v>3.4876565174902429E-3</v>
      </c>
      <c r="X24" s="156">
        <v>109915</v>
      </c>
      <c r="Y24" s="154">
        <v>135</v>
      </c>
      <c r="Z24" s="155">
        <v>0</v>
      </c>
      <c r="AA24" s="155">
        <v>7697664</v>
      </c>
      <c r="AB24" s="155">
        <v>272008.32592592592</v>
      </c>
      <c r="AC24" s="556">
        <f t="shared" si="3"/>
        <v>5.4495103314691285E-3</v>
      </c>
      <c r="AD24" s="156">
        <v>0</v>
      </c>
      <c r="AE24" s="583">
        <v>121</v>
      </c>
      <c r="AF24" s="584">
        <v>0</v>
      </c>
      <c r="AG24" s="584">
        <v>800000</v>
      </c>
      <c r="AH24" s="584">
        <v>117279.48760330578</v>
      </c>
      <c r="AI24" s="585">
        <f t="shared" si="4"/>
        <v>3.3830195094316962E-3</v>
      </c>
      <c r="AJ24" s="586">
        <v>0</v>
      </c>
      <c r="AK24" s="154">
        <v>16</v>
      </c>
      <c r="AL24" s="155">
        <v>0</v>
      </c>
      <c r="AM24" s="155">
        <v>800000</v>
      </c>
      <c r="AN24" s="155">
        <v>224465.6875</v>
      </c>
      <c r="AO24" s="556">
        <f t="shared" si="5"/>
        <v>3.8271697693098711E-3</v>
      </c>
      <c r="AP24" s="156">
        <v>150950</v>
      </c>
      <c r="AQ24" s="154">
        <v>116</v>
      </c>
      <c r="AR24" s="155">
        <v>0</v>
      </c>
      <c r="AS24" s="155">
        <v>1575594</v>
      </c>
      <c r="AT24" s="155">
        <v>128531.02586206897</v>
      </c>
      <c r="AU24" s="556">
        <f t="shared" si="6"/>
        <v>2.4795565617467459E-3</v>
      </c>
      <c r="AV24" s="156">
        <v>38390.5</v>
      </c>
      <c r="AW24" s="583">
        <v>104</v>
      </c>
      <c r="AX24" s="584">
        <v>0</v>
      </c>
      <c r="AY24" s="584">
        <v>510884</v>
      </c>
      <c r="AZ24" s="584">
        <v>83544.625</v>
      </c>
      <c r="BA24" s="585">
        <f t="shared" si="7"/>
        <v>1.9143624750372539E-3</v>
      </c>
      <c r="BB24" s="586">
        <v>38390.5</v>
      </c>
      <c r="BC24" s="154">
        <v>11</v>
      </c>
      <c r="BD24" s="155">
        <v>0</v>
      </c>
      <c r="BE24" s="155">
        <v>403940</v>
      </c>
      <c r="BF24" s="155">
        <v>128662.45454545454</v>
      </c>
      <c r="BG24" s="556">
        <f t="shared" si="8"/>
        <v>2.8467992984398663E-3</v>
      </c>
      <c r="BH24" s="156">
        <v>98641</v>
      </c>
    </row>
    <row r="25" spans="2:60" ht="12.95" customHeight="1" x14ac:dyDescent="0.15">
      <c r="B25" s="985"/>
      <c r="C25" s="693"/>
      <c r="D25" s="713"/>
      <c r="E25" s="715" t="s">
        <v>282</v>
      </c>
      <c r="F25" s="707" t="s">
        <v>234</v>
      </c>
      <c r="G25" s="154">
        <v>250</v>
      </c>
      <c r="H25" s="155">
        <v>0</v>
      </c>
      <c r="I25" s="155">
        <v>1198560</v>
      </c>
      <c r="J25" s="155">
        <v>58064.372000000003</v>
      </c>
      <c r="K25" s="556">
        <f t="shared" si="0"/>
        <v>1.1425255430409832E-3</v>
      </c>
      <c r="L25" s="156">
        <v>0</v>
      </c>
      <c r="M25" s="154">
        <v>224</v>
      </c>
      <c r="N25" s="155">
        <v>0</v>
      </c>
      <c r="O25" s="155">
        <v>372000</v>
      </c>
      <c r="P25" s="155">
        <v>24828.629464285714</v>
      </c>
      <c r="Q25" s="556">
        <f t="shared" si="1"/>
        <v>6.4842023071948456E-4</v>
      </c>
      <c r="R25" s="156">
        <v>0</v>
      </c>
      <c r="S25" s="154">
        <v>27</v>
      </c>
      <c r="T25" s="155">
        <v>0</v>
      </c>
      <c r="U25" s="155">
        <v>659473</v>
      </c>
      <c r="V25" s="155">
        <v>59984.777777777781</v>
      </c>
      <c r="W25" s="556">
        <f t="shared" si="2"/>
        <v>1.1281936725080293E-3</v>
      </c>
      <c r="X25" s="156">
        <v>0</v>
      </c>
      <c r="Y25" s="154">
        <v>135</v>
      </c>
      <c r="Z25" s="155">
        <v>0</v>
      </c>
      <c r="AA25" s="155">
        <v>1198560</v>
      </c>
      <c r="AB25" s="155">
        <v>67245.125925925924</v>
      </c>
      <c r="AC25" s="556">
        <f t="shared" si="3"/>
        <v>1.3472124694229742E-3</v>
      </c>
      <c r="AD25" s="156">
        <v>0</v>
      </c>
      <c r="AE25" s="583">
        <v>121</v>
      </c>
      <c r="AF25" s="584">
        <v>0</v>
      </c>
      <c r="AG25" s="584">
        <v>385810</v>
      </c>
      <c r="AH25" s="584">
        <v>30891.619834710742</v>
      </c>
      <c r="AI25" s="585">
        <f t="shared" si="4"/>
        <v>8.9109318871058766E-4</v>
      </c>
      <c r="AJ25" s="586">
        <v>0</v>
      </c>
      <c r="AK25" s="154">
        <v>16</v>
      </c>
      <c r="AL25" s="155">
        <v>0</v>
      </c>
      <c r="AM25" s="155">
        <v>659473</v>
      </c>
      <c r="AN25" s="155">
        <v>92929.0625</v>
      </c>
      <c r="AO25" s="556">
        <f t="shared" si="5"/>
        <v>1.5844528517985966E-3</v>
      </c>
      <c r="AP25" s="156">
        <v>0</v>
      </c>
      <c r="AQ25" s="154">
        <v>115</v>
      </c>
      <c r="AR25" s="155">
        <v>0</v>
      </c>
      <c r="AS25" s="155">
        <v>991480</v>
      </c>
      <c r="AT25" s="155">
        <v>47286.965217391305</v>
      </c>
      <c r="AU25" s="556">
        <f t="shared" si="6"/>
        <v>9.1223659115347358E-4</v>
      </c>
      <c r="AV25" s="156">
        <v>0</v>
      </c>
      <c r="AW25" s="583">
        <v>103</v>
      </c>
      <c r="AX25" s="584">
        <v>0</v>
      </c>
      <c r="AY25" s="584">
        <v>268971</v>
      </c>
      <c r="AZ25" s="584">
        <v>18010.165048543688</v>
      </c>
      <c r="BA25" s="585">
        <f t="shared" si="7"/>
        <v>4.1268943559396595E-4</v>
      </c>
      <c r="BB25" s="586">
        <v>0</v>
      </c>
      <c r="BC25" s="154">
        <v>11</v>
      </c>
      <c r="BD25" s="155">
        <v>0</v>
      </c>
      <c r="BE25" s="155">
        <v>87724</v>
      </c>
      <c r="BF25" s="155">
        <v>12065.818181818182</v>
      </c>
      <c r="BG25" s="556">
        <f t="shared" si="8"/>
        <v>2.6696958997442412E-4</v>
      </c>
      <c r="BH25" s="156">
        <v>0</v>
      </c>
    </row>
    <row r="26" spans="2:60" ht="12.95" customHeight="1" x14ac:dyDescent="0.15">
      <c r="B26" s="985"/>
      <c r="C26" s="721"/>
      <c r="D26" s="716"/>
      <c r="E26" s="715" t="s">
        <v>283</v>
      </c>
      <c r="F26" s="707" t="s">
        <v>234</v>
      </c>
      <c r="G26" s="154">
        <v>250</v>
      </c>
      <c r="H26" s="155">
        <v>0</v>
      </c>
      <c r="I26" s="155">
        <v>6788194</v>
      </c>
      <c r="J26" s="155">
        <v>164793.30799999999</v>
      </c>
      <c r="K26" s="556">
        <f t="shared" si="0"/>
        <v>3.2426177572749773E-3</v>
      </c>
      <c r="L26" s="156">
        <v>0</v>
      </c>
      <c r="M26" s="154">
        <v>224</v>
      </c>
      <c r="N26" s="155">
        <v>0</v>
      </c>
      <c r="O26" s="155">
        <v>481860</v>
      </c>
      <c r="P26" s="155">
        <v>67252.227678571435</v>
      </c>
      <c r="Q26" s="556">
        <f t="shared" si="1"/>
        <v>1.7563476490099986E-3</v>
      </c>
      <c r="R26" s="156">
        <v>0</v>
      </c>
      <c r="S26" s="154">
        <v>27</v>
      </c>
      <c r="T26" s="155">
        <v>0</v>
      </c>
      <c r="U26" s="155">
        <v>800000</v>
      </c>
      <c r="V26" s="155">
        <v>125449.96296296296</v>
      </c>
      <c r="W26" s="556">
        <f t="shared" si="2"/>
        <v>2.3594628449822136E-3</v>
      </c>
      <c r="X26" s="156">
        <v>79803</v>
      </c>
      <c r="Y26" s="154">
        <v>135</v>
      </c>
      <c r="Z26" s="155">
        <v>0</v>
      </c>
      <c r="AA26" s="155">
        <v>6788194</v>
      </c>
      <c r="AB26" s="155">
        <v>204916.73333333334</v>
      </c>
      <c r="AC26" s="556">
        <f t="shared" si="3"/>
        <v>4.1053738027673689E-3</v>
      </c>
      <c r="AD26" s="156">
        <v>0</v>
      </c>
      <c r="AE26" s="583">
        <v>121</v>
      </c>
      <c r="AF26" s="584">
        <v>0</v>
      </c>
      <c r="AG26" s="584">
        <v>401960</v>
      </c>
      <c r="AH26" s="584">
        <v>64322.057851239668</v>
      </c>
      <c r="AI26" s="585">
        <f t="shared" si="4"/>
        <v>1.8554205943802605E-3</v>
      </c>
      <c r="AJ26" s="586">
        <v>0</v>
      </c>
      <c r="AK26" s="154">
        <v>16</v>
      </c>
      <c r="AL26" s="155">
        <v>0</v>
      </c>
      <c r="AM26" s="155">
        <v>800000</v>
      </c>
      <c r="AN26" s="155">
        <v>131536.625</v>
      </c>
      <c r="AO26" s="556">
        <f t="shared" si="5"/>
        <v>2.2427169175112745E-3</v>
      </c>
      <c r="AP26" s="156">
        <v>64739</v>
      </c>
      <c r="AQ26" s="154">
        <v>115</v>
      </c>
      <c r="AR26" s="155">
        <v>0</v>
      </c>
      <c r="AS26" s="155">
        <v>1736161</v>
      </c>
      <c r="AT26" s="155">
        <v>117691.89565217392</v>
      </c>
      <c r="AU26" s="556">
        <f t="shared" si="6"/>
        <v>2.2704534579995272E-3</v>
      </c>
      <c r="AV26" s="156">
        <v>15000</v>
      </c>
      <c r="AW26" s="583">
        <v>103</v>
      </c>
      <c r="AX26" s="584">
        <v>0</v>
      </c>
      <c r="AY26" s="584">
        <v>510884</v>
      </c>
      <c r="AZ26" s="584">
        <v>71743.533980582521</v>
      </c>
      <c r="BA26" s="585">
        <f t="shared" si="7"/>
        <v>1.6439493178524325E-3</v>
      </c>
      <c r="BB26" s="586">
        <v>15000</v>
      </c>
      <c r="BC26" s="154">
        <v>11</v>
      </c>
      <c r="BD26" s="155">
        <v>0</v>
      </c>
      <c r="BE26" s="155">
        <v>403940</v>
      </c>
      <c r="BF26" s="155">
        <v>116596.63636363637</v>
      </c>
      <c r="BG26" s="556">
        <f t="shared" si="8"/>
        <v>2.5798297084654422E-3</v>
      </c>
      <c r="BH26" s="156">
        <v>98641</v>
      </c>
    </row>
    <row r="27" spans="2:60" ht="12.95" customHeight="1" x14ac:dyDescent="0.15">
      <c r="B27" s="985"/>
      <c r="C27" s="693"/>
      <c r="D27" s="713" t="s">
        <v>284</v>
      </c>
      <c r="E27" s="710"/>
      <c r="F27" s="699" t="s">
        <v>234</v>
      </c>
      <c r="G27" s="154">
        <v>251</v>
      </c>
      <c r="H27" s="155">
        <v>0</v>
      </c>
      <c r="I27" s="155">
        <v>11211690</v>
      </c>
      <c r="J27" s="155">
        <v>595467.95219123503</v>
      </c>
      <c r="K27" s="556">
        <f t="shared" si="0"/>
        <v>1.1716950033331851E-2</v>
      </c>
      <c r="L27" s="156">
        <v>3800</v>
      </c>
      <c r="M27" s="154">
        <v>225</v>
      </c>
      <c r="N27" s="155">
        <v>0</v>
      </c>
      <c r="O27" s="155">
        <v>2464992</v>
      </c>
      <c r="P27" s="155">
        <v>306499.85333333333</v>
      </c>
      <c r="Q27" s="556">
        <f t="shared" si="1"/>
        <v>8.0044976264099909E-3</v>
      </c>
      <c r="R27" s="156">
        <v>3800</v>
      </c>
      <c r="S27" s="154">
        <v>27</v>
      </c>
      <c r="T27" s="155">
        <v>0</v>
      </c>
      <c r="U27" s="155">
        <v>1949783</v>
      </c>
      <c r="V27" s="155">
        <v>500461.33333333331</v>
      </c>
      <c r="W27" s="556">
        <f t="shared" si="2"/>
        <v>9.4126765242559408E-3</v>
      </c>
      <c r="X27" s="156">
        <v>299824</v>
      </c>
      <c r="Y27" s="154">
        <v>135</v>
      </c>
      <c r="Z27" s="155">
        <v>0</v>
      </c>
      <c r="AA27" s="155">
        <v>7650000</v>
      </c>
      <c r="AB27" s="155">
        <v>412334.00740740739</v>
      </c>
      <c r="AC27" s="556">
        <f t="shared" si="3"/>
        <v>8.260844316929656E-3</v>
      </c>
      <c r="AD27" s="156">
        <v>0</v>
      </c>
      <c r="AE27" s="583">
        <v>121</v>
      </c>
      <c r="AF27" s="584">
        <v>0</v>
      </c>
      <c r="AG27" s="584">
        <v>2067848</v>
      </c>
      <c r="AH27" s="584">
        <v>218742.13223140495</v>
      </c>
      <c r="AI27" s="585">
        <f t="shared" si="4"/>
        <v>6.309789682715769E-3</v>
      </c>
      <c r="AJ27" s="586">
        <v>0</v>
      </c>
      <c r="AK27" s="154">
        <v>16</v>
      </c>
      <c r="AL27" s="155">
        <v>0</v>
      </c>
      <c r="AM27" s="155">
        <v>1271291</v>
      </c>
      <c r="AN27" s="155">
        <v>319715.5</v>
      </c>
      <c r="AO27" s="556">
        <f t="shared" si="5"/>
        <v>5.4511917166840482E-3</v>
      </c>
      <c r="AP27" s="156">
        <v>174905</v>
      </c>
      <c r="AQ27" s="154">
        <v>116</v>
      </c>
      <c r="AR27" s="155">
        <v>0</v>
      </c>
      <c r="AS27" s="155">
        <v>11211690</v>
      </c>
      <c r="AT27" s="155">
        <v>808597.97413793101</v>
      </c>
      <c r="AU27" s="556">
        <f t="shared" si="6"/>
        <v>1.559906955648536E-2</v>
      </c>
      <c r="AV27" s="156">
        <v>4300</v>
      </c>
      <c r="AW27" s="583">
        <v>104</v>
      </c>
      <c r="AX27" s="584">
        <v>0</v>
      </c>
      <c r="AY27" s="584">
        <v>2570195</v>
      </c>
      <c r="AZ27" s="584">
        <v>413026.65384615387</v>
      </c>
      <c r="BA27" s="585">
        <f t="shared" si="7"/>
        <v>9.4641962581468089E-3</v>
      </c>
      <c r="BB27" s="586">
        <v>4300</v>
      </c>
      <c r="BC27" s="154">
        <v>11</v>
      </c>
      <c r="BD27" s="155">
        <v>0</v>
      </c>
      <c r="BE27" s="155">
        <v>1949783</v>
      </c>
      <c r="BF27" s="155">
        <v>763364.36363636365</v>
      </c>
      <c r="BG27" s="556">
        <f t="shared" si="8"/>
        <v>1.6890281959343896E-2</v>
      </c>
      <c r="BH27" s="156">
        <v>568029</v>
      </c>
    </row>
    <row r="28" spans="2:60" ht="12.95" customHeight="1" x14ac:dyDescent="0.15">
      <c r="B28" s="985"/>
      <c r="C28" s="693"/>
      <c r="D28" s="708" t="s">
        <v>285</v>
      </c>
      <c r="E28" s="711"/>
      <c r="F28" s="712" t="s">
        <v>234</v>
      </c>
      <c r="G28" s="154">
        <v>251</v>
      </c>
      <c r="H28" s="155">
        <v>0</v>
      </c>
      <c r="I28" s="155">
        <v>74954000</v>
      </c>
      <c r="J28" s="155">
        <v>4062550.0438247011</v>
      </c>
      <c r="K28" s="556">
        <f t="shared" si="0"/>
        <v>7.9938300115464725E-2</v>
      </c>
      <c r="L28" s="156">
        <v>0</v>
      </c>
      <c r="M28" s="154">
        <v>225</v>
      </c>
      <c r="N28" s="155">
        <v>0</v>
      </c>
      <c r="O28" s="155">
        <v>21795480</v>
      </c>
      <c r="P28" s="155">
        <v>2506258.52</v>
      </c>
      <c r="Q28" s="556">
        <f t="shared" si="1"/>
        <v>6.5453017860638729E-2</v>
      </c>
      <c r="R28" s="156">
        <v>0</v>
      </c>
      <c r="S28" s="154">
        <v>27</v>
      </c>
      <c r="T28" s="155">
        <v>0</v>
      </c>
      <c r="U28" s="155">
        <v>73703000</v>
      </c>
      <c r="V28" s="155">
        <v>6710003.3703703703</v>
      </c>
      <c r="W28" s="556">
        <f t="shared" si="2"/>
        <v>0.1262017402649091</v>
      </c>
      <c r="X28" s="156">
        <v>1199867</v>
      </c>
      <c r="Y28" s="154">
        <v>135</v>
      </c>
      <c r="Z28" s="155">
        <v>0</v>
      </c>
      <c r="AA28" s="155">
        <v>73703000</v>
      </c>
      <c r="AB28" s="155">
        <v>3433890.1851851852</v>
      </c>
      <c r="AC28" s="556">
        <f t="shared" si="3"/>
        <v>6.8795761959114035E-2</v>
      </c>
      <c r="AD28" s="156">
        <v>0</v>
      </c>
      <c r="AE28" s="583">
        <v>121</v>
      </c>
      <c r="AF28" s="584">
        <v>0</v>
      </c>
      <c r="AG28" s="584">
        <v>19000000</v>
      </c>
      <c r="AH28" s="584">
        <v>1814098.4876033058</v>
      </c>
      <c r="AI28" s="585">
        <f t="shared" si="4"/>
        <v>5.2329104611636527E-2</v>
      </c>
      <c r="AJ28" s="586">
        <v>0</v>
      </c>
      <c r="AK28" s="154">
        <v>16</v>
      </c>
      <c r="AL28" s="155">
        <v>0</v>
      </c>
      <c r="AM28" s="155">
        <v>73703000</v>
      </c>
      <c r="AN28" s="155">
        <v>8539180</v>
      </c>
      <c r="AO28" s="556">
        <f t="shared" si="5"/>
        <v>0.14559415256149325</v>
      </c>
      <c r="AP28" s="156">
        <v>1413433.5</v>
      </c>
      <c r="AQ28" s="154">
        <v>116</v>
      </c>
      <c r="AR28" s="155">
        <v>0</v>
      </c>
      <c r="AS28" s="155">
        <v>74954000</v>
      </c>
      <c r="AT28" s="155">
        <v>4794180.0517241377</v>
      </c>
      <c r="AU28" s="556">
        <f t="shared" si="6"/>
        <v>9.2486934774836063E-2</v>
      </c>
      <c r="AV28" s="156">
        <v>620829</v>
      </c>
      <c r="AW28" s="583">
        <v>104</v>
      </c>
      <c r="AX28" s="584">
        <v>0</v>
      </c>
      <c r="AY28" s="584">
        <v>21795480</v>
      </c>
      <c r="AZ28" s="584">
        <v>3311560.096153846</v>
      </c>
      <c r="BA28" s="585">
        <f t="shared" si="7"/>
        <v>7.5881917979854274E-2</v>
      </c>
      <c r="BB28" s="586">
        <v>620829</v>
      </c>
      <c r="BC28" s="154">
        <v>11</v>
      </c>
      <c r="BD28" s="155">
        <v>0</v>
      </c>
      <c r="BE28" s="155">
        <v>20968234</v>
      </c>
      <c r="BF28" s="155">
        <v>4049382.8181818184</v>
      </c>
      <c r="BG28" s="556">
        <f t="shared" si="8"/>
        <v>8.9597079479327477E-2</v>
      </c>
      <c r="BH28" s="156">
        <v>758075</v>
      </c>
    </row>
    <row r="29" spans="2:60" ht="12.95" customHeight="1" x14ac:dyDescent="0.15">
      <c r="B29" s="985"/>
      <c r="C29" s="693"/>
      <c r="D29" s="713"/>
      <c r="E29" s="715" t="s">
        <v>286</v>
      </c>
      <c r="F29" s="707" t="s">
        <v>234</v>
      </c>
      <c r="G29" s="154">
        <v>251</v>
      </c>
      <c r="H29" s="155">
        <v>0</v>
      </c>
      <c r="I29" s="155">
        <v>21632256</v>
      </c>
      <c r="J29" s="155">
        <v>480635.2669322709</v>
      </c>
      <c r="K29" s="556">
        <f t="shared" si="0"/>
        <v>9.4574013365104626E-3</v>
      </c>
      <c r="L29" s="156">
        <v>0</v>
      </c>
      <c r="M29" s="154">
        <v>225</v>
      </c>
      <c r="N29" s="155">
        <v>0</v>
      </c>
      <c r="O29" s="155">
        <v>187650</v>
      </c>
      <c r="P29" s="155">
        <v>1436.5022222222221</v>
      </c>
      <c r="Q29" s="556">
        <f t="shared" si="1"/>
        <v>3.7515445776103872E-5</v>
      </c>
      <c r="R29" s="156">
        <v>0</v>
      </c>
      <c r="S29" s="154">
        <v>27</v>
      </c>
      <c r="T29" s="155">
        <v>0</v>
      </c>
      <c r="U29" s="155">
        <v>480414</v>
      </c>
      <c r="V29" s="155">
        <v>17793.111111111109</v>
      </c>
      <c r="W29" s="556">
        <f t="shared" si="2"/>
        <v>3.3465282549107969E-4</v>
      </c>
      <c r="X29" s="156">
        <v>0</v>
      </c>
      <c r="Y29" s="154">
        <v>135</v>
      </c>
      <c r="Z29" s="155">
        <v>0</v>
      </c>
      <c r="AA29" s="155">
        <v>2464992</v>
      </c>
      <c r="AB29" s="155">
        <v>39595.599999999999</v>
      </c>
      <c r="AC29" s="556">
        <f t="shared" si="3"/>
        <v>7.932721564540636E-4</v>
      </c>
      <c r="AD29" s="156">
        <v>0</v>
      </c>
      <c r="AE29" s="583">
        <v>121</v>
      </c>
      <c r="AF29" s="584">
        <v>0</v>
      </c>
      <c r="AG29" s="584">
        <v>2464992</v>
      </c>
      <c r="AH29" s="584">
        <v>44176.909090909088</v>
      </c>
      <c r="AI29" s="585">
        <f t="shared" si="4"/>
        <v>1.2743178570702016E-3</v>
      </c>
      <c r="AJ29" s="586">
        <v>0</v>
      </c>
      <c r="AK29" s="154">
        <v>16</v>
      </c>
      <c r="AL29" s="155">
        <v>0</v>
      </c>
      <c r="AM29" s="155">
        <v>480414</v>
      </c>
      <c r="AN29" s="155">
        <v>30025.875</v>
      </c>
      <c r="AO29" s="556">
        <f t="shared" si="5"/>
        <v>5.1194515463338702E-4</v>
      </c>
      <c r="AP29" s="156">
        <v>0</v>
      </c>
      <c r="AQ29" s="154">
        <v>116</v>
      </c>
      <c r="AR29" s="155">
        <v>0</v>
      </c>
      <c r="AS29" s="155">
        <v>21632256</v>
      </c>
      <c r="AT29" s="155">
        <v>993914.18965517241</v>
      </c>
      <c r="AU29" s="556">
        <f t="shared" si="6"/>
        <v>1.9174097726547251E-2</v>
      </c>
      <c r="AV29" s="156">
        <v>0</v>
      </c>
      <c r="AW29" s="583">
        <v>104</v>
      </c>
      <c r="AX29" s="584">
        <v>0</v>
      </c>
      <c r="AY29" s="584">
        <v>5878434</v>
      </c>
      <c r="AZ29" s="584">
        <v>159026.11538461538</v>
      </c>
      <c r="BA29" s="585">
        <f t="shared" si="7"/>
        <v>3.6439642627308726E-3</v>
      </c>
      <c r="BB29" s="586">
        <v>0</v>
      </c>
      <c r="BC29" s="154">
        <v>11</v>
      </c>
      <c r="BD29" s="155">
        <v>0</v>
      </c>
      <c r="BE29" s="155">
        <v>0</v>
      </c>
      <c r="BF29" s="155">
        <v>0</v>
      </c>
      <c r="BG29" s="556">
        <f t="shared" si="8"/>
        <v>0</v>
      </c>
      <c r="BH29" s="156">
        <v>0</v>
      </c>
    </row>
    <row r="30" spans="2:60" ht="12.95" customHeight="1" x14ac:dyDescent="0.15">
      <c r="B30" s="985"/>
      <c r="C30" s="693"/>
      <c r="D30" s="713"/>
      <c r="E30" s="715" t="s">
        <v>287</v>
      </c>
      <c r="F30" s="707" t="s">
        <v>234</v>
      </c>
      <c r="G30" s="154">
        <v>251</v>
      </c>
      <c r="H30" s="155">
        <v>0</v>
      </c>
      <c r="I30" s="155">
        <v>50975000</v>
      </c>
      <c r="J30" s="155">
        <v>2553347.2788844621</v>
      </c>
      <c r="K30" s="556">
        <f t="shared" si="0"/>
        <v>5.0241901976993512E-2</v>
      </c>
      <c r="L30" s="156">
        <v>0</v>
      </c>
      <c r="M30" s="154">
        <v>225</v>
      </c>
      <c r="N30" s="155">
        <v>0</v>
      </c>
      <c r="O30" s="155">
        <v>15000000</v>
      </c>
      <c r="P30" s="155">
        <v>1363792.7377777777</v>
      </c>
      <c r="Q30" s="556">
        <f t="shared" si="1"/>
        <v>3.5616577344933384E-2</v>
      </c>
      <c r="R30" s="156">
        <v>0</v>
      </c>
      <c r="S30" s="154">
        <v>27</v>
      </c>
      <c r="T30" s="155">
        <v>0</v>
      </c>
      <c r="U30" s="155">
        <v>36744000</v>
      </c>
      <c r="V30" s="155">
        <v>4508920.9259259263</v>
      </c>
      <c r="W30" s="556">
        <f t="shared" si="2"/>
        <v>8.4803782674897271E-2</v>
      </c>
      <c r="X30" s="156">
        <v>0</v>
      </c>
      <c r="Y30" s="154">
        <v>135</v>
      </c>
      <c r="Z30" s="155">
        <v>0</v>
      </c>
      <c r="AA30" s="155">
        <v>36744000</v>
      </c>
      <c r="AB30" s="155">
        <v>2231258.4518518518</v>
      </c>
      <c r="AC30" s="556">
        <f t="shared" si="3"/>
        <v>4.4701815446839391E-2</v>
      </c>
      <c r="AD30" s="156">
        <v>0</v>
      </c>
      <c r="AE30" s="583">
        <v>121</v>
      </c>
      <c r="AF30" s="584">
        <v>0</v>
      </c>
      <c r="AG30" s="584">
        <v>12552705</v>
      </c>
      <c r="AH30" s="584">
        <v>1164462.7190082644</v>
      </c>
      <c r="AI30" s="585">
        <f t="shared" si="4"/>
        <v>3.3589847439781932E-2</v>
      </c>
      <c r="AJ30" s="586">
        <v>0</v>
      </c>
      <c r="AK30" s="154">
        <v>16</v>
      </c>
      <c r="AL30" s="155">
        <v>0</v>
      </c>
      <c r="AM30" s="155">
        <v>36744000</v>
      </c>
      <c r="AN30" s="155">
        <v>5180603.375</v>
      </c>
      <c r="AO30" s="556">
        <f t="shared" si="5"/>
        <v>8.8329975259959004E-2</v>
      </c>
      <c r="AP30" s="156">
        <v>0</v>
      </c>
      <c r="AQ30" s="154">
        <v>116</v>
      </c>
      <c r="AR30" s="155">
        <v>0</v>
      </c>
      <c r="AS30" s="155">
        <v>50975000</v>
      </c>
      <c r="AT30" s="155">
        <v>2928192.0344827585</v>
      </c>
      <c r="AU30" s="556">
        <f t="shared" si="6"/>
        <v>5.6489222928539404E-2</v>
      </c>
      <c r="AV30" s="156">
        <v>0</v>
      </c>
      <c r="AW30" s="583">
        <v>104</v>
      </c>
      <c r="AX30" s="584">
        <v>0</v>
      </c>
      <c r="AY30" s="584">
        <v>18426659</v>
      </c>
      <c r="AZ30" s="584">
        <v>1643323.7403846155</v>
      </c>
      <c r="BA30" s="585">
        <f t="shared" si="7"/>
        <v>3.7655532033690618E-2</v>
      </c>
      <c r="BB30" s="586">
        <v>0</v>
      </c>
      <c r="BC30" s="154">
        <v>11</v>
      </c>
      <c r="BD30" s="155">
        <v>0</v>
      </c>
      <c r="BE30" s="155">
        <v>20429885</v>
      </c>
      <c r="BF30" s="155">
        <v>3531928.2727272729</v>
      </c>
      <c r="BG30" s="556">
        <f t="shared" si="8"/>
        <v>7.8147824588468084E-2</v>
      </c>
      <c r="BH30" s="156">
        <v>0</v>
      </c>
    </row>
    <row r="31" spans="2:60" ht="12.95" customHeight="1" x14ac:dyDescent="0.15">
      <c r="B31" s="985"/>
      <c r="C31" s="693"/>
      <c r="D31" s="713"/>
      <c r="E31" s="715" t="s">
        <v>288</v>
      </c>
      <c r="F31" s="707" t="s">
        <v>234</v>
      </c>
      <c r="G31" s="154">
        <v>251</v>
      </c>
      <c r="H31" s="155">
        <v>0</v>
      </c>
      <c r="I31" s="155">
        <v>384000</v>
      </c>
      <c r="J31" s="155">
        <v>1529.8804780876494</v>
      </c>
      <c r="K31" s="556">
        <f t="shared" si="0"/>
        <v>3.010327096993128E-5</v>
      </c>
      <c r="L31" s="156">
        <v>0</v>
      </c>
      <c r="M31" s="154">
        <v>225</v>
      </c>
      <c r="N31" s="155">
        <v>0</v>
      </c>
      <c r="O31" s="155">
        <v>384000</v>
      </c>
      <c r="P31" s="155">
        <v>1706.6666666666667</v>
      </c>
      <c r="Q31" s="556">
        <f t="shared" si="1"/>
        <v>4.4571014092947645E-5</v>
      </c>
      <c r="R31" s="156">
        <v>0</v>
      </c>
      <c r="S31" s="154">
        <v>27</v>
      </c>
      <c r="T31" s="155">
        <v>0</v>
      </c>
      <c r="U31" s="155">
        <v>0</v>
      </c>
      <c r="V31" s="155">
        <v>0</v>
      </c>
      <c r="W31" s="556">
        <f t="shared" si="2"/>
        <v>0</v>
      </c>
      <c r="X31" s="156">
        <v>0</v>
      </c>
      <c r="Y31" s="154">
        <v>135</v>
      </c>
      <c r="Z31" s="155">
        <v>0</v>
      </c>
      <c r="AA31" s="155">
        <v>0</v>
      </c>
      <c r="AB31" s="155">
        <v>0</v>
      </c>
      <c r="AC31" s="556">
        <f t="shared" si="3"/>
        <v>0</v>
      </c>
      <c r="AD31" s="156">
        <v>0</v>
      </c>
      <c r="AE31" s="583">
        <v>121</v>
      </c>
      <c r="AF31" s="587">
        <v>0</v>
      </c>
      <c r="AG31" s="587">
        <v>0</v>
      </c>
      <c r="AH31" s="587">
        <v>0</v>
      </c>
      <c r="AI31" s="585">
        <f t="shared" si="4"/>
        <v>0</v>
      </c>
      <c r="AJ31" s="588">
        <v>0</v>
      </c>
      <c r="AK31" s="154">
        <v>16</v>
      </c>
      <c r="AL31" s="155">
        <v>0</v>
      </c>
      <c r="AM31" s="155">
        <v>0</v>
      </c>
      <c r="AN31" s="155">
        <v>0</v>
      </c>
      <c r="AO31" s="556">
        <f t="shared" si="5"/>
        <v>0</v>
      </c>
      <c r="AP31" s="156">
        <v>0</v>
      </c>
      <c r="AQ31" s="154">
        <v>116</v>
      </c>
      <c r="AR31" s="155">
        <v>0</v>
      </c>
      <c r="AS31" s="155">
        <v>384000</v>
      </c>
      <c r="AT31" s="155">
        <v>3310.344827586207</v>
      </c>
      <c r="AU31" s="556">
        <f t="shared" si="6"/>
        <v>6.3861524358284241E-5</v>
      </c>
      <c r="AV31" s="156">
        <v>0</v>
      </c>
      <c r="AW31" s="583">
        <v>104</v>
      </c>
      <c r="AX31" s="584">
        <v>0</v>
      </c>
      <c r="AY31" s="584">
        <v>384000</v>
      </c>
      <c r="AZ31" s="584">
        <v>3692.3076923076924</v>
      </c>
      <c r="BA31" s="585">
        <f t="shared" si="7"/>
        <v>8.4606463820326502E-5</v>
      </c>
      <c r="BB31" s="586">
        <v>0</v>
      </c>
      <c r="BC31" s="154">
        <v>11</v>
      </c>
      <c r="BD31" s="155">
        <v>0</v>
      </c>
      <c r="BE31" s="155">
        <v>0</v>
      </c>
      <c r="BF31" s="155">
        <v>0</v>
      </c>
      <c r="BG31" s="556">
        <f t="shared" si="8"/>
        <v>0</v>
      </c>
      <c r="BH31" s="156">
        <v>0</v>
      </c>
    </row>
    <row r="32" spans="2:60" ht="12.95" customHeight="1" x14ac:dyDescent="0.15">
      <c r="B32" s="985"/>
      <c r="C32" s="693"/>
      <c r="D32" s="713"/>
      <c r="E32" s="715" t="s">
        <v>289</v>
      </c>
      <c r="F32" s="707" t="s">
        <v>234</v>
      </c>
      <c r="G32" s="154">
        <v>251</v>
      </c>
      <c r="H32" s="155">
        <v>0</v>
      </c>
      <c r="I32" s="155">
        <v>28651530</v>
      </c>
      <c r="J32" s="155">
        <v>451620.04382470122</v>
      </c>
      <c r="K32" s="556">
        <f t="shared" si="0"/>
        <v>8.8864723417487294E-3</v>
      </c>
      <c r="L32" s="156">
        <v>0</v>
      </c>
      <c r="M32" s="154">
        <v>225</v>
      </c>
      <c r="N32" s="155">
        <v>0</v>
      </c>
      <c r="O32" s="155">
        <v>1558730</v>
      </c>
      <c r="P32" s="155">
        <v>107277.11111111111</v>
      </c>
      <c r="Q32" s="556">
        <f t="shared" si="1"/>
        <v>2.8016306432719004E-3</v>
      </c>
      <c r="R32" s="156">
        <v>0</v>
      </c>
      <c r="S32" s="154">
        <v>27</v>
      </c>
      <c r="T32" s="155">
        <v>0</v>
      </c>
      <c r="U32" s="155">
        <v>15743000</v>
      </c>
      <c r="V32" s="155">
        <v>1038985.7777777778</v>
      </c>
      <c r="W32" s="556">
        <f t="shared" si="2"/>
        <v>1.9541244024562712E-2</v>
      </c>
      <c r="X32" s="156">
        <v>0</v>
      </c>
      <c r="Y32" s="154">
        <v>135</v>
      </c>
      <c r="Z32" s="155">
        <v>0</v>
      </c>
      <c r="AA32" s="155">
        <v>28651530</v>
      </c>
      <c r="AB32" s="155">
        <v>593451.31851851847</v>
      </c>
      <c r="AC32" s="556">
        <f t="shared" si="3"/>
        <v>1.188941213649225E-2</v>
      </c>
      <c r="AD32" s="156">
        <v>0</v>
      </c>
      <c r="AE32" s="583">
        <v>121</v>
      </c>
      <c r="AF32" s="584">
        <v>0</v>
      </c>
      <c r="AG32" s="584">
        <v>1199867</v>
      </c>
      <c r="AH32" s="584">
        <v>42876.876033057852</v>
      </c>
      <c r="AI32" s="585">
        <f t="shared" si="4"/>
        <v>1.2368173760611688E-3</v>
      </c>
      <c r="AJ32" s="586">
        <v>0</v>
      </c>
      <c r="AK32" s="154">
        <v>16</v>
      </c>
      <c r="AL32" s="155">
        <v>0</v>
      </c>
      <c r="AM32" s="155">
        <v>15743000</v>
      </c>
      <c r="AN32" s="155">
        <v>1655867.875</v>
      </c>
      <c r="AO32" s="556">
        <f t="shared" si="5"/>
        <v>2.8232767082369221E-2</v>
      </c>
      <c r="AP32" s="156">
        <v>0</v>
      </c>
      <c r="AQ32" s="154">
        <v>116</v>
      </c>
      <c r="AR32" s="155">
        <v>0</v>
      </c>
      <c r="AS32" s="155">
        <v>4800375</v>
      </c>
      <c r="AT32" s="155">
        <v>286557.78448275861</v>
      </c>
      <c r="AU32" s="556">
        <f t="shared" si="6"/>
        <v>5.5281301154192506E-3</v>
      </c>
      <c r="AV32" s="156">
        <v>0</v>
      </c>
      <c r="AW32" s="583">
        <v>104</v>
      </c>
      <c r="AX32" s="584">
        <v>0</v>
      </c>
      <c r="AY32" s="584">
        <v>1558730</v>
      </c>
      <c r="AZ32" s="584">
        <v>182204.30769230769</v>
      </c>
      <c r="BA32" s="585">
        <f t="shared" si="7"/>
        <v>4.1750751701416519E-3</v>
      </c>
      <c r="BB32" s="586">
        <v>0</v>
      </c>
      <c r="BC32" s="154">
        <v>11</v>
      </c>
      <c r="BD32" s="155">
        <v>0</v>
      </c>
      <c r="BE32" s="155">
        <v>1558730</v>
      </c>
      <c r="BF32" s="155">
        <v>141702.72727272726</v>
      </c>
      <c r="BG32" s="556">
        <f t="shared" si="8"/>
        <v>3.1353297744253798E-3</v>
      </c>
      <c r="BH32" s="156">
        <v>0</v>
      </c>
    </row>
    <row r="33" spans="2:60" ht="12.95" customHeight="1" x14ac:dyDescent="0.15">
      <c r="B33" s="985"/>
      <c r="C33" s="693"/>
      <c r="D33" s="713"/>
      <c r="E33" s="715" t="s">
        <v>290</v>
      </c>
      <c r="F33" s="707" t="s">
        <v>234</v>
      </c>
      <c r="G33" s="154">
        <v>251</v>
      </c>
      <c r="H33" s="155">
        <v>0</v>
      </c>
      <c r="I33" s="155">
        <v>11464000</v>
      </c>
      <c r="J33" s="155">
        <v>208693.4342629482</v>
      </c>
      <c r="K33" s="556">
        <f t="shared" si="0"/>
        <v>4.1064351700964338E-3</v>
      </c>
      <c r="L33" s="156">
        <v>0</v>
      </c>
      <c r="M33" s="154">
        <v>225</v>
      </c>
      <c r="N33" s="155">
        <v>0</v>
      </c>
      <c r="O33" s="155">
        <v>766368</v>
      </c>
      <c r="P33" s="155">
        <v>40196.58666666667</v>
      </c>
      <c r="Q33" s="556">
        <f t="shared" si="1"/>
        <v>1.0497671664892918E-3</v>
      </c>
      <c r="R33" s="156">
        <v>0</v>
      </c>
      <c r="S33" s="154">
        <v>27</v>
      </c>
      <c r="T33" s="155">
        <v>0</v>
      </c>
      <c r="U33" s="155">
        <v>11464000</v>
      </c>
      <c r="V33" s="155">
        <v>518249.81481481483</v>
      </c>
      <c r="W33" s="556">
        <f t="shared" si="2"/>
        <v>9.7472422756751022E-3</v>
      </c>
      <c r="X33" s="156">
        <v>0</v>
      </c>
      <c r="Y33" s="154">
        <v>135</v>
      </c>
      <c r="Z33" s="155">
        <v>0</v>
      </c>
      <c r="AA33" s="155">
        <v>11464000</v>
      </c>
      <c r="AB33" s="155">
        <v>185612.02962962963</v>
      </c>
      <c r="AC33" s="556">
        <f t="shared" si="3"/>
        <v>3.7186165889167445E-3</v>
      </c>
      <c r="AD33" s="156">
        <v>0</v>
      </c>
      <c r="AE33" s="583">
        <v>121</v>
      </c>
      <c r="AF33" s="584">
        <v>0</v>
      </c>
      <c r="AG33" s="584">
        <v>766368</v>
      </c>
      <c r="AH33" s="584">
        <v>38296.760330578516</v>
      </c>
      <c r="AI33" s="585">
        <f t="shared" si="4"/>
        <v>1.104700318819649E-3</v>
      </c>
      <c r="AJ33" s="586">
        <v>0</v>
      </c>
      <c r="AK33" s="154">
        <v>16</v>
      </c>
      <c r="AL33" s="155">
        <v>0</v>
      </c>
      <c r="AM33" s="155">
        <v>11464000</v>
      </c>
      <c r="AN33" s="155">
        <v>786159.875</v>
      </c>
      <c r="AO33" s="556">
        <f t="shared" si="5"/>
        <v>1.3404130230124491E-2</v>
      </c>
      <c r="AP33" s="156">
        <v>0</v>
      </c>
      <c r="AQ33" s="154">
        <v>116</v>
      </c>
      <c r="AR33" s="155">
        <v>0</v>
      </c>
      <c r="AS33" s="155">
        <v>7592000</v>
      </c>
      <c r="AT33" s="155">
        <v>235555.41379310345</v>
      </c>
      <c r="AU33" s="556">
        <f t="shared" si="6"/>
        <v>4.5442177716098547E-3</v>
      </c>
      <c r="AV33" s="156">
        <v>0</v>
      </c>
      <c r="AW33" s="583">
        <v>104</v>
      </c>
      <c r="AX33" s="584">
        <v>0</v>
      </c>
      <c r="AY33" s="584">
        <v>709675</v>
      </c>
      <c r="AZ33" s="584">
        <v>42406.961538461539</v>
      </c>
      <c r="BA33" s="585">
        <f t="shared" si="7"/>
        <v>9.7172374464041061E-4</v>
      </c>
      <c r="BB33" s="586">
        <v>0</v>
      </c>
      <c r="BC33" s="154">
        <v>11</v>
      </c>
      <c r="BD33" s="155">
        <v>0</v>
      </c>
      <c r="BE33" s="155">
        <v>538349</v>
      </c>
      <c r="BF33" s="155">
        <v>128562.45454545454</v>
      </c>
      <c r="BG33" s="556">
        <f t="shared" si="8"/>
        <v>2.8445866876914572E-3</v>
      </c>
      <c r="BH33" s="156">
        <v>0</v>
      </c>
    </row>
    <row r="34" spans="2:60" ht="12.95" customHeight="1" x14ac:dyDescent="0.15">
      <c r="B34" s="985"/>
      <c r="C34" s="721"/>
      <c r="D34" s="716"/>
      <c r="E34" s="715" t="s">
        <v>916</v>
      </c>
      <c r="F34" s="707" t="s">
        <v>234</v>
      </c>
      <c r="G34" s="154">
        <v>251</v>
      </c>
      <c r="H34" s="155">
        <v>0</v>
      </c>
      <c r="I34" s="155">
        <v>33317023</v>
      </c>
      <c r="J34" s="155">
        <v>592978.03187250998</v>
      </c>
      <c r="K34" s="556">
        <f t="shared" si="0"/>
        <v>1.1667956175888941E-2</v>
      </c>
      <c r="L34" s="156">
        <v>0</v>
      </c>
      <c r="M34" s="154">
        <v>225</v>
      </c>
      <c r="N34" s="155">
        <v>0</v>
      </c>
      <c r="O34" s="155">
        <v>2356221</v>
      </c>
      <c r="P34" s="155">
        <v>131003.60444444444</v>
      </c>
      <c r="Q34" s="556">
        <f t="shared" si="1"/>
        <v>3.4212676757345343E-3</v>
      </c>
      <c r="R34" s="156">
        <v>0</v>
      </c>
      <c r="S34" s="154">
        <v>27</v>
      </c>
      <c r="T34" s="155">
        <v>0</v>
      </c>
      <c r="U34" s="155">
        <v>9752000</v>
      </c>
      <c r="V34" s="155">
        <v>626053.74074074079</v>
      </c>
      <c r="W34" s="556">
        <f t="shared" si="2"/>
        <v>1.1774818464282926E-2</v>
      </c>
      <c r="X34" s="156">
        <v>0</v>
      </c>
      <c r="Y34" s="154">
        <v>135</v>
      </c>
      <c r="Z34" s="155">
        <v>0</v>
      </c>
      <c r="AA34" s="155">
        <v>33317023</v>
      </c>
      <c r="AB34" s="155">
        <v>645882.12592592591</v>
      </c>
      <c r="AC34" s="556">
        <f t="shared" si="3"/>
        <v>1.2939829345896875E-2</v>
      </c>
      <c r="AD34" s="156">
        <v>0</v>
      </c>
      <c r="AE34" s="583">
        <v>121</v>
      </c>
      <c r="AF34" s="584">
        <v>0</v>
      </c>
      <c r="AG34" s="584">
        <v>2744541</v>
      </c>
      <c r="AH34" s="584">
        <v>135404.32231404958</v>
      </c>
      <c r="AI34" s="585">
        <f t="shared" si="4"/>
        <v>3.9058446912663305E-3</v>
      </c>
      <c r="AJ34" s="586">
        <v>0</v>
      </c>
      <c r="AK34" s="154">
        <v>16</v>
      </c>
      <c r="AL34" s="155">
        <v>0</v>
      </c>
      <c r="AM34" s="155">
        <v>9752000</v>
      </c>
      <c r="AN34" s="155">
        <v>886523</v>
      </c>
      <c r="AO34" s="556">
        <f t="shared" si="5"/>
        <v>1.5115334834407128E-2</v>
      </c>
      <c r="AP34" s="156">
        <v>0</v>
      </c>
      <c r="AQ34" s="154">
        <v>116</v>
      </c>
      <c r="AR34" s="155">
        <v>0</v>
      </c>
      <c r="AS34" s="155">
        <v>16387000</v>
      </c>
      <c r="AT34" s="155">
        <v>531408.61206896557</v>
      </c>
      <c r="AU34" s="556">
        <f t="shared" si="6"/>
        <v>1.0251670382202956E-2</v>
      </c>
      <c r="AV34" s="156">
        <v>0</v>
      </c>
      <c r="AW34" s="583">
        <v>104</v>
      </c>
      <c r="AX34" s="584">
        <v>0</v>
      </c>
      <c r="AY34" s="584">
        <v>1755960</v>
      </c>
      <c r="AZ34" s="584">
        <v>131466.80769230769</v>
      </c>
      <c r="BA34" s="585">
        <f t="shared" si="7"/>
        <v>3.0124633794106183E-3</v>
      </c>
      <c r="BB34" s="586">
        <v>0</v>
      </c>
      <c r="BC34" s="154">
        <v>11</v>
      </c>
      <c r="BD34" s="155">
        <v>0</v>
      </c>
      <c r="BE34" s="155">
        <v>1238035</v>
      </c>
      <c r="BF34" s="155">
        <v>247189.36363636365</v>
      </c>
      <c r="BG34" s="556">
        <f t="shared" si="8"/>
        <v>5.4693384287425569E-3</v>
      </c>
      <c r="BH34" s="156">
        <v>0</v>
      </c>
    </row>
    <row r="35" spans="2:60" ht="12.95" customHeight="1" x14ac:dyDescent="0.15">
      <c r="B35" s="985"/>
      <c r="C35" s="717"/>
      <c r="D35" s="718" t="s">
        <v>292</v>
      </c>
      <c r="E35" s="719"/>
      <c r="F35" s="720" t="s">
        <v>234</v>
      </c>
      <c r="G35" s="159">
        <v>251</v>
      </c>
      <c r="H35" s="160">
        <v>0</v>
      </c>
      <c r="I35" s="160">
        <v>91212000</v>
      </c>
      <c r="J35" s="160">
        <v>2917141.5737051792</v>
      </c>
      <c r="K35" s="569">
        <f t="shared" si="0"/>
        <v>5.740023780201977E-2</v>
      </c>
      <c r="L35" s="161">
        <v>354746</v>
      </c>
      <c r="M35" s="159">
        <v>225</v>
      </c>
      <c r="N35" s="160">
        <v>0</v>
      </c>
      <c r="O35" s="160">
        <v>10681052</v>
      </c>
      <c r="P35" s="160">
        <v>1335091.7022222222</v>
      </c>
      <c r="Q35" s="569">
        <f t="shared" si="1"/>
        <v>3.486702602058054E-2</v>
      </c>
      <c r="R35" s="161">
        <v>354746</v>
      </c>
      <c r="S35" s="159">
        <v>27</v>
      </c>
      <c r="T35" s="160">
        <v>0</v>
      </c>
      <c r="U35" s="160">
        <v>91212000</v>
      </c>
      <c r="V35" s="160">
        <v>4866575.6296296297</v>
      </c>
      <c r="W35" s="569">
        <f t="shared" si="2"/>
        <v>9.1530552175587768E-2</v>
      </c>
      <c r="X35" s="161">
        <v>955565</v>
      </c>
      <c r="Y35" s="159">
        <v>135</v>
      </c>
      <c r="Z35" s="160">
        <v>0</v>
      </c>
      <c r="AA35" s="160">
        <v>91212000</v>
      </c>
      <c r="AB35" s="160">
        <v>2958505.888888889</v>
      </c>
      <c r="AC35" s="569">
        <f t="shared" si="3"/>
        <v>5.9271746011196579E-2</v>
      </c>
      <c r="AD35" s="161">
        <v>80000</v>
      </c>
      <c r="AE35" s="589">
        <v>121</v>
      </c>
      <c r="AF35" s="590">
        <v>0</v>
      </c>
      <c r="AG35" s="590">
        <v>13891677</v>
      </c>
      <c r="AH35" s="590">
        <v>1061660.2727272727</v>
      </c>
      <c r="AI35" s="591">
        <f t="shared" si="4"/>
        <v>3.0624429628934541E-2</v>
      </c>
      <c r="AJ35" s="592">
        <v>80000</v>
      </c>
      <c r="AK35" s="159">
        <v>16</v>
      </c>
      <c r="AL35" s="160">
        <v>0</v>
      </c>
      <c r="AM35" s="160">
        <v>91212000</v>
      </c>
      <c r="AN35" s="160">
        <v>6493660.5625</v>
      </c>
      <c r="AO35" s="569">
        <f t="shared" si="5"/>
        <v>0.11071777461292266</v>
      </c>
      <c r="AP35" s="161">
        <v>860782.5</v>
      </c>
      <c r="AQ35" s="159">
        <v>116</v>
      </c>
      <c r="AR35" s="160">
        <v>0</v>
      </c>
      <c r="AS35" s="160">
        <v>81185706</v>
      </c>
      <c r="AT35" s="160">
        <v>2869002.0689655175</v>
      </c>
      <c r="AU35" s="569">
        <f t="shared" si="6"/>
        <v>5.5347359581511137E-2</v>
      </c>
      <c r="AV35" s="161">
        <v>569029</v>
      </c>
      <c r="AW35" s="589">
        <v>104</v>
      </c>
      <c r="AX35" s="590">
        <v>0</v>
      </c>
      <c r="AY35" s="590">
        <v>9555492</v>
      </c>
      <c r="AZ35" s="590">
        <v>1694905</v>
      </c>
      <c r="BA35" s="591">
        <f t="shared" si="7"/>
        <v>3.8837477943709925E-2</v>
      </c>
      <c r="BB35" s="592">
        <v>569029</v>
      </c>
      <c r="BC35" s="159">
        <v>11</v>
      </c>
      <c r="BD35" s="160">
        <v>0</v>
      </c>
      <c r="BE35" s="160">
        <v>8010831</v>
      </c>
      <c r="BF35" s="160">
        <v>2499906.6363636362</v>
      </c>
      <c r="BG35" s="569">
        <f t="shared" si="8"/>
        <v>5.531320293637744E-2</v>
      </c>
      <c r="BH35" s="161">
        <v>957136</v>
      </c>
    </row>
    <row r="36" spans="2:60" ht="12.95" customHeight="1" x14ac:dyDescent="0.15">
      <c r="B36" s="985"/>
      <c r="C36" s="693" t="s">
        <v>293</v>
      </c>
      <c r="D36" s="710"/>
      <c r="E36" s="710"/>
      <c r="F36" s="699" t="s">
        <v>234</v>
      </c>
      <c r="G36" s="162">
        <v>218</v>
      </c>
      <c r="H36" s="163">
        <v>0</v>
      </c>
      <c r="I36" s="163">
        <v>68594000</v>
      </c>
      <c r="J36" s="163">
        <v>4724960</v>
      </c>
      <c r="K36" s="570">
        <f t="shared" si="0"/>
        <v>9.2972459770113827E-2</v>
      </c>
      <c r="L36" s="164">
        <v>998314</v>
      </c>
      <c r="M36" s="162">
        <v>196</v>
      </c>
      <c r="N36" s="163">
        <v>0</v>
      </c>
      <c r="O36" s="163">
        <v>22363444</v>
      </c>
      <c r="P36" s="163">
        <v>3344256.1428571427</v>
      </c>
      <c r="Q36" s="570">
        <f t="shared" si="1"/>
        <v>8.7338020121315876E-2</v>
      </c>
      <c r="R36" s="164">
        <v>998314</v>
      </c>
      <c r="S36" s="162">
        <v>27</v>
      </c>
      <c r="T36" s="163">
        <v>0</v>
      </c>
      <c r="U36" s="163">
        <v>68594000</v>
      </c>
      <c r="V36" s="163">
        <v>8058548</v>
      </c>
      <c r="W36" s="570">
        <f t="shared" si="2"/>
        <v>0.15156516703093212</v>
      </c>
      <c r="X36" s="164">
        <v>4596631</v>
      </c>
      <c r="Y36" s="162">
        <v>115</v>
      </c>
      <c r="Z36" s="163">
        <v>0</v>
      </c>
      <c r="AA36" s="163">
        <v>68594000</v>
      </c>
      <c r="AB36" s="163">
        <v>3899341.7826086958</v>
      </c>
      <c r="AC36" s="570">
        <f t="shared" si="3"/>
        <v>7.8120782729430363E-2</v>
      </c>
      <c r="AD36" s="164">
        <v>864500</v>
      </c>
      <c r="AE36" s="593">
        <v>103</v>
      </c>
      <c r="AF36" s="594">
        <v>0</v>
      </c>
      <c r="AG36" s="594">
        <v>19520994</v>
      </c>
      <c r="AH36" s="594">
        <v>2206879.9223300973</v>
      </c>
      <c r="AI36" s="595">
        <f t="shared" si="4"/>
        <v>6.3659195523338749E-2</v>
      </c>
      <c r="AJ36" s="596">
        <v>864500</v>
      </c>
      <c r="AK36" s="162">
        <v>16</v>
      </c>
      <c r="AL36" s="163">
        <v>0</v>
      </c>
      <c r="AM36" s="163">
        <v>68594000</v>
      </c>
      <c r="AN36" s="163">
        <v>8985464.1875</v>
      </c>
      <c r="AO36" s="570">
        <f t="shared" si="5"/>
        <v>0.15320335720182837</v>
      </c>
      <c r="AP36" s="164">
        <v>3373485.5</v>
      </c>
      <c r="AQ36" s="162">
        <v>103</v>
      </c>
      <c r="AR36" s="163">
        <v>0</v>
      </c>
      <c r="AS36" s="163">
        <v>41131619</v>
      </c>
      <c r="AT36" s="163">
        <v>5646766.747572816</v>
      </c>
      <c r="AU36" s="570">
        <f t="shared" si="6"/>
        <v>0.10893461285077558</v>
      </c>
      <c r="AV36" s="164">
        <v>1432752</v>
      </c>
      <c r="AW36" s="593">
        <v>93</v>
      </c>
      <c r="AX36" s="594">
        <v>0</v>
      </c>
      <c r="AY36" s="594">
        <v>23288749</v>
      </c>
      <c r="AZ36" s="594">
        <v>4613880.397849462</v>
      </c>
      <c r="BA36" s="595">
        <f t="shared" si="7"/>
        <v>0.10572361175782363</v>
      </c>
      <c r="BB36" s="596">
        <v>1432752</v>
      </c>
      <c r="BC36" s="162">
        <v>11</v>
      </c>
      <c r="BD36" s="163">
        <v>0</v>
      </c>
      <c r="BE36" s="163">
        <v>12326935</v>
      </c>
      <c r="BF36" s="163">
        <v>6710306.2727272725</v>
      </c>
      <c r="BG36" s="570">
        <f t="shared" si="8"/>
        <v>0.14847295784154235</v>
      </c>
      <c r="BH36" s="164">
        <v>8193495</v>
      </c>
    </row>
    <row r="37" spans="2:60" ht="12.95" customHeight="1" x14ac:dyDescent="0.15">
      <c r="B37" s="985"/>
      <c r="C37" s="721"/>
      <c r="D37" s="715" t="s">
        <v>294</v>
      </c>
      <c r="E37" s="706"/>
      <c r="F37" s="707" t="s">
        <v>234</v>
      </c>
      <c r="G37" s="154">
        <v>215</v>
      </c>
      <c r="H37" s="155">
        <v>0</v>
      </c>
      <c r="I37" s="155">
        <v>68594000</v>
      </c>
      <c r="J37" s="155">
        <v>3620567.7255813954</v>
      </c>
      <c r="K37" s="556">
        <f t="shared" si="0"/>
        <v>7.1241468120701298E-2</v>
      </c>
      <c r="L37" s="156">
        <v>0</v>
      </c>
      <c r="M37" s="154">
        <v>193</v>
      </c>
      <c r="N37" s="155">
        <v>0</v>
      </c>
      <c r="O37" s="155">
        <v>17381129</v>
      </c>
      <c r="P37" s="155">
        <v>2314455.6113989637</v>
      </c>
      <c r="Q37" s="556">
        <f t="shared" si="1"/>
        <v>6.04439259803701E-2</v>
      </c>
      <c r="R37" s="156">
        <v>0</v>
      </c>
      <c r="S37" s="154">
        <v>27</v>
      </c>
      <c r="T37" s="155">
        <v>0</v>
      </c>
      <c r="U37" s="155">
        <v>68594000</v>
      </c>
      <c r="V37" s="155">
        <v>7306504.0370370373</v>
      </c>
      <c r="W37" s="556">
        <f t="shared" si="2"/>
        <v>0.13742072452577045</v>
      </c>
      <c r="X37" s="156">
        <v>3326107</v>
      </c>
      <c r="Y37" s="154">
        <v>114</v>
      </c>
      <c r="Z37" s="155">
        <v>0</v>
      </c>
      <c r="AA37" s="155">
        <v>68594000</v>
      </c>
      <c r="AB37" s="155">
        <v>3239813.6754385964</v>
      </c>
      <c r="AC37" s="556">
        <f t="shared" si="3"/>
        <v>6.4907565002791753E-2</v>
      </c>
      <c r="AD37" s="156">
        <v>32733</v>
      </c>
      <c r="AE37" s="583">
        <v>102</v>
      </c>
      <c r="AF37" s="584">
        <v>0</v>
      </c>
      <c r="AG37" s="584">
        <v>17281548</v>
      </c>
      <c r="AH37" s="584">
        <v>1634557.4019607843</v>
      </c>
      <c r="AI37" s="585">
        <f t="shared" si="4"/>
        <v>4.7150100099545907E-2</v>
      </c>
      <c r="AJ37" s="586">
        <v>32733</v>
      </c>
      <c r="AK37" s="154">
        <v>16</v>
      </c>
      <c r="AL37" s="155">
        <v>0</v>
      </c>
      <c r="AM37" s="155">
        <v>68594000</v>
      </c>
      <c r="AN37" s="155">
        <v>8749431.6875</v>
      </c>
      <c r="AO37" s="556">
        <f t="shared" si="5"/>
        <v>0.149178971743919</v>
      </c>
      <c r="AP37" s="156">
        <v>2945877.5</v>
      </c>
      <c r="AQ37" s="154">
        <v>101</v>
      </c>
      <c r="AR37" s="155">
        <v>0</v>
      </c>
      <c r="AS37" s="155">
        <v>33595588</v>
      </c>
      <c r="AT37" s="155">
        <v>4050329.7227722774</v>
      </c>
      <c r="AU37" s="556">
        <f t="shared" si="6"/>
        <v>7.8136944554658638E-2</v>
      </c>
      <c r="AV37" s="156">
        <v>0</v>
      </c>
      <c r="AW37" s="583">
        <v>91</v>
      </c>
      <c r="AX37" s="584">
        <v>0</v>
      </c>
      <c r="AY37" s="584">
        <v>18400953</v>
      </c>
      <c r="AZ37" s="584">
        <v>3087746.1758241761</v>
      </c>
      <c r="BA37" s="585">
        <f t="shared" si="7"/>
        <v>7.0753389717622003E-2</v>
      </c>
      <c r="BB37" s="586">
        <v>0</v>
      </c>
      <c r="BC37" s="154">
        <v>11</v>
      </c>
      <c r="BD37" s="155">
        <v>0</v>
      </c>
      <c r="BE37" s="155">
        <v>12182198</v>
      </c>
      <c r="BF37" s="155">
        <v>5207700.1818181816</v>
      </c>
      <c r="BG37" s="556">
        <f t="shared" si="8"/>
        <v>0.11522613396783607</v>
      </c>
      <c r="BH37" s="156">
        <v>6644564</v>
      </c>
    </row>
    <row r="38" spans="2:60" ht="12.95" customHeight="1" x14ac:dyDescent="0.15">
      <c r="B38" s="985"/>
      <c r="C38" s="721"/>
      <c r="D38" s="715" t="s">
        <v>295</v>
      </c>
      <c r="E38" s="706"/>
      <c r="F38" s="707" t="s">
        <v>234</v>
      </c>
      <c r="G38" s="154">
        <v>214</v>
      </c>
      <c r="H38" s="155">
        <v>0</v>
      </c>
      <c r="I38" s="155">
        <v>2778500</v>
      </c>
      <c r="J38" s="155">
        <v>56006.313084112153</v>
      </c>
      <c r="K38" s="556">
        <f t="shared" si="0"/>
        <v>1.1020293695787936E-3</v>
      </c>
      <c r="L38" s="156">
        <v>0</v>
      </c>
      <c r="M38" s="154">
        <v>192</v>
      </c>
      <c r="N38" s="155">
        <v>0</v>
      </c>
      <c r="O38" s="155">
        <v>337401</v>
      </c>
      <c r="P38" s="155">
        <v>11881.677083333334</v>
      </c>
      <c r="Q38" s="556">
        <f t="shared" si="1"/>
        <v>3.1029984183345884E-4</v>
      </c>
      <c r="R38" s="156">
        <v>0</v>
      </c>
      <c r="S38" s="154">
        <v>27</v>
      </c>
      <c r="T38" s="155">
        <v>0</v>
      </c>
      <c r="U38" s="155">
        <v>343383</v>
      </c>
      <c r="V38" s="155">
        <v>37888.148148148146</v>
      </c>
      <c r="W38" s="556">
        <f t="shared" si="2"/>
        <v>7.1260027272490958E-4</v>
      </c>
      <c r="X38" s="156">
        <v>0</v>
      </c>
      <c r="Y38" s="154">
        <v>113</v>
      </c>
      <c r="Z38" s="155">
        <v>0</v>
      </c>
      <c r="AA38" s="155">
        <v>2778500</v>
      </c>
      <c r="AB38" s="155">
        <v>76077.681415929197</v>
      </c>
      <c r="AC38" s="556">
        <f t="shared" si="3"/>
        <v>1.524166988120887E-3</v>
      </c>
      <c r="AD38" s="156">
        <v>0</v>
      </c>
      <c r="AE38" s="583">
        <v>101</v>
      </c>
      <c r="AF38" s="584">
        <v>0</v>
      </c>
      <c r="AG38" s="584">
        <v>343383</v>
      </c>
      <c r="AH38" s="584">
        <v>16012.90099009901</v>
      </c>
      <c r="AI38" s="585">
        <f t="shared" si="4"/>
        <v>4.6190478453775335E-4</v>
      </c>
      <c r="AJ38" s="586">
        <v>0</v>
      </c>
      <c r="AK38" s="154">
        <v>16</v>
      </c>
      <c r="AL38" s="155">
        <v>0</v>
      </c>
      <c r="AM38" s="155">
        <v>343383</v>
      </c>
      <c r="AN38" s="155">
        <v>48187.25</v>
      </c>
      <c r="AO38" s="556">
        <f t="shared" si="5"/>
        <v>8.2159900927475642E-4</v>
      </c>
      <c r="AP38" s="156">
        <v>0</v>
      </c>
      <c r="AQ38" s="154">
        <v>101</v>
      </c>
      <c r="AR38" s="155">
        <v>0</v>
      </c>
      <c r="AS38" s="155">
        <v>907057</v>
      </c>
      <c r="AT38" s="155">
        <v>33550.227722772281</v>
      </c>
      <c r="AU38" s="556">
        <f t="shared" si="6"/>
        <v>6.4723429024344116E-4</v>
      </c>
      <c r="AV38" s="156">
        <v>0</v>
      </c>
      <c r="AW38" s="583">
        <v>91</v>
      </c>
      <c r="AX38" s="584">
        <v>0</v>
      </c>
      <c r="AY38" s="584">
        <v>262500</v>
      </c>
      <c r="AZ38" s="584">
        <v>7362.2087912087909</v>
      </c>
      <c r="BA38" s="585">
        <f t="shared" si="7"/>
        <v>1.6869949734383858E-4</v>
      </c>
      <c r="BB38" s="586">
        <v>0</v>
      </c>
      <c r="BC38" s="154">
        <v>11</v>
      </c>
      <c r="BD38" s="155">
        <v>0</v>
      </c>
      <c r="BE38" s="155">
        <v>251984</v>
      </c>
      <c r="BF38" s="155">
        <v>22907.636363636364</v>
      </c>
      <c r="BG38" s="556">
        <f t="shared" si="8"/>
        <v>5.068568243883193E-4</v>
      </c>
      <c r="BH38" s="156">
        <v>0</v>
      </c>
    </row>
    <row r="39" spans="2:60" ht="12.95" customHeight="1" x14ac:dyDescent="0.15">
      <c r="B39" s="985"/>
      <c r="C39" s="721"/>
      <c r="D39" s="715" t="s">
        <v>296</v>
      </c>
      <c r="E39" s="706"/>
      <c r="F39" s="707" t="s">
        <v>234</v>
      </c>
      <c r="G39" s="154">
        <v>214</v>
      </c>
      <c r="H39" s="155">
        <v>0</v>
      </c>
      <c r="I39" s="155">
        <v>1774710</v>
      </c>
      <c r="J39" s="155">
        <v>20187.644859813085</v>
      </c>
      <c r="K39" s="556">
        <f t="shared" si="0"/>
        <v>3.9722981773016432E-4</v>
      </c>
      <c r="L39" s="156">
        <v>0</v>
      </c>
      <c r="M39" s="154">
        <v>192</v>
      </c>
      <c r="N39" s="155">
        <v>0</v>
      </c>
      <c r="O39" s="155">
        <v>1774710</v>
      </c>
      <c r="P39" s="155">
        <v>22500.8125</v>
      </c>
      <c r="Q39" s="556">
        <f t="shared" si="1"/>
        <v>5.8762736193765971E-4</v>
      </c>
      <c r="R39" s="156">
        <v>0</v>
      </c>
      <c r="S39" s="154">
        <v>27</v>
      </c>
      <c r="T39" s="155">
        <v>0</v>
      </c>
      <c r="U39" s="155">
        <v>615756</v>
      </c>
      <c r="V39" s="155">
        <v>56571.185185185182</v>
      </c>
      <c r="W39" s="556">
        <f t="shared" si="2"/>
        <v>1.0639908246163434E-3</v>
      </c>
      <c r="X39" s="156">
        <v>0</v>
      </c>
      <c r="Y39" s="154">
        <v>113</v>
      </c>
      <c r="Z39" s="155">
        <v>0</v>
      </c>
      <c r="AA39" s="155">
        <v>1774710</v>
      </c>
      <c r="AB39" s="155">
        <v>27863.035398230088</v>
      </c>
      <c r="AC39" s="556">
        <f t="shared" si="3"/>
        <v>5.5821783672200674E-4</v>
      </c>
      <c r="AD39" s="156">
        <v>0</v>
      </c>
      <c r="AE39" s="583">
        <v>101</v>
      </c>
      <c r="AF39" s="584">
        <v>0</v>
      </c>
      <c r="AG39" s="584">
        <v>1774710</v>
      </c>
      <c r="AH39" s="584">
        <v>31173.495049504949</v>
      </c>
      <c r="AI39" s="585">
        <f t="shared" si="4"/>
        <v>8.9922410205580576E-4</v>
      </c>
      <c r="AJ39" s="586">
        <v>0</v>
      </c>
      <c r="AK39" s="154">
        <v>16</v>
      </c>
      <c r="AL39" s="155">
        <v>0</v>
      </c>
      <c r="AM39" s="155">
        <v>615756</v>
      </c>
      <c r="AN39" s="155">
        <v>38484.75</v>
      </c>
      <c r="AO39" s="556">
        <f t="shared" si="5"/>
        <v>6.5617009628452926E-4</v>
      </c>
      <c r="AP39" s="156">
        <v>0</v>
      </c>
      <c r="AQ39" s="154">
        <v>101</v>
      </c>
      <c r="AR39" s="155">
        <v>0</v>
      </c>
      <c r="AS39" s="155">
        <v>523584</v>
      </c>
      <c r="AT39" s="155">
        <v>11600.326732673268</v>
      </c>
      <c r="AU39" s="556">
        <f t="shared" si="6"/>
        <v>2.2378772810288983E-4</v>
      </c>
      <c r="AV39" s="156">
        <v>0</v>
      </c>
      <c r="AW39" s="583">
        <v>91</v>
      </c>
      <c r="AX39" s="584">
        <v>0</v>
      </c>
      <c r="AY39" s="584">
        <v>523584</v>
      </c>
      <c r="AZ39" s="584">
        <v>12875.087912087913</v>
      </c>
      <c r="BA39" s="585">
        <f t="shared" si="7"/>
        <v>2.9502299114643037E-4</v>
      </c>
      <c r="BB39" s="586">
        <v>0</v>
      </c>
      <c r="BC39" s="154">
        <v>11</v>
      </c>
      <c r="BD39" s="155">
        <v>0</v>
      </c>
      <c r="BE39" s="155">
        <v>523584</v>
      </c>
      <c r="BF39" s="155">
        <v>82878.727272727279</v>
      </c>
      <c r="BG39" s="556">
        <f t="shared" si="8"/>
        <v>1.8337836277811351E-3</v>
      </c>
      <c r="BH39" s="156">
        <v>0</v>
      </c>
    </row>
    <row r="40" spans="2:60" ht="12.95" customHeight="1" x14ac:dyDescent="0.15">
      <c r="B40" s="985"/>
      <c r="C40" s="721"/>
      <c r="D40" s="715" t="s">
        <v>297</v>
      </c>
      <c r="E40" s="706"/>
      <c r="F40" s="707" t="s">
        <v>234</v>
      </c>
      <c r="G40" s="154">
        <v>214</v>
      </c>
      <c r="H40" s="155">
        <v>0</v>
      </c>
      <c r="I40" s="155">
        <v>0</v>
      </c>
      <c r="J40" s="155">
        <v>0</v>
      </c>
      <c r="K40" s="556">
        <f t="shared" si="0"/>
        <v>0</v>
      </c>
      <c r="L40" s="156">
        <v>0</v>
      </c>
      <c r="M40" s="154">
        <v>192</v>
      </c>
      <c r="N40" s="157">
        <v>0</v>
      </c>
      <c r="O40" s="157">
        <v>0</v>
      </c>
      <c r="P40" s="157">
        <v>0</v>
      </c>
      <c r="Q40" s="556">
        <f t="shared" si="1"/>
        <v>0</v>
      </c>
      <c r="R40" s="158">
        <v>0</v>
      </c>
      <c r="S40" s="154">
        <v>27</v>
      </c>
      <c r="T40" s="155">
        <v>0</v>
      </c>
      <c r="U40" s="155">
        <v>0</v>
      </c>
      <c r="V40" s="155">
        <v>0</v>
      </c>
      <c r="W40" s="556">
        <f t="shared" si="2"/>
        <v>0</v>
      </c>
      <c r="X40" s="156">
        <v>0</v>
      </c>
      <c r="Y40" s="154">
        <v>113</v>
      </c>
      <c r="Z40" s="155">
        <v>0</v>
      </c>
      <c r="AA40" s="155">
        <v>0</v>
      </c>
      <c r="AB40" s="155">
        <v>0</v>
      </c>
      <c r="AC40" s="556">
        <f t="shared" si="3"/>
        <v>0</v>
      </c>
      <c r="AD40" s="156">
        <v>0</v>
      </c>
      <c r="AE40" s="583">
        <v>101</v>
      </c>
      <c r="AF40" s="587">
        <v>0</v>
      </c>
      <c r="AG40" s="587">
        <v>0</v>
      </c>
      <c r="AH40" s="587">
        <v>0</v>
      </c>
      <c r="AI40" s="585">
        <f t="shared" si="4"/>
        <v>0</v>
      </c>
      <c r="AJ40" s="588">
        <v>0</v>
      </c>
      <c r="AK40" s="154">
        <v>16</v>
      </c>
      <c r="AL40" s="155">
        <v>0</v>
      </c>
      <c r="AM40" s="155">
        <v>0</v>
      </c>
      <c r="AN40" s="155">
        <v>0</v>
      </c>
      <c r="AO40" s="556">
        <f t="shared" si="5"/>
        <v>0</v>
      </c>
      <c r="AP40" s="156">
        <v>0</v>
      </c>
      <c r="AQ40" s="154">
        <v>101</v>
      </c>
      <c r="AR40" s="155">
        <v>0</v>
      </c>
      <c r="AS40" s="155">
        <v>0</v>
      </c>
      <c r="AT40" s="155">
        <v>0</v>
      </c>
      <c r="AU40" s="556">
        <f t="shared" si="6"/>
        <v>0</v>
      </c>
      <c r="AV40" s="156">
        <v>0</v>
      </c>
      <c r="AW40" s="583">
        <v>91</v>
      </c>
      <c r="AX40" s="587">
        <v>0</v>
      </c>
      <c r="AY40" s="587">
        <v>0</v>
      </c>
      <c r="AZ40" s="587">
        <v>0</v>
      </c>
      <c r="BA40" s="585">
        <f t="shared" si="7"/>
        <v>0</v>
      </c>
      <c r="BB40" s="588">
        <v>0</v>
      </c>
      <c r="BC40" s="154">
        <v>11</v>
      </c>
      <c r="BD40" s="155">
        <v>0</v>
      </c>
      <c r="BE40" s="155">
        <v>0</v>
      </c>
      <c r="BF40" s="155">
        <v>0</v>
      </c>
      <c r="BG40" s="556">
        <f t="shared" si="8"/>
        <v>0</v>
      </c>
      <c r="BH40" s="156">
        <v>0</v>
      </c>
    </row>
    <row r="41" spans="2:60" ht="12.95" customHeight="1" x14ac:dyDescent="0.15">
      <c r="B41" s="985"/>
      <c r="C41" s="721"/>
      <c r="D41" s="715" t="s">
        <v>298</v>
      </c>
      <c r="E41" s="706"/>
      <c r="F41" s="707" t="s">
        <v>234</v>
      </c>
      <c r="G41" s="154">
        <v>214</v>
      </c>
      <c r="H41" s="155">
        <v>0</v>
      </c>
      <c r="I41" s="155">
        <v>2350646</v>
      </c>
      <c r="J41" s="155">
        <v>24727.761682242992</v>
      </c>
      <c r="K41" s="556">
        <f t="shared" si="0"/>
        <v>4.8656514091279055E-4</v>
      </c>
      <c r="L41" s="156">
        <v>0</v>
      </c>
      <c r="M41" s="154">
        <v>192</v>
      </c>
      <c r="N41" s="155">
        <v>0</v>
      </c>
      <c r="O41" s="155">
        <v>2350646</v>
      </c>
      <c r="P41" s="155">
        <v>27561.151041666668</v>
      </c>
      <c r="Q41" s="556">
        <f t="shared" si="1"/>
        <v>7.1978229579842793E-4</v>
      </c>
      <c r="R41" s="156">
        <v>0</v>
      </c>
      <c r="S41" s="154">
        <v>27</v>
      </c>
      <c r="T41" s="155">
        <v>0</v>
      </c>
      <c r="U41" s="155">
        <v>1752898</v>
      </c>
      <c r="V41" s="155">
        <v>79373.925925925927</v>
      </c>
      <c r="W41" s="556">
        <f t="shared" si="2"/>
        <v>1.4928647618483871E-3</v>
      </c>
      <c r="X41" s="156">
        <v>0</v>
      </c>
      <c r="Y41" s="154">
        <v>113</v>
      </c>
      <c r="Z41" s="155">
        <v>0</v>
      </c>
      <c r="AA41" s="155">
        <v>2350646</v>
      </c>
      <c r="AB41" s="155">
        <v>28128.469026548672</v>
      </c>
      <c r="AC41" s="556">
        <f t="shared" si="3"/>
        <v>5.6353562725256347E-4</v>
      </c>
      <c r="AD41" s="156">
        <v>0</v>
      </c>
      <c r="AE41" s="583">
        <v>101</v>
      </c>
      <c r="AF41" s="584">
        <v>0</v>
      </c>
      <c r="AG41" s="584">
        <v>2350646</v>
      </c>
      <c r="AH41" s="584">
        <v>31470.465346534653</v>
      </c>
      <c r="AI41" s="585">
        <f t="shared" si="4"/>
        <v>9.0779044497820522E-4</v>
      </c>
      <c r="AJ41" s="586">
        <v>0</v>
      </c>
      <c r="AK41" s="154">
        <v>16</v>
      </c>
      <c r="AL41" s="155">
        <v>0</v>
      </c>
      <c r="AM41" s="155">
        <v>156800</v>
      </c>
      <c r="AN41" s="155">
        <v>15050</v>
      </c>
      <c r="AO41" s="556">
        <f t="shared" si="5"/>
        <v>2.5660449786167681E-4</v>
      </c>
      <c r="AP41" s="156">
        <v>0</v>
      </c>
      <c r="AQ41" s="154">
        <v>101</v>
      </c>
      <c r="AR41" s="155">
        <v>0</v>
      </c>
      <c r="AS41" s="155">
        <v>1752898</v>
      </c>
      <c r="AT41" s="155">
        <v>20923.009900990099</v>
      </c>
      <c r="AU41" s="556">
        <f t="shared" si="6"/>
        <v>4.0363629048729527E-4</v>
      </c>
      <c r="AV41" s="156">
        <v>0</v>
      </c>
      <c r="AW41" s="583">
        <v>91</v>
      </c>
      <c r="AX41" s="584">
        <v>0</v>
      </c>
      <c r="AY41" s="584">
        <v>1752898</v>
      </c>
      <c r="AZ41" s="584">
        <v>23222.241758241758</v>
      </c>
      <c r="BA41" s="585">
        <f t="shared" si="7"/>
        <v>5.3212026756025495E-4</v>
      </c>
      <c r="BB41" s="586">
        <v>0</v>
      </c>
      <c r="BC41" s="154">
        <v>11</v>
      </c>
      <c r="BD41" s="155">
        <v>0</v>
      </c>
      <c r="BE41" s="155">
        <v>1752898</v>
      </c>
      <c r="BF41" s="155">
        <v>172936</v>
      </c>
      <c r="BG41" s="556">
        <f t="shared" si="8"/>
        <v>3.8264005238689849E-3</v>
      </c>
      <c r="BH41" s="156">
        <v>0</v>
      </c>
    </row>
    <row r="42" spans="2:60" ht="12.95" customHeight="1" x14ac:dyDescent="0.15">
      <c r="B42" s="985"/>
      <c r="C42" s="717"/>
      <c r="D42" s="696" t="s">
        <v>299</v>
      </c>
      <c r="E42" s="697"/>
      <c r="F42" s="698" t="s">
        <v>234</v>
      </c>
      <c r="G42" s="165">
        <v>215</v>
      </c>
      <c r="H42" s="166">
        <v>0</v>
      </c>
      <c r="I42" s="166">
        <v>10307032</v>
      </c>
      <c r="J42" s="166">
        <v>466987.38139534881</v>
      </c>
      <c r="K42" s="557">
        <f t="shared" si="0"/>
        <v>9.1888535627666426E-3</v>
      </c>
      <c r="L42" s="167">
        <v>0</v>
      </c>
      <c r="M42" s="165">
        <v>193</v>
      </c>
      <c r="N42" s="166">
        <v>0</v>
      </c>
      <c r="O42" s="166">
        <v>2569721</v>
      </c>
      <c r="P42" s="166">
        <v>224875.50259067357</v>
      </c>
      <c r="Q42" s="557">
        <f t="shared" si="1"/>
        <v>5.8728100752700758E-3</v>
      </c>
      <c r="R42" s="167">
        <v>0</v>
      </c>
      <c r="S42" s="165">
        <v>27</v>
      </c>
      <c r="T42" s="166">
        <v>0</v>
      </c>
      <c r="U42" s="166">
        <v>3508866</v>
      </c>
      <c r="V42" s="166">
        <v>578210.70370370371</v>
      </c>
      <c r="W42" s="557">
        <f t="shared" si="2"/>
        <v>1.0874986645972034E-2</v>
      </c>
      <c r="X42" s="167">
        <v>144737</v>
      </c>
      <c r="Y42" s="165">
        <v>114</v>
      </c>
      <c r="Z42" s="166">
        <v>0</v>
      </c>
      <c r="AA42" s="166">
        <v>10307032</v>
      </c>
      <c r="AB42" s="166">
        <v>328712.65789473685</v>
      </c>
      <c r="AC42" s="557">
        <f t="shared" si="3"/>
        <v>6.585544832807301E-3</v>
      </c>
      <c r="AD42" s="167">
        <v>0</v>
      </c>
      <c r="AE42" s="597">
        <v>102</v>
      </c>
      <c r="AF42" s="598">
        <v>0</v>
      </c>
      <c r="AG42" s="598">
        <v>1320471</v>
      </c>
      <c r="AH42" s="598">
        <v>105115.74509803922</v>
      </c>
      <c r="AI42" s="599">
        <f t="shared" si="4"/>
        <v>3.0321467434949148E-3</v>
      </c>
      <c r="AJ42" s="600">
        <v>0</v>
      </c>
      <c r="AK42" s="165">
        <v>16</v>
      </c>
      <c r="AL42" s="166">
        <v>0</v>
      </c>
      <c r="AM42" s="166">
        <v>657485</v>
      </c>
      <c r="AN42" s="166">
        <v>134310.5</v>
      </c>
      <c r="AO42" s="557">
        <f t="shared" si="5"/>
        <v>2.2900118544884212E-3</v>
      </c>
      <c r="AP42" s="167">
        <v>0</v>
      </c>
      <c r="AQ42" s="165">
        <v>101</v>
      </c>
      <c r="AR42" s="166">
        <v>0</v>
      </c>
      <c r="AS42" s="166">
        <v>7239318</v>
      </c>
      <c r="AT42" s="166">
        <v>623059.84158415836</v>
      </c>
      <c r="AU42" s="557">
        <f t="shared" si="6"/>
        <v>1.2019760273436125E-2</v>
      </c>
      <c r="AV42" s="167">
        <v>0</v>
      </c>
      <c r="AW42" s="597">
        <v>91</v>
      </c>
      <c r="AX42" s="598">
        <v>0</v>
      </c>
      <c r="AY42" s="598">
        <v>3508866</v>
      </c>
      <c r="AZ42" s="598">
        <v>399124.75824175822</v>
      </c>
      <c r="BA42" s="599">
        <f t="shared" si="7"/>
        <v>9.1456447382023427E-3</v>
      </c>
      <c r="BB42" s="600">
        <v>0</v>
      </c>
      <c r="BC42" s="165">
        <v>11</v>
      </c>
      <c r="BD42" s="166">
        <v>0</v>
      </c>
      <c r="BE42" s="166">
        <v>3508866</v>
      </c>
      <c r="BF42" s="166">
        <v>1223883.7272727273</v>
      </c>
      <c r="BG42" s="557">
        <f t="shared" si="8"/>
        <v>2.7079782897667864E-2</v>
      </c>
      <c r="BH42" s="167">
        <v>1359325</v>
      </c>
    </row>
    <row r="43" spans="2:60" ht="12.95" customHeight="1" x14ac:dyDescent="0.15">
      <c r="B43" s="985"/>
      <c r="C43" s="717" t="s">
        <v>300</v>
      </c>
      <c r="D43" s="719"/>
      <c r="E43" s="722"/>
      <c r="F43" s="837" t="s">
        <v>234</v>
      </c>
      <c r="G43" s="168">
        <v>116</v>
      </c>
      <c r="H43" s="169">
        <v>0</v>
      </c>
      <c r="I43" s="169">
        <v>14873517</v>
      </c>
      <c r="J43" s="169">
        <v>588785.53448275861</v>
      </c>
      <c r="K43" s="559">
        <f t="shared" si="0"/>
        <v>1.1585460917748138E-2</v>
      </c>
      <c r="L43" s="170">
        <v>0</v>
      </c>
      <c r="M43" s="168">
        <v>104</v>
      </c>
      <c r="N43" s="169">
        <v>0</v>
      </c>
      <c r="O43" s="169">
        <v>2722088</v>
      </c>
      <c r="P43" s="169">
        <v>196757.25961538462</v>
      </c>
      <c r="Q43" s="559">
        <f t="shared" si="1"/>
        <v>5.1384788620353903E-3</v>
      </c>
      <c r="R43" s="170">
        <v>0</v>
      </c>
      <c r="S43" s="168">
        <v>27</v>
      </c>
      <c r="T43" s="169">
        <v>0</v>
      </c>
      <c r="U43" s="169">
        <v>3383482</v>
      </c>
      <c r="V43" s="169">
        <v>317403.81481481483</v>
      </c>
      <c r="W43" s="559">
        <f t="shared" si="2"/>
        <v>5.9697308012141214E-3</v>
      </c>
      <c r="X43" s="170">
        <v>0</v>
      </c>
      <c r="Y43" s="168">
        <v>49</v>
      </c>
      <c r="Z43" s="169">
        <v>0</v>
      </c>
      <c r="AA43" s="169">
        <v>3383482</v>
      </c>
      <c r="AB43" s="169">
        <v>344047.1632653061</v>
      </c>
      <c r="AC43" s="559">
        <f t="shared" si="3"/>
        <v>6.8927616989102993E-3</v>
      </c>
      <c r="AD43" s="170">
        <v>0</v>
      </c>
      <c r="AE43" s="601">
        <v>45</v>
      </c>
      <c r="AF43" s="602">
        <v>0</v>
      </c>
      <c r="AG43" s="602">
        <v>2014938</v>
      </c>
      <c r="AH43" s="602">
        <v>251998.42222222223</v>
      </c>
      <c r="AI43" s="603">
        <f t="shared" si="4"/>
        <v>7.2690936509493551E-3</v>
      </c>
      <c r="AJ43" s="604">
        <v>0</v>
      </c>
      <c r="AK43" s="168">
        <v>16</v>
      </c>
      <c r="AL43" s="169">
        <v>0</v>
      </c>
      <c r="AM43" s="169">
        <v>3383482</v>
      </c>
      <c r="AN43" s="169">
        <v>465522.75</v>
      </c>
      <c r="AO43" s="559">
        <f t="shared" si="5"/>
        <v>7.9372246848463061E-3</v>
      </c>
      <c r="AP43" s="170">
        <v>0</v>
      </c>
      <c r="AQ43" s="168">
        <v>67</v>
      </c>
      <c r="AR43" s="169">
        <v>0</v>
      </c>
      <c r="AS43" s="169">
        <v>14873517</v>
      </c>
      <c r="AT43" s="169">
        <v>767773.29850746272</v>
      </c>
      <c r="AU43" s="559">
        <f t="shared" si="6"/>
        <v>1.4811500238791277E-2</v>
      </c>
      <c r="AV43" s="170">
        <v>0</v>
      </c>
      <c r="AW43" s="601">
        <v>61</v>
      </c>
      <c r="AX43" s="602">
        <v>0</v>
      </c>
      <c r="AY43" s="602">
        <v>4773784</v>
      </c>
      <c r="AZ43" s="602">
        <v>263965.54098360654</v>
      </c>
      <c r="BA43" s="603">
        <f t="shared" si="7"/>
        <v>6.0485725606156558E-3</v>
      </c>
      <c r="BB43" s="604">
        <v>0</v>
      </c>
      <c r="BC43" s="168">
        <v>11</v>
      </c>
      <c r="BD43" s="169">
        <v>0</v>
      </c>
      <c r="BE43" s="169">
        <v>1108579</v>
      </c>
      <c r="BF43" s="169">
        <v>101958.09090909091</v>
      </c>
      <c r="BG43" s="559">
        <f t="shared" si="8"/>
        <v>2.2559356783273987E-3</v>
      </c>
      <c r="BH43" s="170">
        <v>0</v>
      </c>
    </row>
    <row r="44" spans="2:60" ht="12.95" customHeight="1" x14ac:dyDescent="0.15">
      <c r="B44" s="985"/>
      <c r="C44" s="717" t="s">
        <v>915</v>
      </c>
      <c r="D44" s="719"/>
      <c r="E44" s="722"/>
      <c r="F44" s="837" t="s">
        <v>234</v>
      </c>
      <c r="G44" s="168">
        <v>110</v>
      </c>
      <c r="H44" s="169">
        <v>0</v>
      </c>
      <c r="I44" s="169">
        <v>2458370</v>
      </c>
      <c r="J44" s="169">
        <v>61122.109090909093</v>
      </c>
      <c r="K44" s="559">
        <f t="shared" si="0"/>
        <v>1.2026922616316443E-3</v>
      </c>
      <c r="L44" s="170">
        <v>0</v>
      </c>
      <c r="M44" s="168">
        <v>98</v>
      </c>
      <c r="N44" s="169">
        <v>0</v>
      </c>
      <c r="O44" s="169">
        <v>13800</v>
      </c>
      <c r="P44" s="169">
        <v>140.81632653061226</v>
      </c>
      <c r="Q44" s="559">
        <f t="shared" si="1"/>
        <v>3.6775350435427945E-6</v>
      </c>
      <c r="R44" s="170">
        <v>0</v>
      </c>
      <c r="S44" s="168">
        <v>27</v>
      </c>
      <c r="T44" s="169">
        <v>0</v>
      </c>
      <c r="U44" s="169">
        <v>0</v>
      </c>
      <c r="V44" s="169">
        <v>0</v>
      </c>
      <c r="W44" s="559">
        <f t="shared" si="2"/>
        <v>0</v>
      </c>
      <c r="X44" s="170">
        <v>0</v>
      </c>
      <c r="Y44" s="168">
        <v>47</v>
      </c>
      <c r="Z44" s="169">
        <v>0</v>
      </c>
      <c r="AA44" s="169">
        <v>2458370</v>
      </c>
      <c r="AB44" s="169">
        <v>129945.17021276595</v>
      </c>
      <c r="AC44" s="559">
        <f t="shared" si="3"/>
        <v>2.6033671770467224E-3</v>
      </c>
      <c r="AD44" s="170">
        <v>0</v>
      </c>
      <c r="AE44" s="601">
        <v>43</v>
      </c>
      <c r="AF44" s="602">
        <v>0</v>
      </c>
      <c r="AG44" s="602">
        <v>1231053</v>
      </c>
      <c r="AH44" s="602">
        <v>43838.441860465115</v>
      </c>
      <c r="AI44" s="603">
        <f t="shared" si="4"/>
        <v>1.2645545023071902E-3</v>
      </c>
      <c r="AJ44" s="604">
        <v>0</v>
      </c>
      <c r="AK44" s="168">
        <v>16</v>
      </c>
      <c r="AL44" s="169">
        <v>0</v>
      </c>
      <c r="AM44" s="169">
        <v>0</v>
      </c>
      <c r="AN44" s="169">
        <v>0</v>
      </c>
      <c r="AO44" s="559">
        <f t="shared" si="5"/>
        <v>0</v>
      </c>
      <c r="AP44" s="170">
        <v>0</v>
      </c>
      <c r="AQ44" s="168">
        <v>63</v>
      </c>
      <c r="AR44" s="169">
        <v>0</v>
      </c>
      <c r="AS44" s="169">
        <v>475810</v>
      </c>
      <c r="AT44" s="169">
        <v>9777.9206349206343</v>
      </c>
      <c r="AU44" s="559">
        <f t="shared" si="6"/>
        <v>1.88630776950107E-4</v>
      </c>
      <c r="AV44" s="170">
        <v>0</v>
      </c>
      <c r="AW44" s="601">
        <v>57</v>
      </c>
      <c r="AX44" s="624">
        <v>0</v>
      </c>
      <c r="AY44" s="624">
        <v>0</v>
      </c>
      <c r="AZ44" s="624">
        <v>0</v>
      </c>
      <c r="BA44" s="603">
        <f t="shared" si="7"/>
        <v>0</v>
      </c>
      <c r="BB44" s="625">
        <v>0</v>
      </c>
      <c r="BC44" s="168">
        <v>11</v>
      </c>
      <c r="BD44" s="169">
        <v>0</v>
      </c>
      <c r="BE44" s="169">
        <v>0</v>
      </c>
      <c r="BF44" s="169">
        <v>0</v>
      </c>
      <c r="BG44" s="559">
        <f t="shared" si="8"/>
        <v>0</v>
      </c>
      <c r="BH44" s="170">
        <v>0</v>
      </c>
    </row>
    <row r="45" spans="2:60" ht="12.95" customHeight="1" thickBot="1" x14ac:dyDescent="0.2">
      <c r="B45" s="985"/>
      <c r="C45" s="693" t="s">
        <v>302</v>
      </c>
      <c r="D45" s="710"/>
      <c r="E45" s="724"/>
      <c r="F45" s="838" t="s">
        <v>234</v>
      </c>
      <c r="G45" s="151">
        <v>107</v>
      </c>
      <c r="H45" s="152">
        <v>0</v>
      </c>
      <c r="I45" s="152">
        <v>2510000</v>
      </c>
      <c r="J45" s="152">
        <v>35405.710280373831</v>
      </c>
      <c r="K45" s="558">
        <f t="shared" si="0"/>
        <v>6.9667382891587689E-4</v>
      </c>
      <c r="L45" s="153">
        <v>0</v>
      </c>
      <c r="M45" s="151">
        <v>97</v>
      </c>
      <c r="N45" s="152">
        <v>0</v>
      </c>
      <c r="O45" s="152">
        <v>2510000</v>
      </c>
      <c r="P45" s="152">
        <v>39055.783505154643</v>
      </c>
      <c r="Q45" s="558">
        <f t="shared" si="1"/>
        <v>1.0199741466910312E-3</v>
      </c>
      <c r="R45" s="153">
        <v>0</v>
      </c>
      <c r="S45" s="151">
        <v>27</v>
      </c>
      <c r="T45" s="152">
        <v>0</v>
      </c>
      <c r="U45" s="152">
        <v>0</v>
      </c>
      <c r="V45" s="152">
        <v>0</v>
      </c>
      <c r="W45" s="558">
        <f t="shared" si="2"/>
        <v>0</v>
      </c>
      <c r="X45" s="153">
        <v>0</v>
      </c>
      <c r="Y45" s="151">
        <v>45</v>
      </c>
      <c r="Z45" s="152">
        <v>0</v>
      </c>
      <c r="AA45" s="152">
        <v>2510000</v>
      </c>
      <c r="AB45" s="152">
        <v>84186.911111111112</v>
      </c>
      <c r="AC45" s="558">
        <f t="shared" si="3"/>
        <v>1.6866301438118801E-3</v>
      </c>
      <c r="AD45" s="153">
        <v>0</v>
      </c>
      <c r="AE45" s="579">
        <v>41</v>
      </c>
      <c r="AF45" s="605">
        <v>0</v>
      </c>
      <c r="AG45" s="605">
        <v>0</v>
      </c>
      <c r="AH45" s="605">
        <v>0</v>
      </c>
      <c r="AI45" s="581">
        <f t="shared" si="4"/>
        <v>0</v>
      </c>
      <c r="AJ45" s="606">
        <v>0</v>
      </c>
      <c r="AK45" s="151">
        <v>16</v>
      </c>
      <c r="AL45" s="152">
        <v>0</v>
      </c>
      <c r="AM45" s="152">
        <v>0</v>
      </c>
      <c r="AN45" s="152">
        <v>0</v>
      </c>
      <c r="AO45" s="558">
        <f t="shared" si="5"/>
        <v>0</v>
      </c>
      <c r="AP45" s="153">
        <v>0</v>
      </c>
      <c r="AQ45" s="151">
        <v>62</v>
      </c>
      <c r="AR45" s="152">
        <v>0</v>
      </c>
      <c r="AS45" s="152">
        <v>0</v>
      </c>
      <c r="AT45" s="152">
        <v>0</v>
      </c>
      <c r="AU45" s="558">
        <f t="shared" si="6"/>
        <v>0</v>
      </c>
      <c r="AV45" s="153">
        <v>0</v>
      </c>
      <c r="AW45" s="579">
        <v>56</v>
      </c>
      <c r="AX45" s="605">
        <v>0</v>
      </c>
      <c r="AY45" s="605">
        <v>0</v>
      </c>
      <c r="AZ45" s="605">
        <v>0</v>
      </c>
      <c r="BA45" s="581">
        <f t="shared" si="7"/>
        <v>0</v>
      </c>
      <c r="BB45" s="606">
        <v>0</v>
      </c>
      <c r="BC45" s="151">
        <v>11</v>
      </c>
      <c r="BD45" s="152">
        <v>0</v>
      </c>
      <c r="BE45" s="152">
        <v>0</v>
      </c>
      <c r="BF45" s="152">
        <v>0</v>
      </c>
      <c r="BG45" s="558">
        <f t="shared" si="8"/>
        <v>0</v>
      </c>
      <c r="BH45" s="153">
        <v>0</v>
      </c>
    </row>
    <row r="46" spans="2:60" ht="12.95" customHeight="1" thickTop="1" x14ac:dyDescent="0.15">
      <c r="B46" s="985"/>
      <c r="C46" s="726" t="s">
        <v>303</v>
      </c>
      <c r="D46" s="728"/>
      <c r="E46" s="729"/>
      <c r="F46" s="730" t="s">
        <v>234</v>
      </c>
      <c r="G46" s="171">
        <v>155</v>
      </c>
      <c r="H46" s="172">
        <v>0</v>
      </c>
      <c r="I46" s="172">
        <v>535238321</v>
      </c>
      <c r="J46" s="172">
        <v>59002950.858064517</v>
      </c>
      <c r="K46" s="560">
        <f t="shared" si="0"/>
        <v>1.1609938443858587</v>
      </c>
      <c r="L46" s="173">
        <v>39109557</v>
      </c>
      <c r="M46" s="171">
        <v>139</v>
      </c>
      <c r="N46" s="172">
        <v>5376708</v>
      </c>
      <c r="O46" s="172">
        <v>165921930</v>
      </c>
      <c r="P46" s="172">
        <v>47301570.87769784</v>
      </c>
      <c r="Q46" s="560">
        <f t="shared" si="1"/>
        <v>1.2353197161377534</v>
      </c>
      <c r="R46" s="173">
        <v>39109557</v>
      </c>
      <c r="S46" s="171">
        <v>27</v>
      </c>
      <c r="T46" s="172">
        <v>12895286</v>
      </c>
      <c r="U46" s="172">
        <v>421047000</v>
      </c>
      <c r="V46" s="172">
        <v>56071255.037037037</v>
      </c>
      <c r="W46" s="560">
        <f t="shared" si="2"/>
        <v>1.0545881386228031</v>
      </c>
      <c r="X46" s="173">
        <v>32664219</v>
      </c>
      <c r="Y46" s="171">
        <v>73</v>
      </c>
      <c r="Z46" s="172">
        <v>1712000</v>
      </c>
      <c r="AA46" s="172">
        <v>535238321</v>
      </c>
      <c r="AB46" s="172">
        <v>60601258.547945209</v>
      </c>
      <c r="AC46" s="560">
        <f t="shared" si="3"/>
        <v>1.214106897032972</v>
      </c>
      <c r="AD46" s="173">
        <v>32139010</v>
      </c>
      <c r="AE46" s="607">
        <v>65</v>
      </c>
      <c r="AF46" s="608">
        <v>6562453</v>
      </c>
      <c r="AG46" s="608">
        <v>214677364</v>
      </c>
      <c r="AH46" s="608">
        <v>45056090.184615381</v>
      </c>
      <c r="AI46" s="609">
        <f t="shared" si="4"/>
        <v>1.2996785305614802</v>
      </c>
      <c r="AJ46" s="610">
        <v>32139010</v>
      </c>
      <c r="AK46" s="171">
        <v>16</v>
      </c>
      <c r="AL46" s="172">
        <v>14068000</v>
      </c>
      <c r="AM46" s="172">
        <v>421047000</v>
      </c>
      <c r="AN46" s="172">
        <v>57524496.6875</v>
      </c>
      <c r="AO46" s="560">
        <f t="shared" si="5"/>
        <v>0.98080030480010805</v>
      </c>
      <c r="AP46" s="173">
        <v>29017815</v>
      </c>
      <c r="AQ46" s="171">
        <v>82</v>
      </c>
      <c r="AR46" s="172">
        <v>0</v>
      </c>
      <c r="AS46" s="172">
        <v>478757000</v>
      </c>
      <c r="AT46" s="172">
        <v>57580067.182926826</v>
      </c>
      <c r="AU46" s="560">
        <f t="shared" si="6"/>
        <v>1.1108059898507252</v>
      </c>
      <c r="AV46" s="173">
        <v>47047493.5</v>
      </c>
      <c r="AW46" s="607">
        <v>74</v>
      </c>
      <c r="AX46" s="608">
        <v>5376708</v>
      </c>
      <c r="AY46" s="608">
        <v>146265321</v>
      </c>
      <c r="AZ46" s="608">
        <v>50531800.75675676</v>
      </c>
      <c r="BA46" s="609">
        <f t="shared" si="7"/>
        <v>1.1578983467194239</v>
      </c>
      <c r="BB46" s="610">
        <v>47047493.5</v>
      </c>
      <c r="BC46" s="171">
        <v>11</v>
      </c>
      <c r="BD46" s="172">
        <v>12895286</v>
      </c>
      <c r="BE46" s="172">
        <v>187820469</v>
      </c>
      <c r="BF46" s="172">
        <v>53957449</v>
      </c>
      <c r="BG46" s="560">
        <f t="shared" si="8"/>
        <v>1.1938683161414283</v>
      </c>
      <c r="BH46" s="173">
        <v>41179294</v>
      </c>
    </row>
    <row r="47" spans="2:60" ht="12.95" customHeight="1" thickBot="1" x14ac:dyDescent="0.2">
      <c r="B47" s="1063"/>
      <c r="C47" s="693" t="s">
        <v>918</v>
      </c>
      <c r="D47" s="710"/>
      <c r="E47" s="755"/>
      <c r="F47" s="839" t="s">
        <v>234</v>
      </c>
      <c r="G47" s="174">
        <v>199</v>
      </c>
      <c r="H47" s="175">
        <v>1816000</v>
      </c>
      <c r="I47" s="175">
        <v>554759315</v>
      </c>
      <c r="J47" s="175">
        <v>50753044.979899496</v>
      </c>
      <c r="K47" s="571">
        <f t="shared" si="0"/>
        <v>0.99866145588628974</v>
      </c>
      <c r="L47" s="176">
        <v>32519403</v>
      </c>
      <c r="M47" s="174">
        <v>179</v>
      </c>
      <c r="N47" s="175">
        <v>6159000</v>
      </c>
      <c r="O47" s="175">
        <v>142484641</v>
      </c>
      <c r="P47" s="175">
        <v>40939091.407821231</v>
      </c>
      <c r="Q47" s="571">
        <f t="shared" si="1"/>
        <v>1.0691582930217609</v>
      </c>
      <c r="R47" s="176">
        <v>32519403</v>
      </c>
      <c r="S47" s="174">
        <v>27</v>
      </c>
      <c r="T47" s="175">
        <v>12895286</v>
      </c>
      <c r="U47" s="175">
        <v>421047000</v>
      </c>
      <c r="V47" s="175">
        <v>56071255.037037037</v>
      </c>
      <c r="W47" s="571">
        <f t="shared" si="2"/>
        <v>1.0545881386228031</v>
      </c>
      <c r="X47" s="176">
        <v>32664219</v>
      </c>
      <c r="Y47" s="174">
        <v>105</v>
      </c>
      <c r="Z47" s="175">
        <v>1816000</v>
      </c>
      <c r="AA47" s="175">
        <v>554759315</v>
      </c>
      <c r="AB47" s="175">
        <v>50121324.780952379</v>
      </c>
      <c r="AC47" s="571">
        <f t="shared" si="3"/>
        <v>1.0041482233712986</v>
      </c>
      <c r="AD47" s="176">
        <v>23884418</v>
      </c>
      <c r="AE47" s="611">
        <v>95</v>
      </c>
      <c r="AF47" s="612">
        <v>4830956</v>
      </c>
      <c r="AG47" s="612">
        <v>221275541</v>
      </c>
      <c r="AH47" s="612">
        <v>36025117.610526316</v>
      </c>
      <c r="AI47" s="613">
        <f t="shared" si="4"/>
        <v>1.0391729892120249</v>
      </c>
      <c r="AJ47" s="614">
        <v>23884418</v>
      </c>
      <c r="AK47" s="174">
        <v>16</v>
      </c>
      <c r="AL47" s="175">
        <v>14068000</v>
      </c>
      <c r="AM47" s="175">
        <v>421047000</v>
      </c>
      <c r="AN47" s="175">
        <v>57524496.6875</v>
      </c>
      <c r="AO47" s="571">
        <f t="shared" si="5"/>
        <v>0.98080030480010805</v>
      </c>
      <c r="AP47" s="176">
        <v>29017815</v>
      </c>
      <c r="AQ47" s="174">
        <v>94</v>
      </c>
      <c r="AR47" s="175">
        <v>5376708</v>
      </c>
      <c r="AS47" s="175">
        <v>187820469</v>
      </c>
      <c r="AT47" s="175">
        <v>51458689.882978722</v>
      </c>
      <c r="AU47" s="571">
        <f t="shared" si="6"/>
        <v>0.99271542650843725</v>
      </c>
      <c r="AV47" s="176">
        <v>46953120.5</v>
      </c>
      <c r="AW47" s="611">
        <v>84</v>
      </c>
      <c r="AX47" s="612">
        <v>11950000</v>
      </c>
      <c r="AY47" s="612">
        <v>139214307</v>
      </c>
      <c r="AZ47" s="612">
        <v>47806730.702380955</v>
      </c>
      <c r="BA47" s="613">
        <f t="shared" si="7"/>
        <v>1.095455408541836</v>
      </c>
      <c r="BB47" s="614">
        <v>46953120.5</v>
      </c>
      <c r="BC47" s="174">
        <v>11</v>
      </c>
      <c r="BD47" s="175">
        <v>12895286</v>
      </c>
      <c r="BE47" s="175">
        <v>187820469</v>
      </c>
      <c r="BF47" s="175">
        <v>53957449</v>
      </c>
      <c r="BG47" s="571">
        <f t="shared" si="8"/>
        <v>1.1938683161414283</v>
      </c>
      <c r="BH47" s="176">
        <v>41179294</v>
      </c>
    </row>
    <row r="48" spans="2:60" ht="12.95" customHeight="1" thickTop="1" x14ac:dyDescent="0.15">
      <c r="B48" s="726" t="s">
        <v>305</v>
      </c>
      <c r="C48" s="727"/>
      <c r="D48" s="728"/>
      <c r="E48" s="840"/>
      <c r="F48" s="817" t="s">
        <v>234</v>
      </c>
      <c r="G48" s="171">
        <v>195</v>
      </c>
      <c r="H48" s="172">
        <v>-6874232</v>
      </c>
      <c r="I48" s="172">
        <v>516747960</v>
      </c>
      <c r="J48" s="172">
        <v>50821071.225641027</v>
      </c>
      <c r="K48" s="560">
        <f t="shared" si="0"/>
        <v>1</v>
      </c>
      <c r="L48" s="173">
        <v>29017728</v>
      </c>
      <c r="M48" s="171">
        <v>175</v>
      </c>
      <c r="N48" s="172">
        <v>5791041</v>
      </c>
      <c r="O48" s="172">
        <v>162822143</v>
      </c>
      <c r="P48" s="172">
        <v>38290954.365714289</v>
      </c>
      <c r="Q48" s="560">
        <f t="shared" si="1"/>
        <v>1</v>
      </c>
      <c r="R48" s="173">
        <v>29017728</v>
      </c>
      <c r="S48" s="171">
        <v>27</v>
      </c>
      <c r="T48" s="172">
        <v>6748813</v>
      </c>
      <c r="U48" s="172">
        <v>498764000</v>
      </c>
      <c r="V48" s="172">
        <v>53168865.629629627</v>
      </c>
      <c r="W48" s="560">
        <f t="shared" si="2"/>
        <v>1</v>
      </c>
      <c r="X48" s="173">
        <v>27264765</v>
      </c>
      <c r="Y48" s="171">
        <v>103</v>
      </c>
      <c r="Z48" s="172">
        <v>1883000</v>
      </c>
      <c r="AA48" s="172">
        <v>516747960</v>
      </c>
      <c r="AB48" s="172">
        <v>49914269.242718443</v>
      </c>
      <c r="AC48" s="560">
        <f t="shared" si="3"/>
        <v>1</v>
      </c>
      <c r="AD48" s="173">
        <v>23524420</v>
      </c>
      <c r="AE48" s="607">
        <v>93</v>
      </c>
      <c r="AF48" s="615">
        <v>5791041</v>
      </c>
      <c r="AG48" s="615">
        <v>220887853</v>
      </c>
      <c r="AH48" s="615">
        <v>34667103.53763441</v>
      </c>
      <c r="AI48" s="609">
        <f t="shared" si="4"/>
        <v>1</v>
      </c>
      <c r="AJ48" s="616">
        <v>23524420</v>
      </c>
      <c r="AK48" s="171">
        <v>16</v>
      </c>
      <c r="AL48" s="172">
        <v>10448690</v>
      </c>
      <c r="AM48" s="172">
        <v>498764000</v>
      </c>
      <c r="AN48" s="172">
        <v>58650569.75</v>
      </c>
      <c r="AO48" s="560">
        <f t="shared" si="5"/>
        <v>1</v>
      </c>
      <c r="AP48" s="173">
        <v>28264012</v>
      </c>
      <c r="AQ48" s="171">
        <v>92</v>
      </c>
      <c r="AR48" s="172">
        <v>-6874232</v>
      </c>
      <c r="AS48" s="172">
        <v>490684000</v>
      </c>
      <c r="AT48" s="172">
        <v>51836295.184782609</v>
      </c>
      <c r="AU48" s="560">
        <f t="shared" si="6"/>
        <v>1</v>
      </c>
      <c r="AV48" s="173">
        <v>36675697.5</v>
      </c>
      <c r="AW48" s="607">
        <v>82</v>
      </c>
      <c r="AX48" s="615">
        <v>6748813</v>
      </c>
      <c r="AY48" s="615">
        <v>150024182</v>
      </c>
      <c r="AZ48" s="615">
        <v>43640964.597560972</v>
      </c>
      <c r="BA48" s="609">
        <f t="shared" si="7"/>
        <v>1</v>
      </c>
      <c r="BB48" s="616">
        <v>36675697.5</v>
      </c>
      <c r="BC48" s="171">
        <v>11</v>
      </c>
      <c r="BD48" s="172">
        <v>6748813</v>
      </c>
      <c r="BE48" s="172">
        <v>208104209</v>
      </c>
      <c r="BF48" s="172">
        <v>45195477.81818182</v>
      </c>
      <c r="BG48" s="560">
        <f t="shared" si="8"/>
        <v>1</v>
      </c>
      <c r="BH48" s="173">
        <v>23970799</v>
      </c>
    </row>
    <row r="49" spans="2:60" ht="12.95" customHeight="1" thickBot="1" x14ac:dyDescent="0.2">
      <c r="B49" s="841" t="s">
        <v>919</v>
      </c>
      <c r="C49" s="842"/>
      <c r="D49" s="843"/>
      <c r="E49" s="844"/>
      <c r="F49" s="845" t="s">
        <v>234</v>
      </c>
      <c r="G49" s="174">
        <v>199</v>
      </c>
      <c r="H49" s="175">
        <v>69500</v>
      </c>
      <c r="I49" s="175">
        <v>498764000</v>
      </c>
      <c r="J49" s="175">
        <v>46718213.311557792</v>
      </c>
      <c r="K49" s="571">
        <f t="shared" si="0"/>
        <v>0.9192685668535614</v>
      </c>
      <c r="L49" s="176">
        <v>27979000</v>
      </c>
      <c r="M49" s="174">
        <v>179</v>
      </c>
      <c r="N49" s="175">
        <v>4434784</v>
      </c>
      <c r="O49" s="175">
        <v>159293943</v>
      </c>
      <c r="P49" s="175">
        <v>36257051.67039106</v>
      </c>
      <c r="Q49" s="571">
        <f t="shared" si="1"/>
        <v>0.94688294588070165</v>
      </c>
      <c r="R49" s="176">
        <v>27979000</v>
      </c>
      <c r="S49" s="174">
        <v>27</v>
      </c>
      <c r="T49" s="175">
        <v>6748813</v>
      </c>
      <c r="U49" s="175">
        <v>498764000</v>
      </c>
      <c r="V49" s="175">
        <v>53168865.629629627</v>
      </c>
      <c r="W49" s="571">
        <f t="shared" si="2"/>
        <v>1</v>
      </c>
      <c r="X49" s="176">
        <v>27264765</v>
      </c>
      <c r="Y49" s="174">
        <v>106</v>
      </c>
      <c r="Z49" s="175">
        <v>69500</v>
      </c>
      <c r="AA49" s="175">
        <v>498764000</v>
      </c>
      <c r="AB49" s="175">
        <v>47168975.69811321</v>
      </c>
      <c r="AC49" s="571">
        <f t="shared" si="3"/>
        <v>0.94499982497478474</v>
      </c>
      <c r="AD49" s="176">
        <v>23323312.5</v>
      </c>
      <c r="AE49" s="611">
        <v>96</v>
      </c>
      <c r="AF49" s="612">
        <v>2686500</v>
      </c>
      <c r="AG49" s="612">
        <v>220887853</v>
      </c>
      <c r="AH49" s="612">
        <v>32635256.083333332</v>
      </c>
      <c r="AI49" s="613">
        <f t="shared" si="4"/>
        <v>0.94138975435039396</v>
      </c>
      <c r="AJ49" s="614">
        <v>23323312.5</v>
      </c>
      <c r="AK49" s="174">
        <v>16</v>
      </c>
      <c r="AL49" s="175">
        <v>10448690</v>
      </c>
      <c r="AM49" s="175">
        <v>498764000</v>
      </c>
      <c r="AN49" s="175">
        <v>58650569.75</v>
      </c>
      <c r="AO49" s="571">
        <f t="shared" si="5"/>
        <v>1</v>
      </c>
      <c r="AP49" s="176">
        <v>28264012</v>
      </c>
      <c r="AQ49" s="174">
        <v>93</v>
      </c>
      <c r="AR49" s="175">
        <v>1548657</v>
      </c>
      <c r="AS49" s="175">
        <v>208104209</v>
      </c>
      <c r="AT49" s="175">
        <v>46204441.129032262</v>
      </c>
      <c r="AU49" s="571">
        <f t="shared" si="6"/>
        <v>0.89135307537557829</v>
      </c>
      <c r="AV49" s="176">
        <v>35022113</v>
      </c>
      <c r="AW49" s="611">
        <v>83</v>
      </c>
      <c r="AX49" s="612">
        <v>6748813</v>
      </c>
      <c r="AY49" s="612">
        <v>150024182</v>
      </c>
      <c r="AZ49" s="612">
        <v>41405229.204819277</v>
      </c>
      <c r="BA49" s="613">
        <f t="shared" si="7"/>
        <v>0.94876979889517277</v>
      </c>
      <c r="BB49" s="614">
        <v>35022113</v>
      </c>
      <c r="BC49" s="174">
        <v>11</v>
      </c>
      <c r="BD49" s="175">
        <v>6748813</v>
      </c>
      <c r="BE49" s="175">
        <v>208104209</v>
      </c>
      <c r="BF49" s="175">
        <v>45195477.81818182</v>
      </c>
      <c r="BG49" s="571">
        <f t="shared" si="8"/>
        <v>1</v>
      </c>
      <c r="BH49" s="176">
        <v>23970799</v>
      </c>
    </row>
    <row r="50" spans="2:60" ht="12.95" customHeight="1" thickTop="1" x14ac:dyDescent="0.15">
      <c r="B50" s="726" t="s">
        <v>306</v>
      </c>
      <c r="C50" s="727"/>
      <c r="D50" s="728"/>
      <c r="E50" s="840"/>
      <c r="F50" s="817" t="s">
        <v>234</v>
      </c>
      <c r="G50" s="171">
        <v>170</v>
      </c>
      <c r="H50" s="849">
        <v>-264330372</v>
      </c>
      <c r="I50" s="172">
        <v>291574000</v>
      </c>
      <c r="J50" s="172">
        <v>-3040034.5294117648</v>
      </c>
      <c r="K50" s="560">
        <f t="shared" si="0"/>
        <v>-5.9818387454177863E-2</v>
      </c>
      <c r="L50" s="173">
        <v>-742946.5</v>
      </c>
      <c r="M50" s="171">
        <v>152</v>
      </c>
      <c r="N50" s="172">
        <v>-35910908</v>
      </c>
      <c r="O50" s="172">
        <v>22386595</v>
      </c>
      <c r="P50" s="172">
        <v>-3267292.9013157897</v>
      </c>
      <c r="Q50" s="560">
        <f t="shared" si="1"/>
        <v>-8.5328061299023747E-2</v>
      </c>
      <c r="R50" s="173">
        <v>-742946.5</v>
      </c>
      <c r="S50" s="171">
        <v>27</v>
      </c>
      <c r="T50" s="172">
        <v>-33493485</v>
      </c>
      <c r="U50" s="172">
        <v>77717000</v>
      </c>
      <c r="V50" s="172">
        <v>-2902389.4074074072</v>
      </c>
      <c r="W50" s="560">
        <f t="shared" si="2"/>
        <v>-5.4588138622802984E-2</v>
      </c>
      <c r="X50" s="173">
        <v>-2611867</v>
      </c>
      <c r="Y50" s="171">
        <v>86</v>
      </c>
      <c r="Z50" s="172">
        <v>-63371005</v>
      </c>
      <c r="AA50" s="172">
        <v>291574000</v>
      </c>
      <c r="AB50" s="172">
        <v>3657958.4069767441</v>
      </c>
      <c r="AC50" s="560">
        <f t="shared" si="3"/>
        <v>7.3284823407694613E-2</v>
      </c>
      <c r="AD50" s="173">
        <v>360832</v>
      </c>
      <c r="AE50" s="607">
        <v>78</v>
      </c>
      <c r="AF50" s="615">
        <v>-18518731</v>
      </c>
      <c r="AG50" s="615">
        <v>28240690</v>
      </c>
      <c r="AH50" s="615">
        <v>-43742.820512820515</v>
      </c>
      <c r="AI50" s="609">
        <f t="shared" si="4"/>
        <v>-1.2617962289619483E-3</v>
      </c>
      <c r="AJ50" s="616">
        <v>360832</v>
      </c>
      <c r="AK50" s="171">
        <v>16</v>
      </c>
      <c r="AL50" s="172">
        <v>-33493485</v>
      </c>
      <c r="AM50" s="172">
        <v>77717000</v>
      </c>
      <c r="AN50" s="172">
        <v>1126073.0625</v>
      </c>
      <c r="AO50" s="560">
        <f t="shared" si="5"/>
        <v>1.9199695199891897E-2</v>
      </c>
      <c r="AP50" s="173">
        <v>447580</v>
      </c>
      <c r="AQ50" s="171">
        <v>84</v>
      </c>
      <c r="AR50" s="849">
        <v>-264330372</v>
      </c>
      <c r="AS50" s="172">
        <v>45692523</v>
      </c>
      <c r="AT50" s="172">
        <v>-9897503.4880952388</v>
      </c>
      <c r="AU50" s="560">
        <f t="shared" si="6"/>
        <v>-0.19093770981921587</v>
      </c>
      <c r="AV50" s="173">
        <v>-5283683.5</v>
      </c>
      <c r="AW50" s="607">
        <v>76</v>
      </c>
      <c r="AX50" s="615">
        <v>-51438100</v>
      </c>
      <c r="AY50" s="615">
        <v>20283740</v>
      </c>
      <c r="AZ50" s="615">
        <v>-7193254.6052631577</v>
      </c>
      <c r="BA50" s="609">
        <f t="shared" si="7"/>
        <v>-0.16482803878411931</v>
      </c>
      <c r="BB50" s="616">
        <v>-5283683.5</v>
      </c>
      <c r="BC50" s="171">
        <v>11</v>
      </c>
      <c r="BD50" s="172">
        <v>-21851852</v>
      </c>
      <c r="BE50" s="172">
        <v>20283740</v>
      </c>
      <c r="BF50" s="172">
        <v>-8761971.1818181816</v>
      </c>
      <c r="BG50" s="560">
        <f t="shared" si="8"/>
        <v>-0.19386831614142827</v>
      </c>
      <c r="BH50" s="173">
        <v>-9719759</v>
      </c>
    </row>
    <row r="51" spans="2:60" ht="12.95" customHeight="1" thickBot="1" x14ac:dyDescent="0.2">
      <c r="B51" s="693" t="s">
        <v>920</v>
      </c>
      <c r="C51" s="748"/>
      <c r="D51" s="710"/>
      <c r="E51" s="710"/>
      <c r="F51" s="699" t="s">
        <v>234</v>
      </c>
      <c r="G51" s="162">
        <v>193</v>
      </c>
      <c r="H51" s="850">
        <v>-167164000</v>
      </c>
      <c r="I51" s="163">
        <v>77717000</v>
      </c>
      <c r="J51" s="163">
        <v>-4305986.7305699484</v>
      </c>
      <c r="K51" s="570">
        <f t="shared" si="0"/>
        <v>-8.4728374013443186E-2</v>
      </c>
      <c r="L51" s="164">
        <v>-2611867</v>
      </c>
      <c r="M51" s="162">
        <v>173</v>
      </c>
      <c r="N51" s="163">
        <v>-39861559</v>
      </c>
      <c r="O51" s="163">
        <v>30163629</v>
      </c>
      <c r="P51" s="163">
        <v>-4081148.1213872833</v>
      </c>
      <c r="Q51" s="570">
        <f t="shared" si="1"/>
        <v>-0.10658256470728091</v>
      </c>
      <c r="R51" s="164">
        <v>-2611867</v>
      </c>
      <c r="S51" s="162">
        <v>27</v>
      </c>
      <c r="T51" s="163">
        <v>-33493485</v>
      </c>
      <c r="U51" s="163">
        <v>77717000</v>
      </c>
      <c r="V51" s="163">
        <v>-2902389.4074074072</v>
      </c>
      <c r="W51" s="570">
        <f t="shared" si="2"/>
        <v>-5.4588138622802984E-2</v>
      </c>
      <c r="X51" s="164">
        <v>-2611867</v>
      </c>
      <c r="Y51" s="162">
        <v>101</v>
      </c>
      <c r="Z51" s="850">
        <v>-167164000</v>
      </c>
      <c r="AA51" s="163">
        <v>77717000</v>
      </c>
      <c r="AB51" s="163">
        <v>-3358185.574257426</v>
      </c>
      <c r="AC51" s="570">
        <f t="shared" si="3"/>
        <v>-6.7279069196176253E-2</v>
      </c>
      <c r="AD51" s="164">
        <v>-149040</v>
      </c>
      <c r="AE51" s="593">
        <v>91</v>
      </c>
      <c r="AF51" s="594">
        <v>-43482204</v>
      </c>
      <c r="AG51" s="594">
        <v>34441651</v>
      </c>
      <c r="AH51" s="594">
        <v>-2379499.8021978023</v>
      </c>
      <c r="AI51" s="595">
        <f t="shared" si="4"/>
        <v>-6.8638552384817239E-2</v>
      </c>
      <c r="AJ51" s="596">
        <v>-149040</v>
      </c>
      <c r="AK51" s="162">
        <v>16</v>
      </c>
      <c r="AL51" s="163">
        <v>-33493485</v>
      </c>
      <c r="AM51" s="163">
        <v>77717000</v>
      </c>
      <c r="AN51" s="163">
        <v>1126073.0625</v>
      </c>
      <c r="AO51" s="570">
        <f t="shared" si="5"/>
        <v>1.9199695199891897E-2</v>
      </c>
      <c r="AP51" s="164">
        <v>447580</v>
      </c>
      <c r="AQ51" s="162">
        <v>92</v>
      </c>
      <c r="AR51" s="163">
        <v>-53782712</v>
      </c>
      <c r="AS51" s="163">
        <v>67002000</v>
      </c>
      <c r="AT51" s="163">
        <v>-5346507.5652173916</v>
      </c>
      <c r="AU51" s="570">
        <f t="shared" si="6"/>
        <v>-0.10314216218883919</v>
      </c>
      <c r="AV51" s="164">
        <v>-4721656</v>
      </c>
      <c r="AW51" s="593">
        <v>82</v>
      </c>
      <c r="AX51" s="594">
        <v>-38254052</v>
      </c>
      <c r="AY51" s="594">
        <v>24727689</v>
      </c>
      <c r="AZ51" s="594">
        <v>-5961545.9268292682</v>
      </c>
      <c r="BA51" s="595">
        <f t="shared" si="7"/>
        <v>-0.13660435743811333</v>
      </c>
      <c r="BB51" s="596">
        <v>-4721656</v>
      </c>
      <c r="BC51" s="162">
        <v>11</v>
      </c>
      <c r="BD51" s="163">
        <v>-21851852</v>
      </c>
      <c r="BE51" s="163">
        <v>20283740</v>
      </c>
      <c r="BF51" s="163">
        <v>-8761971.1818181816</v>
      </c>
      <c r="BG51" s="570">
        <f t="shared" si="8"/>
        <v>-0.19386831614142827</v>
      </c>
      <c r="BH51" s="164">
        <v>-9719759</v>
      </c>
    </row>
    <row r="52" spans="2:60" ht="12.95" customHeight="1" thickTop="1" x14ac:dyDescent="0.15">
      <c r="B52" s="726" t="s">
        <v>307</v>
      </c>
      <c r="C52" s="727"/>
      <c r="D52" s="728"/>
      <c r="E52" s="728"/>
      <c r="F52" s="817" t="s">
        <v>308</v>
      </c>
      <c r="G52" s="171">
        <v>155</v>
      </c>
      <c r="H52" s="486">
        <v>-762.75</v>
      </c>
      <c r="I52" s="486">
        <v>278.89999999999998</v>
      </c>
      <c r="J52" s="486">
        <v>-15.297251612903231</v>
      </c>
      <c r="K52" s="572" t="s">
        <v>702</v>
      </c>
      <c r="L52" s="487">
        <v>0.36</v>
      </c>
      <c r="M52" s="171">
        <v>139</v>
      </c>
      <c r="N52" s="486">
        <v>-147</v>
      </c>
      <c r="O52" s="486">
        <v>85.3</v>
      </c>
      <c r="P52" s="486">
        <v>-8.3606043165467607</v>
      </c>
      <c r="Q52" s="572" t="s">
        <v>702</v>
      </c>
      <c r="R52" s="487">
        <v>0.36</v>
      </c>
      <c r="S52" s="171">
        <v>25</v>
      </c>
      <c r="T52" s="486">
        <v>-290</v>
      </c>
      <c r="U52" s="486">
        <v>104.6</v>
      </c>
      <c r="V52" s="486">
        <v>-15.387559999999999</v>
      </c>
      <c r="W52" s="572" t="s">
        <v>702</v>
      </c>
      <c r="X52" s="487">
        <v>0</v>
      </c>
      <c r="Y52" s="171">
        <v>78</v>
      </c>
      <c r="Z52" s="486">
        <v>-508</v>
      </c>
      <c r="AA52" s="486">
        <v>161.5</v>
      </c>
      <c r="AB52" s="486">
        <v>-7.4079615384615387</v>
      </c>
      <c r="AC52" s="572" t="s">
        <v>702</v>
      </c>
      <c r="AD52" s="487">
        <v>1.44</v>
      </c>
      <c r="AE52" s="607">
        <v>70</v>
      </c>
      <c r="AF52" s="617">
        <v>-79.8</v>
      </c>
      <c r="AG52" s="617">
        <v>52.4</v>
      </c>
      <c r="AH52" s="617">
        <v>-2.5885857142857152</v>
      </c>
      <c r="AI52" s="618" t="s">
        <v>702</v>
      </c>
      <c r="AJ52" s="619">
        <v>1.44</v>
      </c>
      <c r="AK52" s="171">
        <v>16</v>
      </c>
      <c r="AL52" s="486">
        <v>-65.3</v>
      </c>
      <c r="AM52" s="486">
        <v>15.5</v>
      </c>
      <c r="AN52" s="486">
        <v>-10.150562500000001</v>
      </c>
      <c r="AO52" s="572" t="s">
        <v>702</v>
      </c>
      <c r="AP52" s="487">
        <v>1.44</v>
      </c>
      <c r="AQ52" s="171">
        <v>77</v>
      </c>
      <c r="AR52" s="486">
        <v>-762.75</v>
      </c>
      <c r="AS52" s="486">
        <v>278.89999999999998</v>
      </c>
      <c r="AT52" s="486">
        <v>-23.289000000000001</v>
      </c>
      <c r="AU52" s="572" t="s">
        <v>702</v>
      </c>
      <c r="AV52" s="487">
        <v>-0.46</v>
      </c>
      <c r="AW52" s="607">
        <v>69</v>
      </c>
      <c r="AX52" s="617">
        <v>-200.3</v>
      </c>
      <c r="AY52" s="617">
        <v>96.3</v>
      </c>
      <c r="AZ52" s="617">
        <v>-16.029028985507249</v>
      </c>
      <c r="BA52" s="618" t="s">
        <v>702</v>
      </c>
      <c r="BB52" s="619">
        <v>-0.46</v>
      </c>
      <c r="BC52" s="171">
        <v>9</v>
      </c>
      <c r="BD52" s="486">
        <v>-290</v>
      </c>
      <c r="BE52" s="486">
        <v>104.6</v>
      </c>
      <c r="BF52" s="486">
        <v>-24.697777777777777</v>
      </c>
      <c r="BG52" s="572" t="s">
        <v>702</v>
      </c>
      <c r="BH52" s="487">
        <v>-0.57999999999999996</v>
      </c>
    </row>
    <row r="53" spans="2:60" ht="12.95" customHeight="1" x14ac:dyDescent="0.15">
      <c r="B53" s="717" t="s">
        <v>921</v>
      </c>
      <c r="C53" s="732"/>
      <c r="D53" s="719"/>
      <c r="E53" s="722"/>
      <c r="F53" s="723" t="s">
        <v>309</v>
      </c>
      <c r="G53" s="177">
        <v>193</v>
      </c>
      <c r="H53" s="488">
        <v>-24972.942446043166</v>
      </c>
      <c r="I53" s="488">
        <v>84.218628609855728</v>
      </c>
      <c r="J53" s="488">
        <v>-229.37606430205966</v>
      </c>
      <c r="K53" s="573" t="s">
        <v>702</v>
      </c>
      <c r="L53" s="489">
        <v>-10.786598030992076</v>
      </c>
      <c r="M53" s="177">
        <v>173</v>
      </c>
      <c r="N53" s="488">
        <v>-247.18520627873053</v>
      </c>
      <c r="O53" s="488">
        <v>48.836700778448346</v>
      </c>
      <c r="P53" s="488">
        <v>-27.744373419615556</v>
      </c>
      <c r="Q53" s="573" t="s">
        <v>702</v>
      </c>
      <c r="R53" s="489">
        <v>-10.786598030992076</v>
      </c>
      <c r="S53" s="177">
        <v>27</v>
      </c>
      <c r="T53" s="488">
        <v>-290.5783431842014</v>
      </c>
      <c r="U53" s="488">
        <v>15.581918502538276</v>
      </c>
      <c r="V53" s="488">
        <v>-32.95805317698067</v>
      </c>
      <c r="W53" s="573" t="s">
        <v>702</v>
      </c>
      <c r="X53" s="489">
        <v>-7.1226109977922585</v>
      </c>
      <c r="Y53" s="177">
        <v>101</v>
      </c>
      <c r="Z53" s="488">
        <v>-24972.942446043166</v>
      </c>
      <c r="AA53" s="488">
        <v>84.218628609855728</v>
      </c>
      <c r="AB53" s="488">
        <v>-385.56008303493644</v>
      </c>
      <c r="AC53" s="573" t="s">
        <v>702</v>
      </c>
      <c r="AD53" s="489">
        <v>-0.38959668117163204</v>
      </c>
      <c r="AE53" s="620">
        <v>91</v>
      </c>
      <c r="AF53" s="621">
        <v>-147.39675733478336</v>
      </c>
      <c r="AG53" s="621">
        <v>53.723517758919002</v>
      </c>
      <c r="AH53" s="621">
        <v>-17.077055846221757</v>
      </c>
      <c r="AI53" s="622" t="s">
        <v>702</v>
      </c>
      <c r="AJ53" s="623">
        <v>-0.38959668117163204</v>
      </c>
      <c r="AK53" s="177">
        <v>16</v>
      </c>
      <c r="AL53" s="488">
        <v>-93.046305326313643</v>
      </c>
      <c r="AM53" s="488">
        <v>15.581918502538276</v>
      </c>
      <c r="AN53" s="488">
        <v>-13.18602921847884</v>
      </c>
      <c r="AO53" s="573" t="s">
        <v>702</v>
      </c>
      <c r="AP53" s="489">
        <v>1.4457418806728353</v>
      </c>
      <c r="AQ53" s="177">
        <v>92</v>
      </c>
      <c r="AR53" s="488">
        <v>-817.60130174827827</v>
      </c>
      <c r="AS53" s="488">
        <v>74.573323000086106</v>
      </c>
      <c r="AT53" s="488">
        <v>-57.913174171401423</v>
      </c>
      <c r="AU53" s="573" t="s">
        <v>702</v>
      </c>
      <c r="AV53" s="489">
        <v>-15.47829015069556</v>
      </c>
      <c r="AW53" s="620">
        <v>82</v>
      </c>
      <c r="AX53" s="621">
        <v>-290.5783431842014</v>
      </c>
      <c r="AY53" s="621">
        <v>40.174107199771406</v>
      </c>
      <c r="AZ53" s="621">
        <v>-41.437373371401279</v>
      </c>
      <c r="BA53" s="622" t="s">
        <v>702</v>
      </c>
      <c r="BB53" s="623">
        <v>-15.47829015069556</v>
      </c>
      <c r="BC53" s="177">
        <v>11</v>
      </c>
      <c r="BD53" s="488">
        <v>-290.5783431842014</v>
      </c>
      <c r="BE53" s="488">
        <v>9.7469148257352156</v>
      </c>
      <c r="BF53" s="488">
        <v>-61.717360752983332</v>
      </c>
      <c r="BG53" s="573" t="s">
        <v>702</v>
      </c>
      <c r="BH53" s="489">
        <v>-52.00591020090188</v>
      </c>
    </row>
  </sheetData>
  <mergeCells count="46">
    <mergeCell ref="BH4:BH5"/>
    <mergeCell ref="BB4:BB5"/>
    <mergeCell ref="BC4:BC5"/>
    <mergeCell ref="BD4:BD5"/>
    <mergeCell ref="BE4:BE5"/>
    <mergeCell ref="BF4:BF5"/>
    <mergeCell ref="AV4:AV5"/>
    <mergeCell ref="AW4:AW5"/>
    <mergeCell ref="AX4:AX5"/>
    <mergeCell ref="AY4:AY5"/>
    <mergeCell ref="AZ4:AZ5"/>
    <mergeCell ref="AP4:AP5"/>
    <mergeCell ref="AQ4:AQ5"/>
    <mergeCell ref="AR4:AR5"/>
    <mergeCell ref="AS4:AS5"/>
    <mergeCell ref="AT4:AT5"/>
    <mergeCell ref="AJ4:AJ5"/>
    <mergeCell ref="AK4:AK5"/>
    <mergeCell ref="AL4:AL5"/>
    <mergeCell ref="AM4:AM5"/>
    <mergeCell ref="AN4:AN5"/>
    <mergeCell ref="AD4:AD5"/>
    <mergeCell ref="AE4:AE5"/>
    <mergeCell ref="AF4:AF5"/>
    <mergeCell ref="AG4:AG5"/>
    <mergeCell ref="AH4:AH5"/>
    <mergeCell ref="X4:X5"/>
    <mergeCell ref="Y4:Y5"/>
    <mergeCell ref="Z4:Z5"/>
    <mergeCell ref="AA4:AA5"/>
    <mergeCell ref="AB4:AB5"/>
    <mergeCell ref="R4:R5"/>
    <mergeCell ref="S4:S5"/>
    <mergeCell ref="T4:T5"/>
    <mergeCell ref="U4:U5"/>
    <mergeCell ref="V4:V5"/>
    <mergeCell ref="L4:L5"/>
    <mergeCell ref="M4:M5"/>
    <mergeCell ref="N4:N5"/>
    <mergeCell ref="O4:O5"/>
    <mergeCell ref="P4:P5"/>
    <mergeCell ref="B6:B47"/>
    <mergeCell ref="G4:G5"/>
    <mergeCell ref="H4:H5"/>
    <mergeCell ref="I4:I5"/>
    <mergeCell ref="J4:J5"/>
  </mergeCells>
  <phoneticPr fontId="4"/>
  <pageMargins left="0.70866141732283472" right="0.70866141732283472" top="0.74803149606299213" bottom="0.74803149606299213" header="0.31496062992125984" footer="0.31496062992125984"/>
  <pageSetup paperSize="9" scale="68" orientation="landscape" useFirstPageNumber="1" r:id="rId1"/>
  <colBreaks count="2" manualBreakCount="2">
    <brk id="24" max="1048575" man="1"/>
    <brk id="42" max="1048575" man="1"/>
  </colBreak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21"/>
  <sheetViews>
    <sheetView showGridLines="0" zoomScaleNormal="100" zoomScaleSheetLayoutView="115" workbookViewId="0"/>
  </sheetViews>
  <sheetFormatPr defaultRowHeight="15" customHeight="1" x14ac:dyDescent="0.15"/>
  <cols>
    <col min="1" max="1" width="0.875" style="37" customWidth="1"/>
    <col min="2" max="2" width="7.25" style="37" customWidth="1"/>
    <col min="3" max="4" width="2.375" style="38" customWidth="1"/>
    <col min="5" max="5" width="18.875" style="38" customWidth="1"/>
    <col min="6" max="6" width="7.25" style="38" customWidth="1"/>
    <col min="7" max="26" width="7.25" style="37" customWidth="1"/>
    <col min="27" max="28" width="5.625" style="37" customWidth="1"/>
    <col min="29" max="16384" width="9" style="37"/>
  </cols>
  <sheetData>
    <row r="1" spans="1:28" ht="15" customHeight="1" x14ac:dyDescent="0.15">
      <c r="A1" s="110" t="s">
        <v>892</v>
      </c>
    </row>
    <row r="2" spans="1:28" ht="15" customHeight="1" x14ac:dyDescent="0.15">
      <c r="A2" s="37" t="s">
        <v>347</v>
      </c>
    </row>
    <row r="3" spans="1:28" s="39" customFormat="1" ht="15" customHeight="1" x14ac:dyDescent="0.15">
      <c r="B3" s="40"/>
      <c r="C3" s="41"/>
      <c r="D3" s="41"/>
      <c r="E3" s="41"/>
      <c r="F3" s="41"/>
      <c r="G3" s="42"/>
      <c r="H3" s="43" t="s">
        <v>57</v>
      </c>
      <c r="I3" s="44"/>
      <c r="J3" s="44"/>
      <c r="K3" s="44"/>
      <c r="L3" s="44"/>
      <c r="M3" s="45"/>
      <c r="N3" s="43" t="s">
        <v>58</v>
      </c>
      <c r="O3" s="44"/>
      <c r="P3" s="44"/>
      <c r="Q3" s="44"/>
      <c r="R3" s="44"/>
      <c r="S3" s="45"/>
      <c r="T3" s="43" t="s">
        <v>59</v>
      </c>
      <c r="U3" s="44"/>
      <c r="V3" s="44"/>
      <c r="W3" s="44"/>
      <c r="X3" s="44"/>
      <c r="Y3" s="45"/>
    </row>
    <row r="4" spans="1:28" s="39" customFormat="1" ht="15" customHeight="1" x14ac:dyDescent="0.15">
      <c r="B4" s="46"/>
      <c r="C4" s="47"/>
      <c r="D4" s="47"/>
      <c r="E4" s="47"/>
      <c r="F4" s="47"/>
      <c r="G4" s="48"/>
      <c r="H4" s="43" t="s">
        <v>60</v>
      </c>
      <c r="I4" s="44"/>
      <c r="J4" s="44"/>
      <c r="K4" s="43" t="s">
        <v>61</v>
      </c>
      <c r="L4" s="44"/>
      <c r="M4" s="45"/>
      <c r="N4" s="43" t="s">
        <v>60</v>
      </c>
      <c r="O4" s="44"/>
      <c r="P4" s="44"/>
      <c r="Q4" s="43" t="s">
        <v>61</v>
      </c>
      <c r="R4" s="44"/>
      <c r="S4" s="45"/>
      <c r="T4" s="43" t="s">
        <v>60</v>
      </c>
      <c r="U4" s="44"/>
      <c r="V4" s="44"/>
      <c r="W4" s="43" t="s">
        <v>61</v>
      </c>
      <c r="X4" s="44"/>
      <c r="Y4" s="45"/>
    </row>
    <row r="5" spans="1:28" ht="21.75" x14ac:dyDescent="0.15">
      <c r="B5" s="49"/>
      <c r="G5" s="50"/>
      <c r="H5" s="51" t="s">
        <v>0</v>
      </c>
      <c r="I5" s="51" t="s">
        <v>1</v>
      </c>
      <c r="J5" s="52" t="s">
        <v>62</v>
      </c>
      <c r="K5" s="51" t="s">
        <v>0</v>
      </c>
      <c r="L5" s="51" t="s">
        <v>1</v>
      </c>
      <c r="M5" s="52" t="s">
        <v>62</v>
      </c>
      <c r="N5" s="51" t="s">
        <v>0</v>
      </c>
      <c r="O5" s="51" t="s">
        <v>1</v>
      </c>
      <c r="P5" s="52" t="s">
        <v>62</v>
      </c>
      <c r="Q5" s="51" t="s">
        <v>0</v>
      </c>
      <c r="R5" s="51" t="s">
        <v>1</v>
      </c>
      <c r="S5" s="52" t="s">
        <v>62</v>
      </c>
      <c r="T5" s="51" t="s">
        <v>0</v>
      </c>
      <c r="U5" s="51" t="s">
        <v>1</v>
      </c>
      <c r="V5" s="52" t="s">
        <v>62</v>
      </c>
      <c r="W5" s="51" t="s">
        <v>0</v>
      </c>
      <c r="X5" s="51" t="s">
        <v>1</v>
      </c>
      <c r="Y5" s="52" t="s">
        <v>62</v>
      </c>
    </row>
    <row r="6" spans="1:28" ht="12" customHeight="1" x14ac:dyDescent="0.15">
      <c r="B6" s="53"/>
      <c r="C6" s="54"/>
      <c r="D6" s="54"/>
      <c r="E6" s="54"/>
      <c r="F6" s="54"/>
      <c r="G6" s="55"/>
      <c r="H6" s="56"/>
      <c r="I6" s="57">
        <v>268</v>
      </c>
      <c r="J6" s="57">
        <v>177</v>
      </c>
      <c r="K6" s="56"/>
      <c r="L6" s="57">
        <v>27</v>
      </c>
      <c r="M6" s="57">
        <v>21</v>
      </c>
      <c r="N6" s="56"/>
      <c r="O6" s="57">
        <v>143</v>
      </c>
      <c r="P6" s="57">
        <v>96</v>
      </c>
      <c r="Q6" s="56"/>
      <c r="R6" s="57">
        <v>16</v>
      </c>
      <c r="S6" s="57">
        <v>12</v>
      </c>
      <c r="T6" s="56"/>
      <c r="U6" s="57">
        <v>125</v>
      </c>
      <c r="V6" s="57">
        <v>81</v>
      </c>
      <c r="W6" s="56"/>
      <c r="X6" s="57">
        <v>11</v>
      </c>
      <c r="Y6" s="57">
        <v>9</v>
      </c>
    </row>
    <row r="7" spans="1:28" ht="15" customHeight="1" x14ac:dyDescent="0.15">
      <c r="B7" s="58" t="s">
        <v>348</v>
      </c>
      <c r="C7" s="59"/>
      <c r="D7" s="59"/>
      <c r="E7" s="59"/>
      <c r="F7" s="59"/>
      <c r="G7" s="60"/>
      <c r="H7" s="61">
        <v>91</v>
      </c>
      <c r="I7" s="62">
        <v>33.955223880597011</v>
      </c>
      <c r="J7" s="62">
        <v>51.41242937853108</v>
      </c>
      <c r="K7" s="61">
        <v>11</v>
      </c>
      <c r="L7" s="62">
        <v>40.74074074074074</v>
      </c>
      <c r="M7" s="62">
        <v>52.380952380952387</v>
      </c>
      <c r="N7" s="61">
        <v>46</v>
      </c>
      <c r="O7" s="62">
        <v>32.167832167832167</v>
      </c>
      <c r="P7" s="62">
        <v>47.916666666666671</v>
      </c>
      <c r="Q7" s="61">
        <v>6</v>
      </c>
      <c r="R7" s="62">
        <v>37.5</v>
      </c>
      <c r="S7" s="62">
        <v>50</v>
      </c>
      <c r="T7" s="61">
        <v>45</v>
      </c>
      <c r="U7" s="62">
        <v>36</v>
      </c>
      <c r="V7" s="62">
        <v>55.555555555555557</v>
      </c>
      <c r="W7" s="61">
        <v>5</v>
      </c>
      <c r="X7" s="62">
        <v>45.454545454545453</v>
      </c>
      <c r="Y7" s="62">
        <v>55.555555555555557</v>
      </c>
      <c r="AA7" s="63"/>
      <c r="AB7" s="63"/>
    </row>
    <row r="8" spans="1:28" ht="15" customHeight="1" x14ac:dyDescent="0.15">
      <c r="B8" s="49" t="s">
        <v>349</v>
      </c>
      <c r="G8" s="50"/>
      <c r="H8" s="64">
        <v>86</v>
      </c>
      <c r="I8" s="65">
        <v>32.089552238805972</v>
      </c>
      <c r="J8" s="65">
        <v>48.587570621468927</v>
      </c>
      <c r="K8" s="64">
        <v>10</v>
      </c>
      <c r="L8" s="65">
        <v>37.037037037037038</v>
      </c>
      <c r="M8" s="65">
        <v>47.619047619047613</v>
      </c>
      <c r="N8" s="64">
        <v>50</v>
      </c>
      <c r="O8" s="65">
        <v>34.965034965034967</v>
      </c>
      <c r="P8" s="65">
        <v>52.083333333333336</v>
      </c>
      <c r="Q8" s="64">
        <v>6</v>
      </c>
      <c r="R8" s="65">
        <v>37.5</v>
      </c>
      <c r="S8" s="65">
        <v>50</v>
      </c>
      <c r="T8" s="64">
        <v>36</v>
      </c>
      <c r="U8" s="65">
        <v>28.799999999999997</v>
      </c>
      <c r="V8" s="65">
        <v>44.444444444444443</v>
      </c>
      <c r="W8" s="64">
        <v>4</v>
      </c>
      <c r="X8" s="66">
        <v>36.363636363636367</v>
      </c>
      <c r="Y8" s="65">
        <v>44.444444444444443</v>
      </c>
    </row>
    <row r="9" spans="1:28" ht="15" customHeight="1" x14ac:dyDescent="0.15">
      <c r="B9" s="49" t="s">
        <v>73</v>
      </c>
      <c r="G9" s="50"/>
      <c r="H9" s="64">
        <v>91</v>
      </c>
      <c r="I9" s="66">
        <v>33.955223880597011</v>
      </c>
      <c r="J9" s="67" t="s">
        <v>350</v>
      </c>
      <c r="K9" s="64">
        <v>6</v>
      </c>
      <c r="L9" s="66">
        <v>22.222222222222221</v>
      </c>
      <c r="M9" s="67" t="s">
        <v>350</v>
      </c>
      <c r="N9" s="64">
        <v>47</v>
      </c>
      <c r="O9" s="66">
        <v>32.867132867132867</v>
      </c>
      <c r="P9" s="67" t="s">
        <v>350</v>
      </c>
      <c r="Q9" s="64">
        <v>4</v>
      </c>
      <c r="R9" s="66">
        <v>25</v>
      </c>
      <c r="S9" s="67" t="s">
        <v>350</v>
      </c>
      <c r="T9" s="64">
        <v>44</v>
      </c>
      <c r="U9" s="66">
        <v>35.199999999999996</v>
      </c>
      <c r="V9" s="67" t="s">
        <v>350</v>
      </c>
      <c r="W9" s="64">
        <v>2</v>
      </c>
      <c r="X9" s="66">
        <v>18.181818181818183</v>
      </c>
      <c r="Y9" s="67" t="s">
        <v>350</v>
      </c>
    </row>
    <row r="10" spans="1:28" ht="15" customHeight="1" x14ac:dyDescent="0.15">
      <c r="B10" s="43" t="s">
        <v>52</v>
      </c>
      <c r="C10" s="44"/>
      <c r="D10" s="44"/>
      <c r="E10" s="44"/>
      <c r="F10" s="44"/>
      <c r="G10" s="45"/>
      <c r="H10" s="68">
        <v>268</v>
      </c>
      <c r="I10" s="69">
        <v>100</v>
      </c>
      <c r="J10" s="69">
        <v>100</v>
      </c>
      <c r="K10" s="68">
        <v>27</v>
      </c>
      <c r="L10" s="69">
        <v>100</v>
      </c>
      <c r="M10" s="69">
        <v>100</v>
      </c>
      <c r="N10" s="68">
        <v>143</v>
      </c>
      <c r="O10" s="69">
        <v>100</v>
      </c>
      <c r="P10" s="69">
        <v>100</v>
      </c>
      <c r="Q10" s="68">
        <v>16</v>
      </c>
      <c r="R10" s="69">
        <v>100</v>
      </c>
      <c r="S10" s="69">
        <v>100</v>
      </c>
      <c r="T10" s="68">
        <v>125</v>
      </c>
      <c r="U10" s="69">
        <v>100</v>
      </c>
      <c r="V10" s="69">
        <v>100</v>
      </c>
      <c r="W10" s="68">
        <v>11</v>
      </c>
      <c r="X10" s="69">
        <v>100</v>
      </c>
      <c r="Y10" s="69">
        <v>100</v>
      </c>
    </row>
    <row r="12" spans="1:28" ht="15" customHeight="1" x14ac:dyDescent="0.15">
      <c r="A12" s="189" t="s">
        <v>351</v>
      </c>
    </row>
    <row r="13" spans="1:28" ht="15" customHeight="1" x14ac:dyDescent="0.15">
      <c r="B13" s="58"/>
      <c r="C13" s="59"/>
      <c r="D13" s="59"/>
      <c r="E13" s="59"/>
      <c r="F13" s="59"/>
      <c r="G13" s="60"/>
      <c r="H13" s="43" t="s">
        <v>57</v>
      </c>
      <c r="I13" s="44"/>
      <c r="J13" s="45"/>
      <c r="K13" s="44"/>
      <c r="L13" s="44"/>
      <c r="M13" s="44"/>
      <c r="N13" s="43" t="s">
        <v>58</v>
      </c>
      <c r="O13" s="44"/>
      <c r="P13" s="45"/>
      <c r="Q13" s="44"/>
      <c r="R13" s="44"/>
      <c r="S13" s="44"/>
      <c r="T13" s="43" t="s">
        <v>59</v>
      </c>
      <c r="U13" s="44"/>
      <c r="V13" s="45"/>
      <c r="W13" s="44"/>
      <c r="X13" s="44"/>
      <c r="Y13" s="45"/>
    </row>
    <row r="14" spans="1:28" s="39" customFormat="1" ht="15" customHeight="1" x14ac:dyDescent="0.15">
      <c r="B14" s="46"/>
      <c r="C14" s="47"/>
      <c r="D14" s="47"/>
      <c r="E14" s="47"/>
      <c r="F14" s="47"/>
      <c r="G14" s="48"/>
      <c r="H14" s="43" t="s">
        <v>60</v>
      </c>
      <c r="I14" s="44"/>
      <c r="J14" s="44"/>
      <c r="K14" s="43" t="s">
        <v>61</v>
      </c>
      <c r="L14" s="44"/>
      <c r="M14" s="45"/>
      <c r="N14" s="43" t="s">
        <v>60</v>
      </c>
      <c r="O14" s="44"/>
      <c r="P14" s="44"/>
      <c r="Q14" s="43" t="s">
        <v>61</v>
      </c>
      <c r="R14" s="44"/>
      <c r="S14" s="45"/>
      <c r="T14" s="43" t="s">
        <v>60</v>
      </c>
      <c r="U14" s="44"/>
      <c r="V14" s="44"/>
      <c r="W14" s="43" t="s">
        <v>61</v>
      </c>
      <c r="X14" s="44"/>
      <c r="Y14" s="45"/>
    </row>
    <row r="15" spans="1:28" ht="21.75" x14ac:dyDescent="0.15">
      <c r="B15" s="49"/>
      <c r="G15" s="50"/>
      <c r="H15" s="51" t="s">
        <v>0</v>
      </c>
      <c r="I15" s="51" t="s">
        <v>1</v>
      </c>
      <c r="J15" s="52" t="s">
        <v>62</v>
      </c>
      <c r="K15" s="51" t="s">
        <v>0</v>
      </c>
      <c r="L15" s="51" t="s">
        <v>1</v>
      </c>
      <c r="M15" s="52" t="s">
        <v>62</v>
      </c>
      <c r="N15" s="51" t="s">
        <v>0</v>
      </c>
      <c r="O15" s="51" t="s">
        <v>1</v>
      </c>
      <c r="P15" s="52" t="s">
        <v>62</v>
      </c>
      <c r="Q15" s="51" t="s">
        <v>0</v>
      </c>
      <c r="R15" s="51" t="s">
        <v>1</v>
      </c>
      <c r="S15" s="52" t="s">
        <v>62</v>
      </c>
      <c r="T15" s="51" t="s">
        <v>0</v>
      </c>
      <c r="U15" s="51" t="s">
        <v>1</v>
      </c>
      <c r="V15" s="52" t="s">
        <v>62</v>
      </c>
      <c r="W15" s="51" t="s">
        <v>0</v>
      </c>
      <c r="X15" s="51" t="s">
        <v>1</v>
      </c>
      <c r="Y15" s="52" t="s">
        <v>62</v>
      </c>
    </row>
    <row r="16" spans="1:28" ht="12" customHeight="1" x14ac:dyDescent="0.15">
      <c r="B16" s="53"/>
      <c r="C16" s="54"/>
      <c r="D16" s="54"/>
      <c r="E16" s="54"/>
      <c r="F16" s="54"/>
      <c r="G16" s="55"/>
      <c r="H16" s="56"/>
      <c r="I16" s="57">
        <v>91</v>
      </c>
      <c r="J16" s="57">
        <v>85</v>
      </c>
      <c r="K16" s="56"/>
      <c r="L16" s="57">
        <v>11</v>
      </c>
      <c r="M16" s="57">
        <v>10</v>
      </c>
      <c r="N16" s="56"/>
      <c r="O16" s="57">
        <v>46</v>
      </c>
      <c r="P16" s="57">
        <v>42</v>
      </c>
      <c r="Q16" s="56"/>
      <c r="R16" s="57">
        <v>6</v>
      </c>
      <c r="S16" s="57">
        <v>5</v>
      </c>
      <c r="T16" s="56"/>
      <c r="U16" s="57">
        <v>45</v>
      </c>
      <c r="V16" s="57">
        <v>43</v>
      </c>
      <c r="W16" s="56"/>
      <c r="X16" s="57">
        <v>5</v>
      </c>
      <c r="Y16" s="57">
        <v>5</v>
      </c>
    </row>
    <row r="17" spans="2:25" ht="23.1" customHeight="1" x14ac:dyDescent="0.15">
      <c r="B17" s="1070" t="s">
        <v>352</v>
      </c>
      <c r="C17" s="1071"/>
      <c r="D17" s="1071"/>
      <c r="E17" s="1071"/>
      <c r="F17" s="1071"/>
      <c r="G17" s="1072"/>
      <c r="H17" s="61">
        <v>39</v>
      </c>
      <c r="I17" s="62">
        <v>42.857142857142854</v>
      </c>
      <c r="J17" s="62">
        <v>45.882352941176471</v>
      </c>
      <c r="K17" s="61">
        <v>6</v>
      </c>
      <c r="L17" s="62">
        <v>54.54545454545454</v>
      </c>
      <c r="M17" s="62">
        <v>60</v>
      </c>
      <c r="N17" s="61">
        <v>22</v>
      </c>
      <c r="O17" s="62">
        <v>47.826086956521742</v>
      </c>
      <c r="P17" s="62">
        <v>52.380952380952387</v>
      </c>
      <c r="Q17" s="61">
        <v>3</v>
      </c>
      <c r="R17" s="62">
        <v>50</v>
      </c>
      <c r="S17" s="62">
        <v>60</v>
      </c>
      <c r="T17" s="61">
        <v>17</v>
      </c>
      <c r="U17" s="62">
        <v>37.777777777777779</v>
      </c>
      <c r="V17" s="62">
        <v>39.534883720930232</v>
      </c>
      <c r="W17" s="61">
        <v>3</v>
      </c>
      <c r="X17" s="62">
        <v>60</v>
      </c>
      <c r="Y17" s="62">
        <v>60</v>
      </c>
    </row>
    <row r="18" spans="2:25" ht="23.1" customHeight="1" x14ac:dyDescent="0.15">
      <c r="B18" s="1073" t="s">
        <v>353</v>
      </c>
      <c r="C18" s="1074"/>
      <c r="D18" s="1074"/>
      <c r="E18" s="1074"/>
      <c r="F18" s="1074"/>
      <c r="G18" s="1075"/>
      <c r="H18" s="64">
        <v>46</v>
      </c>
      <c r="I18" s="65">
        <v>50.549450549450547</v>
      </c>
      <c r="J18" s="65">
        <v>54.117647058823529</v>
      </c>
      <c r="K18" s="64">
        <v>4</v>
      </c>
      <c r="L18" s="65">
        <v>36.363636363636367</v>
      </c>
      <c r="M18" s="65">
        <v>40</v>
      </c>
      <c r="N18" s="64">
        <v>20</v>
      </c>
      <c r="O18" s="65">
        <v>43.478260869565219</v>
      </c>
      <c r="P18" s="65">
        <v>47.619047619047613</v>
      </c>
      <c r="Q18" s="64">
        <v>2</v>
      </c>
      <c r="R18" s="65">
        <v>33.333333333333329</v>
      </c>
      <c r="S18" s="65">
        <v>40</v>
      </c>
      <c r="T18" s="64">
        <v>26</v>
      </c>
      <c r="U18" s="65">
        <v>57.777777777777771</v>
      </c>
      <c r="V18" s="65">
        <v>60.465116279069761</v>
      </c>
      <c r="W18" s="64">
        <v>2</v>
      </c>
      <c r="X18" s="65">
        <v>40</v>
      </c>
      <c r="Y18" s="65">
        <v>40</v>
      </c>
    </row>
    <row r="19" spans="2:25" ht="23.1" customHeight="1" x14ac:dyDescent="0.15">
      <c r="B19" s="190" t="s">
        <v>73</v>
      </c>
      <c r="C19" s="47"/>
      <c r="D19" s="47"/>
      <c r="E19" s="47"/>
      <c r="F19" s="47"/>
      <c r="G19" s="48"/>
      <c r="H19" s="64">
        <v>6</v>
      </c>
      <c r="I19" s="66">
        <v>6.593406593406594</v>
      </c>
      <c r="J19" s="67" t="s">
        <v>350</v>
      </c>
      <c r="K19" s="64">
        <v>1</v>
      </c>
      <c r="L19" s="66">
        <v>9.0909090909090917</v>
      </c>
      <c r="M19" s="67" t="s">
        <v>350</v>
      </c>
      <c r="N19" s="64">
        <v>4</v>
      </c>
      <c r="O19" s="66">
        <v>8.695652173913043</v>
      </c>
      <c r="P19" s="67" t="s">
        <v>350</v>
      </c>
      <c r="Q19" s="64">
        <v>1</v>
      </c>
      <c r="R19" s="66">
        <v>16.666666666666664</v>
      </c>
      <c r="S19" s="67" t="s">
        <v>350</v>
      </c>
      <c r="T19" s="64">
        <v>2</v>
      </c>
      <c r="U19" s="66">
        <v>4.4444444444444446</v>
      </c>
      <c r="V19" s="67" t="s">
        <v>350</v>
      </c>
      <c r="W19" s="64">
        <v>0</v>
      </c>
      <c r="X19" s="66">
        <v>0</v>
      </c>
      <c r="Y19" s="67" t="s">
        <v>350</v>
      </c>
    </row>
    <row r="20" spans="2:25" ht="15" customHeight="1" x14ac:dyDescent="0.15">
      <c r="B20" s="43" t="s">
        <v>52</v>
      </c>
      <c r="C20" s="44"/>
      <c r="D20" s="44"/>
      <c r="E20" s="44"/>
      <c r="F20" s="44"/>
      <c r="G20" s="45"/>
      <c r="H20" s="68">
        <v>91</v>
      </c>
      <c r="I20" s="69">
        <v>100</v>
      </c>
      <c r="J20" s="69">
        <v>100</v>
      </c>
      <c r="K20" s="68">
        <v>11</v>
      </c>
      <c r="L20" s="69">
        <v>100</v>
      </c>
      <c r="M20" s="69">
        <v>100</v>
      </c>
      <c r="N20" s="68">
        <v>46</v>
      </c>
      <c r="O20" s="69">
        <v>100.00000000000001</v>
      </c>
      <c r="P20" s="69">
        <v>100</v>
      </c>
      <c r="Q20" s="68">
        <v>6</v>
      </c>
      <c r="R20" s="69">
        <v>100</v>
      </c>
      <c r="S20" s="69">
        <v>100</v>
      </c>
      <c r="T20" s="68">
        <v>45</v>
      </c>
      <c r="U20" s="69">
        <v>99.999999999999986</v>
      </c>
      <c r="V20" s="69">
        <v>100</v>
      </c>
      <c r="W20" s="68">
        <v>5</v>
      </c>
      <c r="X20" s="69">
        <v>100</v>
      </c>
      <c r="Y20" s="69">
        <v>100</v>
      </c>
    </row>
    <row r="21" spans="2:25" ht="15" customHeight="1" x14ac:dyDescent="0.15">
      <c r="G21" s="38"/>
    </row>
  </sheetData>
  <mergeCells count="2">
    <mergeCell ref="B17:G17"/>
    <mergeCell ref="B18:G18"/>
  </mergeCells>
  <phoneticPr fontId="4"/>
  <pageMargins left="0.70866141732283472" right="0.70866141732283472" top="0.74803149606299213" bottom="0.74803149606299213" header="0.31496062992125984" footer="0.31496062992125984"/>
  <pageSetup paperSize="9" scale="75" orientation="landscape" useFirstPageNumber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21</vt:i4>
      </vt:variant>
      <vt:variant>
        <vt:lpstr>名前付き一覧</vt:lpstr>
      </vt:variant>
      <vt:variant>
        <vt:i4>10</vt:i4>
      </vt:variant>
    </vt:vector>
  </HeadingPairs>
  <TitlesOfParts>
    <vt:vector size="31" baseType="lpstr">
      <vt:lpstr>特定施設</vt:lpstr>
      <vt:lpstr>特定施設_表紙</vt:lpstr>
      <vt:lpstr>特定施設_問1～問5</vt:lpstr>
      <vt:lpstr>特定施設_問6</vt:lpstr>
      <vt:lpstr>特定施設_問7(1)</vt:lpstr>
      <vt:lpstr>特定施設_問7(1)分布</vt:lpstr>
      <vt:lpstr>特定施設_問7(2)</vt:lpstr>
      <vt:lpstr>特定施設_問7(2)分布</vt:lpstr>
      <vt:lpstr>特定施設_問7サマリ集計</vt:lpstr>
      <vt:lpstr>特定施設_問7(3)(4)</vt:lpstr>
      <vt:lpstr>特定施設_問8</vt:lpstr>
      <vt:lpstr>特定施設_問9</vt:lpstr>
      <vt:lpstr>特定施設_問10(1)</vt:lpstr>
      <vt:lpstr>特定施設_問10(2)</vt:lpstr>
      <vt:lpstr>特定施設_問10(3)(4)</vt:lpstr>
      <vt:lpstr>非特定施設</vt:lpstr>
      <vt:lpstr>非特定施設_表紙</vt:lpstr>
      <vt:lpstr>非特定施設_問1～問2</vt:lpstr>
      <vt:lpstr>非特定施設_問3(1)</vt:lpstr>
      <vt:lpstr>非特定施設_問3(2)</vt:lpstr>
      <vt:lpstr>非特定施設_問4</vt:lpstr>
      <vt:lpstr>特定施設!Print_Area</vt:lpstr>
      <vt:lpstr>'特定施設_問10(1)'!Print_Area</vt:lpstr>
      <vt:lpstr>'特定施設_問10(2)'!Print_Area</vt:lpstr>
      <vt:lpstr>非特定施設!Print_Area</vt:lpstr>
      <vt:lpstr>'非特定施設_問1～問2'!Print_Area</vt:lpstr>
      <vt:lpstr>非特定施設_問4!Print_Area</vt:lpstr>
      <vt:lpstr>'特定施設_問10(2)'!Print_Titles</vt:lpstr>
      <vt:lpstr>'特定施設_問7(2)'!Print_Titles</vt:lpstr>
      <vt:lpstr>'非特定施設_問3(1)'!Print_Titles</vt:lpstr>
      <vt:lpstr>'非特定施設_問3(2)'!Print_Titles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2016-01-29T03:38:06Z</cp:lastPrinted>
  <dcterms:created xsi:type="dcterms:W3CDTF">2015-12-18T10:36:44Z</dcterms:created>
  <dcterms:modified xsi:type="dcterms:W3CDTF">2016-03-18T03:40:50Z</dcterms:modified>
</cp:coreProperties>
</file>