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oco\2023\8136351こども家庭庁　R5産後ケア\56.アンケート調査\2.調査票\"/>
    </mc:Choice>
  </mc:AlternateContent>
  <xr:revisionPtr revIDLastSave="0" documentId="13_ncr:1_{0752178A-4C15-40A7-A404-12C9350B1470}" xr6:coauthVersionLast="47" xr6:coauthVersionMax="47" xr10:uidLastSave="{00000000-0000-0000-0000-000000000000}"/>
  <workbookProtection workbookAlgorithmName="SHA-512" workbookHashValue="FFVwrg5BHBOd0WOwiazywSu5FBHGMr26FPz0Yk1v+2Ffmh8yjj3Mc45vttBby7HU8tWQ3eakUTwbpmxzulnziQ==" workbookSaltValue="irRjDgEEHRPYJbrSwslcqA==" workbookSpinCount="100000" lockStructure="1"/>
  <bookViews>
    <workbookView xWindow="-120" yWindow="-120" windowWidth="29040" windowHeight="17640" tabRatio="591" xr2:uid="{059FFE67-7EE6-49B3-92D4-EF85EB9353C0}"/>
  </bookViews>
  <sheets>
    <sheet name="はじめに" sheetId="2" r:id="rId1"/>
    <sheet name="産後ケア_調査票" sheetId="1" r:id="rId2"/>
    <sheet name="自治体コード_最後に非表示" sheetId="4" state="hidden" r:id="rId3"/>
    <sheet name="調査票管理表※最後に非表示に" sheetId="3" state="hidden" r:id="rId4"/>
  </sheets>
  <externalReferences>
    <externalReference r:id="rId5"/>
  </externalReferences>
  <definedNames>
    <definedName name="_xlnm._FilterDatabase" localSheetId="2" hidden="1">自治体コード_最後に非表示!$A$1:$H$1</definedName>
    <definedName name="_Hlk145499219" localSheetId="0">はじめに!$B$60</definedName>
    <definedName name="_xlnm.Print_Area" localSheetId="0">はじめに!$A$1:$R$229</definedName>
    <definedName name="_xlnm.Print_Area" localSheetId="1">産後ケア_調査票!$A$1:$H$471</definedName>
    <definedName name="_xlnm.Print_Area" localSheetId="2">自治体コード_最後に非表示!$A$1:$F$1795</definedName>
    <definedName name="図形">INDIRECT([1]選択肢_最後に非表示!$C$3)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4" i="1" l="1"/>
  <c r="K93" i="1"/>
  <c r="K92" i="1"/>
  <c r="A5" i="1"/>
  <c r="G452" i="1"/>
  <c r="H454" i="1"/>
  <c r="G440" i="1"/>
  <c r="F296" i="1"/>
  <c r="E166" i="1"/>
  <c r="J373" i="1"/>
  <c r="A373" i="1" s="1"/>
  <c r="J41" i="1"/>
  <c r="J88" i="1"/>
  <c r="J78" i="1"/>
  <c r="J70" i="1"/>
  <c r="J62" i="1"/>
  <c r="J33" i="1"/>
  <c r="J35" i="1"/>
  <c r="J58" i="1" s="1"/>
  <c r="F396" i="1"/>
  <c r="L289" i="1"/>
  <c r="K289" i="1"/>
  <c r="L270" i="1"/>
  <c r="K270" i="1"/>
  <c r="O270" i="1"/>
  <c r="N270" i="1"/>
  <c r="M270" i="1"/>
  <c r="J270" i="1"/>
  <c r="M420" i="1"/>
  <c r="L420" i="1"/>
  <c r="K420" i="1"/>
  <c r="M410" i="1"/>
  <c r="K410" i="1"/>
  <c r="L410" i="1"/>
  <c r="J382" i="1"/>
  <c r="K382" i="1"/>
  <c r="K223" i="1"/>
  <c r="K222" i="1"/>
  <c r="K221" i="1"/>
  <c r="O2" i="3"/>
  <c r="P2" i="3" s="1"/>
  <c r="L131" i="1" l="1"/>
  <c r="K119" i="1"/>
  <c r="J119" i="1"/>
  <c r="K133" i="1"/>
  <c r="K123" i="1"/>
  <c r="K132" i="1"/>
  <c r="K121" i="1"/>
  <c r="L133" i="1"/>
  <c r="L132" i="1"/>
  <c r="K131" i="1"/>
  <c r="J54" i="1"/>
  <c r="J74" i="1"/>
  <c r="J381" i="1"/>
  <c r="J125" i="1" l="1"/>
  <c r="J130" i="1"/>
  <c r="J456" i="1"/>
  <c r="A455" i="1" s="1"/>
  <c r="J449" i="1"/>
  <c r="J445" i="1" s="1"/>
  <c r="J444" i="1" s="1"/>
  <c r="A443" i="1" s="1"/>
  <c r="J432" i="1"/>
  <c r="J424" i="1" s="1"/>
  <c r="A425" i="1" s="1"/>
  <c r="K425" i="1"/>
  <c r="K418" i="1"/>
  <c r="M418" i="1"/>
  <c r="L418" i="1"/>
  <c r="M416" i="1"/>
  <c r="L416" i="1"/>
  <c r="K416" i="1"/>
  <c r="K408" i="1"/>
  <c r="M408" i="1"/>
  <c r="L408" i="1"/>
  <c r="M406" i="1"/>
  <c r="L406" i="1"/>
  <c r="K406" i="1"/>
  <c r="M405" i="1"/>
  <c r="K405" i="1"/>
  <c r="L405" i="1"/>
  <c r="J397" i="1"/>
  <c r="A397" i="1" s="1"/>
  <c r="J393" i="1"/>
  <c r="A393" i="1" s="1"/>
  <c r="J389" i="1"/>
  <c r="A389" i="1" s="1"/>
  <c r="J365" i="1"/>
  <c r="A365" i="1" s="1"/>
  <c r="J356" i="1"/>
  <c r="A356" i="1" s="1"/>
  <c r="J352" i="1"/>
  <c r="A352" i="1" s="1"/>
  <c r="K344" i="1"/>
  <c r="K343" i="1"/>
  <c r="K342" i="1"/>
  <c r="J330" i="1"/>
  <c r="A330" i="1" s="1"/>
  <c r="J299" i="1"/>
  <c r="A299" i="1" s="1"/>
  <c r="K210" i="1"/>
  <c r="K196" i="1"/>
  <c r="J200" i="1" s="1"/>
  <c r="A200" i="1" s="1"/>
  <c r="J196" i="1"/>
  <c r="J185" i="1"/>
  <c r="A184" i="1" s="1"/>
  <c r="J180" i="1"/>
  <c r="K172" i="1"/>
  <c r="K171" i="1"/>
  <c r="K170" i="1"/>
  <c r="K137" i="1"/>
  <c r="J141" i="1" s="1"/>
  <c r="A141" i="1" s="1"/>
  <c r="J137" i="1"/>
  <c r="A137" i="1" s="1"/>
  <c r="J92" i="1"/>
  <c r="A92" i="1" s="1"/>
  <c r="A88" i="1"/>
  <c r="A79" i="1"/>
  <c r="A74" i="1"/>
  <c r="A70" i="1"/>
  <c r="A62" i="1"/>
  <c r="A58" i="1"/>
  <c r="A54" i="1"/>
  <c r="A41" i="1"/>
  <c r="A33" i="1"/>
  <c r="J29" i="1"/>
  <c r="A29" i="1" s="1"/>
  <c r="J24" i="1"/>
  <c r="A24" i="1" s="1"/>
  <c r="J20" i="1"/>
  <c r="A20" i="1" s="1"/>
  <c r="H16" i="1"/>
  <c r="J14" i="1" s="1"/>
  <c r="A14" i="1" s="1"/>
  <c r="J6" i="1"/>
  <c r="J320" i="1" l="1"/>
  <c r="J171" i="1"/>
  <c r="K320" i="1"/>
  <c r="J172" i="1"/>
  <c r="J289" i="1"/>
  <c r="A287" i="1" s="1"/>
  <c r="J170" i="1"/>
  <c r="J107" i="1"/>
  <c r="A104" i="1" s="1"/>
  <c r="J158" i="1"/>
  <c r="J162" i="1"/>
  <c r="L158" i="1"/>
  <c r="L162" i="1"/>
  <c r="K162" i="1"/>
  <c r="K158" i="1"/>
  <c r="J101" i="1"/>
  <c r="J113" i="1"/>
  <c r="J223" i="1"/>
  <c r="J344" i="1"/>
  <c r="J349" i="1"/>
  <c r="M404" i="1"/>
  <c r="J121" i="1"/>
  <c r="J222" i="1"/>
  <c r="J99" i="1"/>
  <c r="J221" i="1"/>
  <c r="J268" i="1"/>
  <c r="A249" i="1" s="1"/>
  <c r="J347" i="1"/>
  <c r="O3" i="3"/>
  <c r="P3" i="3" s="1"/>
  <c r="Q3" i="3" s="1"/>
  <c r="R3" i="3" s="1"/>
  <c r="Q2" i="3"/>
  <c r="R2" i="3" s="1"/>
  <c r="J343" i="1"/>
  <c r="L415" i="1"/>
  <c r="J311" i="1"/>
  <c r="O5" i="3"/>
  <c r="P5" i="3" s="1"/>
  <c r="Q5" i="3" s="1"/>
  <c r="R5" i="3" s="1"/>
  <c r="O7" i="3"/>
  <c r="P7" i="3" s="1"/>
  <c r="Q7" i="3" s="1"/>
  <c r="R7" i="3" s="1"/>
  <c r="O9" i="3"/>
  <c r="P9" i="3" s="1"/>
  <c r="Q9" i="3" s="1"/>
  <c r="R9" i="3" s="1"/>
  <c r="O11" i="3"/>
  <c r="P11" i="3" s="1"/>
  <c r="Q11" i="3" s="1"/>
  <c r="R11" i="3" s="1"/>
  <c r="O13" i="3"/>
  <c r="P13" i="3" s="1"/>
  <c r="Q13" i="3" s="1"/>
  <c r="R13" i="3" s="1"/>
  <c r="O15" i="3"/>
  <c r="P15" i="3" s="1"/>
  <c r="Q15" i="3" s="1"/>
  <c r="R15" i="3" s="1"/>
  <c r="O17" i="3"/>
  <c r="P17" i="3" s="1"/>
  <c r="O4" i="3"/>
  <c r="P4" i="3" s="1"/>
  <c r="Q4" i="3" s="1"/>
  <c r="R4" i="3" s="1"/>
  <c r="O6" i="3"/>
  <c r="P6" i="3" s="1"/>
  <c r="Q6" i="3" s="1"/>
  <c r="R6" i="3" s="1"/>
  <c r="O8" i="3"/>
  <c r="P8" i="3" s="1"/>
  <c r="Q8" i="3" s="1"/>
  <c r="R8" i="3" s="1"/>
  <c r="O10" i="3"/>
  <c r="P10" i="3" s="1"/>
  <c r="Q10" i="3" s="1"/>
  <c r="R10" i="3" s="1"/>
  <c r="O12" i="3"/>
  <c r="P12" i="3" s="1"/>
  <c r="Q12" i="3" s="1"/>
  <c r="R12" i="3" s="1"/>
  <c r="O14" i="3"/>
  <c r="P14" i="3" s="1"/>
  <c r="Q14" i="3" s="1"/>
  <c r="R14" i="3" s="1"/>
  <c r="O16" i="3"/>
  <c r="P16" i="3" s="1"/>
  <c r="Q16" i="3" s="1"/>
  <c r="R16" i="3" s="1"/>
  <c r="K179" i="1"/>
  <c r="J179" i="1" s="1"/>
  <c r="J342" i="1"/>
  <c r="J348" i="1"/>
  <c r="L404" i="1"/>
  <c r="K404" i="1"/>
  <c r="K415" i="1"/>
  <c r="M415" i="1"/>
  <c r="A380" i="1"/>
  <c r="J310" i="1"/>
  <c r="J213" i="1"/>
  <c r="J123" i="1"/>
  <c r="J215" i="1"/>
  <c r="J237" i="1"/>
  <c r="J236" i="1"/>
  <c r="J211" i="1"/>
  <c r="J235" i="1"/>
  <c r="K177" i="1"/>
  <c r="J177" i="1" s="1"/>
  <c r="A196" i="1"/>
  <c r="K178" i="1"/>
  <c r="J178" i="1" s="1"/>
  <c r="J100" i="1"/>
  <c r="J111" i="1"/>
  <c r="J112" i="1"/>
  <c r="J118" i="1" l="1"/>
  <c r="J169" i="1"/>
  <c r="A169" i="1" s="1"/>
  <c r="J220" i="1"/>
  <c r="A220" i="1" s="1"/>
  <c r="J98" i="1"/>
  <c r="A97" i="1" s="1"/>
  <c r="A118" i="1"/>
  <c r="J309" i="1"/>
  <c r="A310" i="1" s="1"/>
  <c r="J156" i="1"/>
  <c r="A152" i="1" s="1"/>
  <c r="J414" i="1"/>
  <c r="A414" i="1" s="1"/>
  <c r="J346" i="1"/>
  <c r="A347" i="1" s="1"/>
  <c r="J319" i="1"/>
  <c r="A318" i="1" s="1"/>
  <c r="J341" i="1"/>
  <c r="A341" i="1" s="1"/>
  <c r="J403" i="1"/>
  <c r="A400" i="1" s="1"/>
  <c r="J210" i="1"/>
  <c r="A211" i="1" s="1"/>
  <c r="O18" i="3"/>
  <c r="P18" i="3" s="1"/>
  <c r="Q18" i="3" s="1"/>
  <c r="R18" i="3" s="1"/>
  <c r="J176" i="1"/>
  <c r="A176" i="1" s="1"/>
  <c r="J234" i="1"/>
  <c r="A230" i="1" s="1"/>
  <c r="J110" i="1"/>
  <c r="A111" i="1" s="1"/>
  <c r="O19" i="3" l="1"/>
  <c r="P19" i="3" s="1"/>
  <c r="Q19" i="3" s="1"/>
  <c r="R19" i="3" s="1"/>
  <c r="A128" i="1"/>
  <c r="O35" i="3" s="1"/>
  <c r="P35" i="3" s="1"/>
  <c r="Q35" i="3" s="1"/>
  <c r="R35" i="3" s="1"/>
  <c r="Q17" i="3"/>
  <c r="R17" i="3" s="1"/>
  <c r="O21" i="3"/>
  <c r="P21" i="3" s="1"/>
  <c r="O20" i="3"/>
  <c r="P20" i="3" s="1"/>
  <c r="Q20" i="3" s="1"/>
  <c r="R20" i="3" s="1"/>
  <c r="F232" i="1"/>
  <c r="F219" i="1"/>
  <c r="G340" i="1"/>
  <c r="G286" i="1"/>
  <c r="H169" i="1"/>
  <c r="H140" i="1"/>
  <c r="G127" i="1"/>
  <c r="G119" i="1"/>
  <c r="H309" i="1"/>
  <c r="H372" i="1"/>
  <c r="H388" i="1"/>
  <c r="H364" i="1"/>
  <c r="G381" i="1"/>
  <c r="H267" i="1"/>
  <c r="G267" i="1"/>
  <c r="O43" i="3" l="1"/>
  <c r="P43" i="3" s="1"/>
  <c r="Q43" i="3" s="1"/>
  <c r="R43" i="3" s="1"/>
  <c r="O44" i="3"/>
  <c r="P44" i="3" s="1"/>
  <c r="Q44" i="3" s="1"/>
  <c r="O29" i="3"/>
  <c r="P29" i="3" s="1"/>
  <c r="Q29" i="3" s="1"/>
  <c r="R29" i="3" s="1"/>
  <c r="O30" i="3"/>
  <c r="P30" i="3" s="1"/>
  <c r="Q30" i="3" s="1"/>
  <c r="R30" i="3" s="1"/>
  <c r="O45" i="3"/>
  <c r="P45" i="3" s="1"/>
  <c r="Q45" i="3" s="1"/>
  <c r="R45" i="3" s="1"/>
  <c r="O31" i="3"/>
  <c r="P31" i="3" s="1"/>
  <c r="Q31" i="3" s="1"/>
  <c r="R31" i="3" s="1"/>
  <c r="O52" i="3"/>
  <c r="P52" i="3" s="1"/>
  <c r="Q52" i="3" s="1"/>
  <c r="R52" i="3" s="1"/>
  <c r="O37" i="3"/>
  <c r="P37" i="3" s="1"/>
  <c r="Q37" i="3" s="1"/>
  <c r="R37" i="3" s="1"/>
  <c r="O22" i="3"/>
  <c r="P22" i="3" s="1"/>
  <c r="Q22" i="3" s="1"/>
  <c r="R22" i="3" s="1"/>
  <c r="O40" i="3"/>
  <c r="P40" i="3" s="1"/>
  <c r="Q40" i="3" s="1"/>
  <c r="R40" i="3" s="1"/>
  <c r="O49" i="3"/>
  <c r="P49" i="3" s="1"/>
  <c r="Q49" i="3" s="1"/>
  <c r="R49" i="3" s="1"/>
  <c r="O36" i="3"/>
  <c r="P36" i="3" s="1"/>
  <c r="Q36" i="3" s="1"/>
  <c r="R36" i="3" s="1"/>
  <c r="O48" i="3"/>
  <c r="P48" i="3" s="1"/>
  <c r="Q48" i="3" s="1"/>
  <c r="R48" i="3" s="1"/>
  <c r="O27" i="3"/>
  <c r="P27" i="3" s="1"/>
  <c r="Q27" i="3" s="1"/>
  <c r="R27" i="3" s="1"/>
  <c r="O32" i="3"/>
  <c r="P32" i="3" s="1"/>
  <c r="Q32" i="3" s="1"/>
  <c r="R32" i="3" s="1"/>
  <c r="O41" i="3"/>
  <c r="P41" i="3" s="1"/>
  <c r="Q41" i="3" s="1"/>
  <c r="R41" i="3" s="1"/>
  <c r="O50" i="3"/>
  <c r="P50" i="3" s="1"/>
  <c r="Q50" i="3" s="1"/>
  <c r="R50" i="3" s="1"/>
  <c r="O46" i="3"/>
  <c r="P46" i="3" s="1"/>
  <c r="Q46" i="3" s="1"/>
  <c r="R46" i="3" s="1"/>
  <c r="O42" i="3"/>
  <c r="P42" i="3" s="1"/>
  <c r="Q42" i="3" s="1"/>
  <c r="R42" i="3" s="1"/>
  <c r="O34" i="3"/>
  <c r="P34" i="3" s="1"/>
  <c r="Q34" i="3" s="1"/>
  <c r="R34" i="3" s="1"/>
  <c r="O38" i="3"/>
  <c r="P38" i="3" s="1"/>
  <c r="Q38" i="3" s="1"/>
  <c r="R38" i="3" s="1"/>
  <c r="Q21" i="3"/>
  <c r="R21" i="3" s="1"/>
  <c r="O51" i="3"/>
  <c r="P51" i="3" s="1"/>
  <c r="Q51" i="3" s="1"/>
  <c r="R51" i="3" s="1"/>
  <c r="O24" i="3"/>
  <c r="P24" i="3" s="1"/>
  <c r="Q24" i="3" s="1"/>
  <c r="R24" i="3" s="1"/>
  <c r="O23" i="3"/>
  <c r="P23" i="3" s="1"/>
  <c r="Q23" i="3" s="1"/>
  <c r="R23" i="3" s="1"/>
  <c r="O28" i="3"/>
  <c r="P28" i="3" s="1"/>
  <c r="Q28" i="3" s="1"/>
  <c r="R28" i="3" s="1"/>
  <c r="O47" i="3"/>
  <c r="P47" i="3" s="1"/>
  <c r="Q47" i="3" s="1"/>
  <c r="R47" i="3" s="1"/>
  <c r="O25" i="3"/>
  <c r="P25" i="3" s="1"/>
  <c r="Q25" i="3" s="1"/>
  <c r="R25" i="3" s="1"/>
  <c r="O26" i="3"/>
  <c r="P26" i="3" s="1"/>
  <c r="Q26" i="3" s="1"/>
  <c r="R26" i="3" s="1"/>
  <c r="O33" i="3"/>
  <c r="P33" i="3" s="1"/>
  <c r="Q33" i="3" s="1"/>
  <c r="R33" i="3" s="1"/>
  <c r="O39" i="3"/>
  <c r="P39" i="3" s="1"/>
  <c r="Q39" i="3" s="1"/>
  <c r="R39" i="3" s="1"/>
  <c r="O53" i="3"/>
  <c r="P53" i="3" s="1"/>
  <c r="Q53" i="3" s="1"/>
  <c r="R53" i="3" s="1"/>
  <c r="D1795" i="4"/>
  <c r="D1794" i="4"/>
  <c r="D1793" i="4"/>
  <c r="D1792" i="4"/>
  <c r="D1791" i="4"/>
  <c r="D1790" i="4"/>
  <c r="D1789" i="4"/>
  <c r="D1788" i="4"/>
  <c r="D1787" i="4"/>
  <c r="D1786" i="4"/>
  <c r="D1785" i="4"/>
  <c r="D1784" i="4"/>
  <c r="D1783" i="4"/>
  <c r="D1782" i="4"/>
  <c r="D1781" i="4"/>
  <c r="D1780" i="4"/>
  <c r="D1779" i="4"/>
  <c r="D1778" i="4"/>
  <c r="D1777" i="4"/>
  <c r="D1776" i="4"/>
  <c r="D1775" i="4"/>
  <c r="D1774" i="4"/>
  <c r="D1773" i="4"/>
  <c r="D1772" i="4"/>
  <c r="D1771" i="4"/>
  <c r="D1770" i="4"/>
  <c r="D1769" i="4"/>
  <c r="D1768" i="4"/>
  <c r="D1767" i="4"/>
  <c r="D1766" i="4"/>
  <c r="D1765" i="4"/>
  <c r="D1764" i="4"/>
  <c r="D1763" i="4"/>
  <c r="D1762" i="4"/>
  <c r="D1761" i="4"/>
  <c r="D1760" i="4"/>
  <c r="D1759" i="4"/>
  <c r="D1758" i="4"/>
  <c r="D1757" i="4"/>
  <c r="D1756" i="4"/>
  <c r="D1755" i="4"/>
  <c r="D1754" i="4"/>
  <c r="D1753" i="4"/>
  <c r="D1752" i="4"/>
  <c r="D1751" i="4"/>
  <c r="D1750" i="4"/>
  <c r="D1749" i="4"/>
  <c r="D1748" i="4"/>
  <c r="D1747" i="4"/>
  <c r="D1746" i="4"/>
  <c r="D1745" i="4"/>
  <c r="D1744" i="4"/>
  <c r="D1743" i="4"/>
  <c r="D1742" i="4"/>
  <c r="D1741" i="4"/>
  <c r="D1740" i="4"/>
  <c r="D1739" i="4"/>
  <c r="D1738" i="4"/>
  <c r="D1737" i="4"/>
  <c r="D1736" i="4"/>
  <c r="D1735" i="4"/>
  <c r="D1734" i="4"/>
  <c r="D1733" i="4"/>
  <c r="D1732" i="4"/>
  <c r="D1731" i="4"/>
  <c r="D1730" i="4"/>
  <c r="D1729" i="4"/>
  <c r="D1728" i="4"/>
  <c r="D1727" i="4"/>
  <c r="D1726" i="4"/>
  <c r="D1725" i="4"/>
  <c r="D1724" i="4"/>
  <c r="D1723" i="4"/>
  <c r="D1722" i="4"/>
  <c r="D1721" i="4"/>
  <c r="D1720" i="4"/>
  <c r="D1719" i="4"/>
  <c r="D1718" i="4"/>
  <c r="D1717" i="4"/>
  <c r="D1716" i="4"/>
  <c r="D1715" i="4"/>
  <c r="D1714" i="4"/>
  <c r="D1713" i="4"/>
  <c r="D1712" i="4"/>
  <c r="D1711" i="4"/>
  <c r="D1710" i="4"/>
  <c r="D1709" i="4"/>
  <c r="D1708" i="4"/>
  <c r="D1707" i="4"/>
  <c r="D1706" i="4"/>
  <c r="D1705" i="4"/>
  <c r="D1704" i="4"/>
  <c r="D1703" i="4"/>
  <c r="D1702" i="4"/>
  <c r="D1701" i="4"/>
  <c r="D1700" i="4"/>
  <c r="D1699" i="4"/>
  <c r="D1698" i="4"/>
  <c r="D1697" i="4"/>
  <c r="D1696" i="4"/>
  <c r="D1695" i="4"/>
  <c r="D1694" i="4"/>
  <c r="D1693" i="4"/>
  <c r="D1692" i="4"/>
  <c r="D1691" i="4"/>
  <c r="D1690" i="4"/>
  <c r="D1689" i="4"/>
  <c r="D1688" i="4"/>
  <c r="D1687" i="4"/>
  <c r="D1686" i="4"/>
  <c r="D1685" i="4"/>
  <c r="D1684" i="4"/>
  <c r="D1683" i="4"/>
  <c r="D1682" i="4"/>
  <c r="D1681" i="4"/>
  <c r="D1680" i="4"/>
  <c r="D1679" i="4"/>
  <c r="D1678" i="4"/>
  <c r="D1677" i="4"/>
  <c r="D1676" i="4"/>
  <c r="D1675" i="4"/>
  <c r="D1674" i="4"/>
  <c r="D1673" i="4"/>
  <c r="D1672" i="4"/>
  <c r="D1671" i="4"/>
  <c r="D1670" i="4"/>
  <c r="D1669" i="4"/>
  <c r="D1668" i="4"/>
  <c r="D1667" i="4"/>
  <c r="D1666" i="4"/>
  <c r="D1665" i="4"/>
  <c r="D1664" i="4"/>
  <c r="D1663" i="4"/>
  <c r="D1662" i="4"/>
  <c r="D1661" i="4"/>
  <c r="D1660" i="4"/>
  <c r="D1659" i="4"/>
  <c r="D1658" i="4"/>
  <c r="D1657" i="4"/>
  <c r="D1656" i="4"/>
  <c r="D1655" i="4"/>
  <c r="D1654" i="4"/>
  <c r="D1653" i="4"/>
  <c r="D1652" i="4"/>
  <c r="D1651" i="4"/>
  <c r="D1650" i="4"/>
  <c r="D1649" i="4"/>
  <c r="D1648" i="4"/>
  <c r="D1647" i="4"/>
  <c r="D1646" i="4"/>
  <c r="D1645" i="4"/>
  <c r="D1644" i="4"/>
  <c r="D1643" i="4"/>
  <c r="D1642" i="4"/>
  <c r="D1641" i="4"/>
  <c r="D1640" i="4"/>
  <c r="D1639" i="4"/>
  <c r="D1638" i="4"/>
  <c r="D1637" i="4"/>
  <c r="D1636" i="4"/>
  <c r="D1635" i="4"/>
  <c r="D1634" i="4"/>
  <c r="D1633" i="4"/>
  <c r="D1632" i="4"/>
  <c r="D1631" i="4"/>
  <c r="D1630" i="4"/>
  <c r="D1629" i="4"/>
  <c r="D1628" i="4"/>
  <c r="D1627" i="4"/>
  <c r="D1626" i="4"/>
  <c r="D1625" i="4"/>
  <c r="D1624" i="4"/>
  <c r="D1623" i="4"/>
  <c r="D1622" i="4"/>
  <c r="D1621" i="4"/>
  <c r="D1620" i="4"/>
  <c r="D1619" i="4"/>
  <c r="D1618" i="4"/>
  <c r="D1617" i="4"/>
  <c r="D1616" i="4"/>
  <c r="D1615" i="4"/>
  <c r="D1614" i="4"/>
  <c r="D1613" i="4"/>
  <c r="D1612" i="4"/>
  <c r="D1611" i="4"/>
  <c r="D1610" i="4"/>
  <c r="D1609" i="4"/>
  <c r="D1608" i="4"/>
  <c r="D1607" i="4"/>
  <c r="D1606" i="4"/>
  <c r="D1605" i="4"/>
  <c r="D1604" i="4"/>
  <c r="D1603" i="4"/>
  <c r="D1602" i="4"/>
  <c r="D1601" i="4"/>
  <c r="D1600" i="4"/>
  <c r="D1599" i="4"/>
  <c r="D1598" i="4"/>
  <c r="D1597" i="4"/>
  <c r="D1596" i="4"/>
  <c r="D1595" i="4"/>
  <c r="D1594" i="4"/>
  <c r="D1593" i="4"/>
  <c r="D1592" i="4"/>
  <c r="D1591" i="4"/>
  <c r="D1590" i="4"/>
  <c r="D1589" i="4"/>
  <c r="D1588" i="4"/>
  <c r="D1587" i="4"/>
  <c r="D1586" i="4"/>
  <c r="D1585" i="4"/>
  <c r="D1584" i="4"/>
  <c r="D1583" i="4"/>
  <c r="D1582" i="4"/>
  <c r="D1581" i="4"/>
  <c r="D1580" i="4"/>
  <c r="D1579" i="4"/>
  <c r="D1578" i="4"/>
  <c r="D1577" i="4"/>
  <c r="D1576" i="4"/>
  <c r="D1575" i="4"/>
  <c r="D1574" i="4"/>
  <c r="D1573" i="4"/>
  <c r="D1572" i="4"/>
  <c r="D1571" i="4"/>
  <c r="D1570" i="4"/>
  <c r="D1569" i="4"/>
  <c r="D1568" i="4"/>
  <c r="D1567" i="4"/>
  <c r="D1566" i="4"/>
  <c r="D1565" i="4"/>
  <c r="D1564" i="4"/>
  <c r="D1563" i="4"/>
  <c r="D1562" i="4"/>
  <c r="D1561" i="4"/>
  <c r="D1560" i="4"/>
  <c r="D1559" i="4"/>
  <c r="D1558" i="4"/>
  <c r="D1557" i="4"/>
  <c r="D1556" i="4"/>
  <c r="D1555" i="4"/>
  <c r="D1554" i="4"/>
  <c r="D1553" i="4"/>
  <c r="D1552" i="4"/>
  <c r="D1551" i="4"/>
  <c r="D1550" i="4"/>
  <c r="D1549" i="4"/>
  <c r="D1548" i="4"/>
  <c r="D1547" i="4"/>
  <c r="D1546" i="4"/>
  <c r="D1545" i="4"/>
  <c r="D1544" i="4"/>
  <c r="D1543" i="4"/>
  <c r="D1542" i="4"/>
  <c r="D1541" i="4"/>
  <c r="D1540" i="4"/>
  <c r="D1539" i="4"/>
  <c r="D1538" i="4"/>
  <c r="D1537" i="4"/>
  <c r="D1536" i="4"/>
  <c r="D1535" i="4"/>
  <c r="D1534" i="4"/>
  <c r="D1533" i="4"/>
  <c r="D1532" i="4"/>
  <c r="D1531" i="4"/>
  <c r="D1530" i="4"/>
  <c r="D1529" i="4"/>
  <c r="D1528" i="4"/>
  <c r="D1527" i="4"/>
  <c r="D1526" i="4"/>
  <c r="D1525" i="4"/>
  <c r="D1524" i="4"/>
  <c r="D1523" i="4"/>
  <c r="D1522" i="4"/>
  <c r="D1521" i="4"/>
  <c r="D1520" i="4"/>
  <c r="D1519" i="4"/>
  <c r="D1518" i="4"/>
  <c r="D1517" i="4"/>
  <c r="D1516" i="4"/>
  <c r="D1515" i="4"/>
  <c r="D1514" i="4"/>
  <c r="D1513" i="4"/>
  <c r="D1512" i="4"/>
  <c r="D1511" i="4"/>
  <c r="D1510" i="4"/>
  <c r="D1509" i="4"/>
  <c r="D1508" i="4"/>
  <c r="D1507" i="4"/>
  <c r="D1506" i="4"/>
  <c r="D1505" i="4"/>
  <c r="D1504" i="4"/>
  <c r="D1503" i="4"/>
  <c r="D1502" i="4"/>
  <c r="D1501" i="4"/>
  <c r="D1500" i="4"/>
  <c r="D1499" i="4"/>
  <c r="D1498" i="4"/>
  <c r="D1497" i="4"/>
  <c r="D1496" i="4"/>
  <c r="D1495" i="4"/>
  <c r="D1494" i="4"/>
  <c r="D1493" i="4"/>
  <c r="D1492" i="4"/>
  <c r="D1491" i="4"/>
  <c r="D1490" i="4"/>
  <c r="D1489" i="4"/>
  <c r="D1488" i="4"/>
  <c r="D1487" i="4"/>
  <c r="D1486" i="4"/>
  <c r="D1485" i="4"/>
  <c r="D1484" i="4"/>
  <c r="D1483" i="4"/>
  <c r="D1482" i="4"/>
  <c r="D1481" i="4"/>
  <c r="D1480" i="4"/>
  <c r="D1479" i="4"/>
  <c r="D1478" i="4"/>
  <c r="D1477" i="4"/>
  <c r="D1476" i="4"/>
  <c r="D1475" i="4"/>
  <c r="D1474" i="4"/>
  <c r="D1473" i="4"/>
  <c r="D1472" i="4"/>
  <c r="D1471" i="4"/>
  <c r="D1470" i="4"/>
  <c r="D1469" i="4"/>
  <c r="D1468" i="4"/>
  <c r="D1467" i="4"/>
  <c r="D1466" i="4"/>
  <c r="D1465" i="4"/>
  <c r="D1464" i="4"/>
  <c r="D1463" i="4"/>
  <c r="D1462" i="4"/>
  <c r="D1461" i="4"/>
  <c r="D1460" i="4"/>
  <c r="D1459" i="4"/>
  <c r="D1458" i="4"/>
  <c r="D1457" i="4"/>
  <c r="D1456" i="4"/>
  <c r="D1455" i="4"/>
  <c r="D1454" i="4"/>
  <c r="D1453" i="4"/>
  <c r="D1452" i="4"/>
  <c r="D1451" i="4"/>
  <c r="D1450" i="4"/>
  <c r="D1449" i="4"/>
  <c r="D1448" i="4"/>
  <c r="D1447" i="4"/>
  <c r="D1446" i="4"/>
  <c r="D1445" i="4"/>
  <c r="D1444" i="4"/>
  <c r="D1443" i="4"/>
  <c r="D1442" i="4"/>
  <c r="D1441" i="4"/>
  <c r="D1440" i="4"/>
  <c r="D1439" i="4"/>
  <c r="D1438" i="4"/>
  <c r="D1437" i="4"/>
  <c r="D1436" i="4"/>
  <c r="D1435" i="4"/>
  <c r="D1434" i="4"/>
  <c r="D1433" i="4"/>
  <c r="D1432" i="4"/>
  <c r="D1431" i="4"/>
  <c r="D1430" i="4"/>
  <c r="D1429" i="4"/>
  <c r="D1428" i="4"/>
  <c r="D1427" i="4"/>
  <c r="D1426" i="4"/>
  <c r="D1425" i="4"/>
  <c r="D1424" i="4"/>
  <c r="D1423" i="4"/>
  <c r="D1422" i="4"/>
  <c r="D1421" i="4"/>
  <c r="D1420" i="4"/>
  <c r="D1419" i="4"/>
  <c r="D1418" i="4"/>
  <c r="D1417" i="4"/>
  <c r="D1416" i="4"/>
  <c r="D1415" i="4"/>
  <c r="D1414" i="4"/>
  <c r="D1413" i="4"/>
  <c r="D1412" i="4"/>
  <c r="D1411" i="4"/>
  <c r="D1410" i="4"/>
  <c r="D1409" i="4"/>
  <c r="D1408" i="4"/>
  <c r="D1407" i="4"/>
  <c r="D1406" i="4"/>
  <c r="D1405" i="4"/>
  <c r="D1404" i="4"/>
  <c r="D1403" i="4"/>
  <c r="D1402" i="4"/>
  <c r="D1401" i="4"/>
  <c r="D1400" i="4"/>
  <c r="D1399" i="4"/>
  <c r="D1398" i="4"/>
  <c r="D1397" i="4"/>
  <c r="D1396" i="4"/>
  <c r="D1395" i="4"/>
  <c r="D1394" i="4"/>
  <c r="D1393" i="4"/>
  <c r="D1392" i="4"/>
  <c r="D1391" i="4"/>
  <c r="D1390" i="4"/>
  <c r="D1389" i="4"/>
  <c r="D1388" i="4"/>
  <c r="D1387" i="4"/>
  <c r="D1386" i="4"/>
  <c r="D1385" i="4"/>
  <c r="D1384" i="4"/>
  <c r="D1383" i="4"/>
  <c r="D1382" i="4"/>
  <c r="D1381" i="4"/>
  <c r="D1380" i="4"/>
  <c r="D1379" i="4"/>
  <c r="D1378" i="4"/>
  <c r="D1377" i="4"/>
  <c r="D1376" i="4"/>
  <c r="D1375" i="4"/>
  <c r="D1374" i="4"/>
  <c r="D1373" i="4"/>
  <c r="D1372" i="4"/>
  <c r="D1371" i="4"/>
  <c r="D1370" i="4"/>
  <c r="D1369" i="4"/>
  <c r="D1368" i="4"/>
  <c r="D1367" i="4"/>
  <c r="D1366" i="4"/>
  <c r="D1365" i="4"/>
  <c r="D1364" i="4"/>
  <c r="D1363" i="4"/>
  <c r="D1362" i="4"/>
  <c r="D1361" i="4"/>
  <c r="D1360" i="4"/>
  <c r="D1359" i="4"/>
  <c r="D1358" i="4"/>
  <c r="D1357" i="4"/>
  <c r="D1356" i="4"/>
  <c r="D1355" i="4"/>
  <c r="D1354" i="4"/>
  <c r="D1353" i="4"/>
  <c r="D1352" i="4"/>
  <c r="D1351" i="4"/>
  <c r="D1350" i="4"/>
  <c r="D1349" i="4"/>
  <c r="D1348" i="4"/>
  <c r="D1347" i="4"/>
  <c r="D1346" i="4"/>
  <c r="D1345" i="4"/>
  <c r="D1344" i="4"/>
  <c r="D1343" i="4"/>
  <c r="D1342" i="4"/>
  <c r="D1341" i="4"/>
  <c r="D1340" i="4"/>
  <c r="D1339" i="4"/>
  <c r="D1338" i="4"/>
  <c r="D1337" i="4"/>
  <c r="D1336" i="4"/>
  <c r="D1335" i="4"/>
  <c r="D1334" i="4"/>
  <c r="D1333" i="4"/>
  <c r="D1332" i="4"/>
  <c r="D1331" i="4"/>
  <c r="D1330" i="4"/>
  <c r="D1329" i="4"/>
  <c r="D1328" i="4"/>
  <c r="D1327" i="4"/>
  <c r="D1326" i="4"/>
  <c r="D1325" i="4"/>
  <c r="D1324" i="4"/>
  <c r="D1323" i="4"/>
  <c r="D1322" i="4"/>
  <c r="D1321" i="4"/>
  <c r="D1320" i="4"/>
  <c r="D1319" i="4"/>
  <c r="D1318" i="4"/>
  <c r="D1317" i="4"/>
  <c r="D1316" i="4"/>
  <c r="D1315" i="4"/>
  <c r="D1314" i="4"/>
  <c r="D1313" i="4"/>
  <c r="D1312" i="4"/>
  <c r="D1311" i="4"/>
  <c r="D1310" i="4"/>
  <c r="D1309" i="4"/>
  <c r="D1308" i="4"/>
  <c r="D1307" i="4"/>
  <c r="D1306" i="4"/>
  <c r="D1305" i="4"/>
  <c r="D1304" i="4"/>
  <c r="D1303" i="4"/>
  <c r="D1302" i="4"/>
  <c r="D1301" i="4"/>
  <c r="D1300" i="4"/>
  <c r="D1299" i="4"/>
  <c r="D1298" i="4"/>
  <c r="D1297" i="4"/>
  <c r="D1296" i="4"/>
  <c r="D1295" i="4"/>
  <c r="D1294" i="4"/>
  <c r="D1293" i="4"/>
  <c r="D1292" i="4"/>
  <c r="D1291" i="4"/>
  <c r="D1290" i="4"/>
  <c r="D1289" i="4"/>
  <c r="D1288" i="4"/>
  <c r="D1287" i="4"/>
  <c r="D1286" i="4"/>
  <c r="D1285" i="4"/>
  <c r="D1284" i="4"/>
  <c r="D1283" i="4"/>
  <c r="D1282" i="4"/>
  <c r="D1281" i="4"/>
  <c r="D1280" i="4"/>
  <c r="D1279" i="4"/>
  <c r="D1278" i="4"/>
  <c r="D1277" i="4"/>
  <c r="D1276" i="4"/>
  <c r="D1275" i="4"/>
  <c r="D1274" i="4"/>
  <c r="D1273" i="4"/>
  <c r="D1272" i="4"/>
  <c r="D1271" i="4"/>
  <c r="D1270" i="4"/>
  <c r="D1269" i="4"/>
  <c r="D1268" i="4"/>
  <c r="D1267" i="4"/>
  <c r="D1266" i="4"/>
  <c r="D1265" i="4"/>
  <c r="D1264" i="4"/>
  <c r="D1263" i="4"/>
  <c r="D1262" i="4"/>
  <c r="D1261" i="4"/>
  <c r="D1260" i="4"/>
  <c r="D1259" i="4"/>
  <c r="D1258" i="4"/>
  <c r="D1257" i="4"/>
  <c r="D1256" i="4"/>
  <c r="D1255" i="4"/>
  <c r="D1254" i="4"/>
  <c r="D1253" i="4"/>
  <c r="D1252" i="4"/>
  <c r="D1251" i="4"/>
  <c r="D1250" i="4"/>
  <c r="D1249" i="4"/>
  <c r="D1248" i="4"/>
  <c r="D1247" i="4"/>
  <c r="D1246" i="4"/>
  <c r="D1245" i="4"/>
  <c r="D1244" i="4"/>
  <c r="D1243" i="4"/>
  <c r="D1242" i="4"/>
  <c r="D1241" i="4"/>
  <c r="D1240" i="4"/>
  <c r="D1239" i="4"/>
  <c r="D1238" i="4"/>
  <c r="D1237" i="4"/>
  <c r="D1236" i="4"/>
  <c r="D1235" i="4"/>
  <c r="D1234" i="4"/>
  <c r="D1233" i="4"/>
  <c r="D1232" i="4"/>
  <c r="D1231" i="4"/>
  <c r="D1230" i="4"/>
  <c r="D1229" i="4"/>
  <c r="D1228" i="4"/>
  <c r="D1227" i="4"/>
  <c r="D1226" i="4"/>
  <c r="D1225" i="4"/>
  <c r="D1224" i="4"/>
  <c r="D1223" i="4"/>
  <c r="D1222" i="4"/>
  <c r="D1221" i="4"/>
  <c r="D1220" i="4"/>
  <c r="D1219" i="4"/>
  <c r="D1218" i="4"/>
  <c r="D1217" i="4"/>
  <c r="D1216" i="4"/>
  <c r="D1215" i="4"/>
  <c r="D1214" i="4"/>
  <c r="D1213" i="4"/>
  <c r="D1212" i="4"/>
  <c r="D1211" i="4"/>
  <c r="D1210" i="4"/>
  <c r="D1209" i="4"/>
  <c r="D1208" i="4"/>
  <c r="D1207" i="4"/>
  <c r="D1206" i="4"/>
  <c r="D1205" i="4"/>
  <c r="D1204" i="4"/>
  <c r="D1203" i="4"/>
  <c r="D1202" i="4"/>
  <c r="D1201" i="4"/>
  <c r="D1200" i="4"/>
  <c r="D1199" i="4"/>
  <c r="D1198" i="4"/>
  <c r="D1197" i="4"/>
  <c r="D1196" i="4"/>
  <c r="D1195" i="4"/>
  <c r="D1194" i="4"/>
  <c r="D1193" i="4"/>
  <c r="D1192" i="4"/>
  <c r="D1191" i="4"/>
  <c r="D1190" i="4"/>
  <c r="D1189" i="4"/>
  <c r="D1188" i="4"/>
  <c r="D1187" i="4"/>
  <c r="D1186" i="4"/>
  <c r="D1185" i="4"/>
  <c r="D1184" i="4"/>
  <c r="D1183" i="4"/>
  <c r="D1182" i="4"/>
  <c r="D1181" i="4"/>
  <c r="D1180" i="4"/>
  <c r="D1179" i="4"/>
  <c r="D1178" i="4"/>
  <c r="D1177" i="4"/>
  <c r="D1176" i="4"/>
  <c r="D1175" i="4"/>
  <c r="D1174" i="4"/>
  <c r="D1173" i="4"/>
  <c r="D1172" i="4"/>
  <c r="D1171" i="4"/>
  <c r="D1170" i="4"/>
  <c r="D1169" i="4"/>
  <c r="D1168" i="4"/>
  <c r="D1167" i="4"/>
  <c r="D1166" i="4"/>
  <c r="D1165" i="4"/>
  <c r="D1164" i="4"/>
  <c r="D1163" i="4"/>
  <c r="D1162" i="4"/>
  <c r="D1161" i="4"/>
  <c r="D1160" i="4"/>
  <c r="D1159" i="4"/>
  <c r="D1158" i="4"/>
  <c r="D1157" i="4"/>
  <c r="D1156" i="4"/>
  <c r="D1155" i="4"/>
  <c r="D1154" i="4"/>
  <c r="D1153" i="4"/>
  <c r="D1152" i="4"/>
  <c r="D1151" i="4"/>
  <c r="D1150" i="4"/>
  <c r="D1149" i="4"/>
  <c r="D1148" i="4"/>
  <c r="D1147" i="4"/>
  <c r="D1146" i="4"/>
  <c r="D1145" i="4"/>
  <c r="D1144" i="4"/>
  <c r="D1143" i="4"/>
  <c r="D1142" i="4"/>
  <c r="D1141" i="4"/>
  <c r="D1140" i="4"/>
  <c r="D1139" i="4"/>
  <c r="D1138" i="4"/>
  <c r="D1137" i="4"/>
  <c r="D1136" i="4"/>
  <c r="D1135" i="4"/>
  <c r="D1134" i="4"/>
  <c r="D1133" i="4"/>
  <c r="D1132" i="4"/>
  <c r="D1131" i="4"/>
  <c r="D1130" i="4"/>
  <c r="D1129" i="4"/>
  <c r="D1128" i="4"/>
  <c r="D1127" i="4"/>
  <c r="D1126" i="4"/>
  <c r="D1125" i="4"/>
  <c r="D1124" i="4"/>
  <c r="D1123" i="4"/>
  <c r="D1122" i="4"/>
  <c r="D1121" i="4"/>
  <c r="D1120" i="4"/>
  <c r="D1119" i="4"/>
  <c r="D1118" i="4"/>
  <c r="D1117" i="4"/>
  <c r="D1116" i="4"/>
  <c r="D1115" i="4"/>
  <c r="D1114" i="4"/>
  <c r="D1113" i="4"/>
  <c r="D1112" i="4"/>
  <c r="D1111" i="4"/>
  <c r="D1110" i="4"/>
  <c r="D1109" i="4"/>
  <c r="D1108" i="4"/>
  <c r="D1107" i="4"/>
  <c r="D1106" i="4"/>
  <c r="D1105" i="4"/>
  <c r="D1104" i="4"/>
  <c r="D1103" i="4"/>
  <c r="D1102" i="4"/>
  <c r="D1101" i="4"/>
  <c r="D1100" i="4"/>
  <c r="D1099" i="4"/>
  <c r="D1098" i="4"/>
  <c r="D1097" i="4"/>
  <c r="D1096" i="4"/>
  <c r="D1095" i="4"/>
  <c r="D1094" i="4"/>
  <c r="D1093" i="4"/>
  <c r="D1092" i="4"/>
  <c r="D1091" i="4"/>
  <c r="D1090" i="4"/>
  <c r="D1089" i="4"/>
  <c r="D1088" i="4"/>
  <c r="D1087" i="4"/>
  <c r="D1086" i="4"/>
  <c r="D1085" i="4"/>
  <c r="D1084" i="4"/>
  <c r="D1083" i="4"/>
  <c r="D1082" i="4"/>
  <c r="D1081" i="4"/>
  <c r="D1080" i="4"/>
  <c r="D1079" i="4"/>
  <c r="D1078" i="4"/>
  <c r="D1077" i="4"/>
  <c r="D1076" i="4"/>
  <c r="D1075" i="4"/>
  <c r="D1074" i="4"/>
  <c r="D1073" i="4"/>
  <c r="D1072" i="4"/>
  <c r="D1071" i="4"/>
  <c r="D1070" i="4"/>
  <c r="D1069" i="4"/>
  <c r="D1068" i="4"/>
  <c r="D1067" i="4"/>
  <c r="D1066" i="4"/>
  <c r="D1065" i="4"/>
  <c r="D1064" i="4"/>
  <c r="D1063" i="4"/>
  <c r="D1062" i="4"/>
  <c r="D1061" i="4"/>
  <c r="D1060" i="4"/>
  <c r="D1059" i="4"/>
  <c r="D1058" i="4"/>
  <c r="D1057" i="4"/>
  <c r="D1056" i="4"/>
  <c r="D1055" i="4"/>
  <c r="D1054" i="4"/>
  <c r="D1053" i="4"/>
  <c r="D1052" i="4"/>
  <c r="D1051" i="4"/>
  <c r="D1050" i="4"/>
  <c r="D1049" i="4"/>
  <c r="D1048" i="4"/>
  <c r="D1047" i="4"/>
  <c r="D1046" i="4"/>
  <c r="D1045" i="4"/>
  <c r="D1044" i="4"/>
  <c r="D1043" i="4"/>
  <c r="D1042" i="4"/>
  <c r="D1041" i="4"/>
  <c r="D1040" i="4"/>
  <c r="D1039" i="4"/>
  <c r="D1038" i="4"/>
  <c r="D1037" i="4"/>
  <c r="D1036" i="4"/>
  <c r="D1035" i="4"/>
  <c r="D1034" i="4"/>
  <c r="D1033" i="4"/>
  <c r="D1032" i="4"/>
  <c r="D1031" i="4"/>
  <c r="D1030" i="4"/>
  <c r="D1029" i="4"/>
  <c r="D1028" i="4"/>
  <c r="D1027" i="4"/>
  <c r="D1026" i="4"/>
  <c r="D1025" i="4"/>
  <c r="D1024" i="4"/>
  <c r="D1023" i="4"/>
  <c r="D1022" i="4"/>
  <c r="D1021" i="4"/>
  <c r="D1020" i="4"/>
  <c r="D1019" i="4"/>
  <c r="D1018" i="4"/>
  <c r="D1017" i="4"/>
  <c r="D1016" i="4"/>
  <c r="D1015" i="4"/>
  <c r="D1014" i="4"/>
  <c r="D1013" i="4"/>
  <c r="D1012" i="4"/>
  <c r="D1011" i="4"/>
  <c r="D1010" i="4"/>
  <c r="D1009" i="4"/>
  <c r="D1008" i="4"/>
  <c r="D1007" i="4"/>
  <c r="D1006" i="4"/>
  <c r="D1005" i="4"/>
  <c r="D1004" i="4"/>
  <c r="D1003" i="4"/>
  <c r="D1002" i="4"/>
  <c r="D1001" i="4"/>
  <c r="D1000" i="4"/>
  <c r="D999" i="4"/>
  <c r="D998" i="4"/>
  <c r="D997" i="4"/>
  <c r="D996" i="4"/>
  <c r="D995" i="4"/>
  <c r="D994" i="4"/>
  <c r="D993" i="4"/>
  <c r="D992" i="4"/>
  <c r="D991" i="4"/>
  <c r="D990" i="4"/>
  <c r="D989" i="4"/>
  <c r="D988" i="4"/>
  <c r="D987" i="4"/>
  <c r="D986" i="4"/>
  <c r="D985" i="4"/>
  <c r="D984" i="4"/>
  <c r="D983" i="4"/>
  <c r="D982" i="4"/>
  <c r="D981" i="4"/>
  <c r="D980" i="4"/>
  <c r="D979" i="4"/>
  <c r="D978" i="4"/>
  <c r="D977" i="4"/>
  <c r="D976" i="4"/>
  <c r="D975" i="4"/>
  <c r="D974" i="4"/>
  <c r="D973" i="4"/>
  <c r="D972" i="4"/>
  <c r="D971" i="4"/>
  <c r="D970" i="4"/>
  <c r="D969" i="4"/>
  <c r="D968" i="4"/>
  <c r="D967" i="4"/>
  <c r="D966" i="4"/>
  <c r="D965" i="4"/>
  <c r="D964" i="4"/>
  <c r="D963" i="4"/>
  <c r="D962" i="4"/>
  <c r="D961" i="4"/>
  <c r="D960" i="4"/>
  <c r="D959" i="4"/>
  <c r="D958" i="4"/>
  <c r="D957" i="4"/>
  <c r="D956" i="4"/>
  <c r="D955" i="4"/>
  <c r="D954" i="4"/>
  <c r="D953" i="4"/>
  <c r="D952" i="4"/>
  <c r="D951" i="4"/>
  <c r="D950" i="4"/>
  <c r="D949" i="4"/>
  <c r="D948" i="4"/>
  <c r="D947" i="4"/>
  <c r="D946" i="4"/>
  <c r="D945" i="4"/>
  <c r="D944" i="4"/>
  <c r="D943" i="4"/>
  <c r="D942" i="4"/>
  <c r="D941" i="4"/>
  <c r="D940" i="4"/>
  <c r="D939" i="4"/>
  <c r="D938" i="4"/>
  <c r="D937" i="4"/>
  <c r="D936" i="4"/>
  <c r="D935" i="4"/>
  <c r="D934" i="4"/>
  <c r="D933" i="4"/>
  <c r="D932" i="4"/>
  <c r="D931" i="4"/>
  <c r="D930" i="4"/>
  <c r="D929" i="4"/>
  <c r="D928" i="4"/>
  <c r="D927" i="4"/>
  <c r="D926" i="4"/>
  <c r="D925" i="4"/>
  <c r="D924" i="4"/>
  <c r="D923" i="4"/>
  <c r="D922" i="4"/>
  <c r="D921" i="4"/>
  <c r="D920" i="4"/>
  <c r="D919" i="4"/>
  <c r="D918" i="4"/>
  <c r="D917" i="4"/>
  <c r="D916" i="4"/>
  <c r="D915" i="4"/>
  <c r="D914" i="4"/>
  <c r="D913" i="4"/>
  <c r="D912" i="4"/>
  <c r="D911" i="4"/>
  <c r="D910" i="4"/>
  <c r="D909" i="4"/>
  <c r="D908" i="4"/>
  <c r="D907" i="4"/>
  <c r="D906" i="4"/>
  <c r="D905" i="4"/>
  <c r="D904" i="4"/>
  <c r="D903" i="4"/>
  <c r="D902" i="4"/>
  <c r="D901" i="4"/>
  <c r="D900" i="4"/>
  <c r="D899" i="4"/>
  <c r="D898" i="4"/>
  <c r="D897" i="4"/>
  <c r="D896" i="4"/>
  <c r="D895" i="4"/>
  <c r="D894" i="4"/>
  <c r="D893" i="4"/>
  <c r="D892" i="4"/>
  <c r="D891" i="4"/>
  <c r="D890" i="4"/>
  <c r="D889" i="4"/>
  <c r="D888" i="4"/>
  <c r="D887" i="4"/>
  <c r="D886" i="4"/>
  <c r="D885" i="4"/>
  <c r="D884" i="4"/>
  <c r="D883" i="4"/>
  <c r="D882" i="4"/>
  <c r="D881" i="4"/>
  <c r="D880" i="4"/>
  <c r="D879" i="4"/>
  <c r="D878" i="4"/>
  <c r="D877" i="4"/>
  <c r="D876" i="4"/>
  <c r="D875" i="4"/>
  <c r="D874" i="4"/>
  <c r="D873" i="4"/>
  <c r="D872" i="4"/>
  <c r="D871" i="4"/>
  <c r="D870" i="4"/>
  <c r="D869" i="4"/>
  <c r="D868" i="4"/>
  <c r="D867" i="4"/>
  <c r="D866" i="4"/>
  <c r="D865" i="4"/>
  <c r="D864" i="4"/>
  <c r="D863" i="4"/>
  <c r="D862" i="4"/>
  <c r="D861" i="4"/>
  <c r="D860" i="4"/>
  <c r="D859" i="4"/>
  <c r="D858" i="4"/>
  <c r="D857" i="4"/>
  <c r="D856" i="4"/>
  <c r="D855" i="4"/>
  <c r="D854" i="4"/>
  <c r="D853" i="4"/>
  <c r="D852" i="4"/>
  <c r="D851" i="4"/>
  <c r="D850" i="4"/>
  <c r="D849" i="4"/>
  <c r="D848" i="4"/>
  <c r="D847" i="4"/>
  <c r="D846" i="4"/>
  <c r="D845" i="4"/>
  <c r="D844" i="4"/>
  <c r="D843" i="4"/>
  <c r="D842" i="4"/>
  <c r="D841" i="4"/>
  <c r="D840" i="4"/>
  <c r="D839" i="4"/>
  <c r="D838" i="4"/>
  <c r="D837" i="4"/>
  <c r="D836" i="4"/>
  <c r="D835" i="4"/>
  <c r="D834" i="4"/>
  <c r="D833" i="4"/>
  <c r="D832" i="4"/>
  <c r="D831" i="4"/>
  <c r="D830" i="4"/>
  <c r="D829" i="4"/>
  <c r="D828" i="4"/>
  <c r="D827" i="4"/>
  <c r="D826" i="4"/>
  <c r="D825" i="4"/>
  <c r="D824" i="4"/>
  <c r="D823" i="4"/>
  <c r="D822" i="4"/>
  <c r="D821" i="4"/>
  <c r="D820" i="4"/>
  <c r="D819" i="4"/>
  <c r="D818" i="4"/>
  <c r="D817" i="4"/>
  <c r="D816" i="4"/>
  <c r="D815" i="4"/>
  <c r="D814" i="4"/>
  <c r="D813" i="4"/>
  <c r="D812" i="4"/>
  <c r="D811" i="4"/>
  <c r="D810" i="4"/>
  <c r="D809" i="4"/>
  <c r="D808" i="4"/>
  <c r="D807" i="4"/>
  <c r="D806" i="4"/>
  <c r="D805" i="4"/>
  <c r="D804" i="4"/>
  <c r="D803" i="4"/>
  <c r="D802" i="4"/>
  <c r="D801" i="4"/>
  <c r="D800" i="4"/>
  <c r="D799" i="4"/>
  <c r="D798" i="4"/>
  <c r="D797" i="4"/>
  <c r="D796" i="4"/>
  <c r="D795" i="4"/>
  <c r="D794" i="4"/>
  <c r="D793" i="4"/>
  <c r="D792" i="4"/>
  <c r="D791" i="4"/>
  <c r="D790" i="4"/>
  <c r="D789" i="4"/>
  <c r="D788" i="4"/>
  <c r="D787" i="4"/>
  <c r="D786" i="4"/>
  <c r="D785" i="4"/>
  <c r="D784" i="4"/>
  <c r="D783" i="4"/>
  <c r="D782" i="4"/>
  <c r="D781" i="4"/>
  <c r="D780" i="4"/>
  <c r="D779" i="4"/>
  <c r="D778" i="4"/>
  <c r="D777" i="4"/>
  <c r="D776" i="4"/>
  <c r="D775" i="4"/>
  <c r="D774" i="4"/>
  <c r="D773" i="4"/>
  <c r="D772" i="4"/>
  <c r="D771" i="4"/>
  <c r="D770" i="4"/>
  <c r="D769" i="4"/>
  <c r="D768" i="4"/>
  <c r="D767" i="4"/>
  <c r="D766" i="4"/>
  <c r="D765" i="4"/>
  <c r="D764" i="4"/>
  <c r="D763" i="4"/>
  <c r="D762" i="4"/>
  <c r="D761" i="4"/>
  <c r="D760" i="4"/>
  <c r="D759" i="4"/>
  <c r="D758" i="4"/>
  <c r="D757" i="4"/>
  <c r="D756" i="4"/>
  <c r="D755" i="4"/>
  <c r="D754" i="4"/>
  <c r="D753" i="4"/>
  <c r="D752" i="4"/>
  <c r="D751" i="4"/>
  <c r="D750" i="4"/>
  <c r="D749" i="4"/>
  <c r="D748" i="4"/>
  <c r="D747" i="4"/>
  <c r="D746" i="4"/>
  <c r="D745" i="4"/>
  <c r="D744" i="4"/>
  <c r="D743" i="4"/>
  <c r="D742" i="4"/>
  <c r="D741" i="4"/>
  <c r="D740" i="4"/>
  <c r="D739" i="4"/>
  <c r="D738" i="4"/>
  <c r="D737" i="4"/>
  <c r="D736" i="4"/>
  <c r="D735" i="4"/>
  <c r="D734" i="4"/>
  <c r="D733" i="4"/>
  <c r="D732" i="4"/>
  <c r="D731" i="4"/>
  <c r="D730" i="4"/>
  <c r="D729" i="4"/>
  <c r="D728" i="4"/>
  <c r="D727" i="4"/>
  <c r="D726" i="4"/>
  <c r="D725" i="4"/>
  <c r="D724" i="4"/>
  <c r="D723" i="4"/>
  <c r="D722" i="4"/>
  <c r="D721" i="4"/>
  <c r="D720" i="4"/>
  <c r="D719" i="4"/>
  <c r="D718" i="4"/>
  <c r="D717" i="4"/>
  <c r="D716" i="4"/>
  <c r="D715" i="4"/>
  <c r="D714" i="4"/>
  <c r="D713" i="4"/>
  <c r="D712" i="4"/>
  <c r="D711" i="4"/>
  <c r="D710" i="4"/>
  <c r="D709" i="4"/>
  <c r="D708" i="4"/>
  <c r="D707" i="4"/>
  <c r="D706" i="4"/>
  <c r="D705" i="4"/>
  <c r="D704" i="4"/>
  <c r="D703" i="4"/>
  <c r="D702" i="4"/>
  <c r="D701" i="4"/>
  <c r="D700" i="4"/>
  <c r="D699" i="4"/>
  <c r="D698" i="4"/>
  <c r="D697" i="4"/>
  <c r="D696" i="4"/>
  <c r="D695" i="4"/>
  <c r="D694" i="4"/>
  <c r="D693" i="4"/>
  <c r="D692" i="4"/>
  <c r="D691" i="4"/>
  <c r="D690" i="4"/>
  <c r="D689" i="4"/>
  <c r="D688" i="4"/>
  <c r="D687" i="4"/>
  <c r="D686" i="4"/>
  <c r="D685" i="4"/>
  <c r="D684" i="4"/>
  <c r="D683" i="4"/>
  <c r="D682" i="4"/>
  <c r="D681" i="4"/>
  <c r="D680" i="4"/>
  <c r="D679" i="4"/>
  <c r="D678" i="4"/>
  <c r="D677" i="4"/>
  <c r="D676" i="4"/>
  <c r="D675" i="4"/>
  <c r="D674" i="4"/>
  <c r="D673" i="4"/>
  <c r="D672" i="4"/>
  <c r="D671" i="4"/>
  <c r="D670" i="4"/>
  <c r="D669" i="4"/>
  <c r="D668" i="4"/>
  <c r="D667" i="4"/>
  <c r="D666" i="4"/>
  <c r="D665" i="4"/>
  <c r="D664" i="4"/>
  <c r="D663" i="4"/>
  <c r="D662" i="4"/>
  <c r="D661" i="4"/>
  <c r="D660" i="4"/>
  <c r="D659" i="4"/>
  <c r="D658" i="4"/>
  <c r="D657" i="4"/>
  <c r="D656" i="4"/>
  <c r="D655" i="4"/>
  <c r="D654" i="4"/>
  <c r="D653" i="4"/>
  <c r="D652" i="4"/>
  <c r="D651" i="4"/>
  <c r="D650" i="4"/>
  <c r="D649" i="4"/>
  <c r="D648" i="4"/>
  <c r="D647" i="4"/>
  <c r="D646" i="4"/>
  <c r="D645" i="4"/>
  <c r="D644" i="4"/>
  <c r="D643" i="4"/>
  <c r="D642" i="4"/>
  <c r="D641" i="4"/>
  <c r="D640" i="4"/>
  <c r="D639" i="4"/>
  <c r="D638" i="4"/>
  <c r="D637" i="4"/>
  <c r="D636" i="4"/>
  <c r="D635" i="4"/>
  <c r="D634" i="4"/>
  <c r="D633" i="4"/>
  <c r="D632" i="4"/>
  <c r="D631" i="4"/>
  <c r="D630" i="4"/>
  <c r="D629" i="4"/>
  <c r="D628" i="4"/>
  <c r="D627" i="4"/>
  <c r="D626" i="4"/>
  <c r="D625" i="4"/>
  <c r="D624" i="4"/>
  <c r="D623" i="4"/>
  <c r="D622" i="4"/>
  <c r="D621" i="4"/>
  <c r="D620" i="4"/>
  <c r="D619" i="4"/>
  <c r="D618" i="4"/>
  <c r="D617" i="4"/>
  <c r="D616" i="4"/>
  <c r="D615" i="4"/>
  <c r="D614" i="4"/>
  <c r="D613" i="4"/>
  <c r="D612" i="4"/>
  <c r="D611" i="4"/>
  <c r="D610" i="4"/>
  <c r="D609" i="4"/>
  <c r="D608" i="4"/>
  <c r="D607" i="4"/>
  <c r="D606" i="4"/>
  <c r="D605" i="4"/>
  <c r="D604" i="4"/>
  <c r="D603" i="4"/>
  <c r="D602" i="4"/>
  <c r="D601" i="4"/>
  <c r="D600" i="4"/>
  <c r="D599" i="4"/>
  <c r="D598" i="4"/>
  <c r="D597" i="4"/>
  <c r="D596" i="4"/>
  <c r="D595" i="4"/>
  <c r="D594" i="4"/>
  <c r="D593" i="4"/>
  <c r="D592" i="4"/>
  <c r="D591" i="4"/>
  <c r="D590" i="4"/>
  <c r="D589" i="4"/>
  <c r="D588" i="4"/>
  <c r="D587" i="4"/>
  <c r="D586" i="4"/>
  <c r="D585" i="4"/>
  <c r="D584" i="4"/>
  <c r="D583" i="4"/>
  <c r="D582" i="4"/>
  <c r="D581" i="4"/>
  <c r="D580" i="4"/>
  <c r="D579" i="4"/>
  <c r="D578" i="4"/>
  <c r="D577" i="4"/>
  <c r="D576" i="4"/>
  <c r="D575" i="4"/>
  <c r="D574" i="4"/>
  <c r="D573" i="4"/>
  <c r="D572" i="4"/>
  <c r="D571" i="4"/>
  <c r="D570" i="4"/>
  <c r="D569" i="4"/>
  <c r="D568" i="4"/>
  <c r="D567" i="4"/>
  <c r="D566" i="4"/>
  <c r="D565" i="4"/>
  <c r="D564" i="4"/>
  <c r="D563" i="4"/>
  <c r="D562" i="4"/>
  <c r="D561" i="4"/>
  <c r="D560" i="4"/>
  <c r="D559" i="4"/>
  <c r="D558" i="4"/>
  <c r="D557" i="4"/>
  <c r="D556" i="4"/>
  <c r="D555" i="4"/>
  <c r="D554" i="4"/>
  <c r="D553" i="4"/>
  <c r="D552" i="4"/>
  <c r="D551" i="4"/>
  <c r="D550" i="4"/>
  <c r="D549" i="4"/>
  <c r="D548" i="4"/>
  <c r="D547" i="4"/>
  <c r="D546" i="4"/>
  <c r="D545" i="4"/>
  <c r="D544" i="4"/>
  <c r="D543" i="4"/>
  <c r="D542" i="4"/>
  <c r="D541" i="4"/>
  <c r="D540" i="4"/>
  <c r="D539" i="4"/>
  <c r="D538" i="4"/>
  <c r="D537" i="4"/>
  <c r="D536" i="4"/>
  <c r="D535" i="4"/>
  <c r="D534" i="4"/>
  <c r="D533" i="4"/>
  <c r="D532" i="4"/>
  <c r="D531" i="4"/>
  <c r="D530" i="4"/>
  <c r="D529" i="4"/>
  <c r="D528" i="4"/>
  <c r="D527" i="4"/>
  <c r="D526" i="4"/>
  <c r="D525" i="4"/>
  <c r="D524" i="4"/>
  <c r="D523" i="4"/>
  <c r="D522" i="4"/>
  <c r="D521" i="4"/>
  <c r="D520" i="4"/>
  <c r="D519" i="4"/>
  <c r="D518" i="4"/>
  <c r="D517" i="4"/>
  <c r="D516" i="4"/>
  <c r="D515" i="4"/>
  <c r="D514" i="4"/>
  <c r="D513" i="4"/>
  <c r="D512" i="4"/>
  <c r="D511" i="4"/>
  <c r="D510" i="4"/>
  <c r="D509" i="4"/>
  <c r="D508" i="4"/>
  <c r="D507" i="4"/>
  <c r="D506" i="4"/>
  <c r="D505" i="4"/>
  <c r="D504" i="4"/>
  <c r="D503" i="4"/>
  <c r="D502" i="4"/>
  <c r="D501" i="4"/>
  <c r="D500" i="4"/>
  <c r="D499" i="4"/>
  <c r="D498" i="4"/>
  <c r="D497" i="4"/>
  <c r="D496" i="4"/>
  <c r="D495" i="4"/>
  <c r="D494" i="4"/>
  <c r="D493" i="4"/>
  <c r="D492" i="4"/>
  <c r="D491" i="4"/>
  <c r="D490" i="4"/>
  <c r="D489" i="4"/>
  <c r="D488" i="4"/>
  <c r="D487" i="4"/>
  <c r="D486" i="4"/>
  <c r="D485" i="4"/>
  <c r="D484" i="4"/>
  <c r="D483" i="4"/>
  <c r="D482" i="4"/>
  <c r="D481" i="4"/>
  <c r="D480" i="4"/>
  <c r="D479" i="4"/>
  <c r="D478" i="4"/>
  <c r="D477" i="4"/>
  <c r="D476" i="4"/>
  <c r="D475" i="4"/>
  <c r="D474" i="4"/>
  <c r="D473" i="4"/>
  <c r="D472" i="4"/>
  <c r="D471" i="4"/>
  <c r="D470" i="4"/>
  <c r="D469" i="4"/>
  <c r="D468" i="4"/>
  <c r="D467" i="4"/>
  <c r="D466" i="4"/>
  <c r="D465" i="4"/>
  <c r="D464" i="4"/>
  <c r="D463" i="4"/>
  <c r="D462" i="4"/>
  <c r="D461" i="4"/>
  <c r="D460" i="4"/>
  <c r="D459" i="4"/>
  <c r="D458" i="4"/>
  <c r="D457" i="4"/>
  <c r="D456" i="4"/>
  <c r="D455" i="4"/>
  <c r="D454" i="4"/>
  <c r="D453" i="4"/>
  <c r="D452" i="4"/>
  <c r="D451" i="4"/>
  <c r="D450" i="4"/>
  <c r="D449" i="4"/>
  <c r="D448" i="4"/>
  <c r="D447" i="4"/>
  <c r="D446" i="4"/>
  <c r="D445" i="4"/>
  <c r="D444" i="4"/>
  <c r="D443" i="4"/>
  <c r="D442" i="4"/>
  <c r="D441" i="4"/>
  <c r="D440" i="4"/>
  <c r="D439" i="4"/>
  <c r="D438" i="4"/>
  <c r="D437" i="4"/>
  <c r="D436" i="4"/>
  <c r="D435" i="4"/>
  <c r="D434" i="4"/>
  <c r="D433" i="4"/>
  <c r="D432" i="4"/>
  <c r="D431" i="4"/>
  <c r="D430" i="4"/>
  <c r="D429" i="4"/>
  <c r="D428" i="4"/>
  <c r="D427" i="4"/>
  <c r="D426" i="4"/>
  <c r="D425" i="4"/>
  <c r="D424" i="4"/>
  <c r="D423" i="4"/>
  <c r="D422" i="4"/>
  <c r="D421" i="4"/>
  <c r="D420" i="4"/>
  <c r="D419" i="4"/>
  <c r="D418" i="4"/>
  <c r="D417" i="4"/>
  <c r="D416" i="4"/>
  <c r="D415" i="4"/>
  <c r="D414" i="4"/>
  <c r="D413" i="4"/>
  <c r="D412" i="4"/>
  <c r="D411" i="4"/>
  <c r="D410" i="4"/>
  <c r="D409" i="4"/>
  <c r="D408" i="4"/>
  <c r="D407" i="4"/>
  <c r="D406" i="4"/>
  <c r="D405" i="4"/>
  <c r="D404" i="4"/>
  <c r="D403" i="4"/>
  <c r="D402" i="4"/>
  <c r="D401" i="4"/>
  <c r="D400" i="4"/>
  <c r="D399" i="4"/>
  <c r="D398" i="4"/>
  <c r="D397" i="4"/>
  <c r="D396" i="4"/>
  <c r="D395" i="4"/>
  <c r="D394" i="4"/>
  <c r="D393" i="4"/>
  <c r="D392" i="4"/>
  <c r="D391" i="4"/>
  <c r="D390" i="4"/>
  <c r="D389" i="4"/>
  <c r="D388" i="4"/>
  <c r="D387" i="4"/>
  <c r="D386" i="4"/>
  <c r="D385" i="4"/>
  <c r="D384" i="4"/>
  <c r="D383" i="4"/>
  <c r="D382" i="4"/>
  <c r="D381" i="4"/>
  <c r="D380" i="4"/>
  <c r="D379" i="4"/>
  <c r="D378" i="4"/>
  <c r="D377" i="4"/>
  <c r="D376" i="4"/>
  <c r="D375" i="4"/>
  <c r="D374" i="4"/>
  <c r="D373" i="4"/>
  <c r="D372" i="4"/>
  <c r="D371" i="4"/>
  <c r="D370" i="4"/>
  <c r="D369" i="4"/>
  <c r="D368" i="4"/>
  <c r="D367" i="4"/>
  <c r="D366" i="4"/>
  <c r="D365" i="4"/>
  <c r="D364" i="4"/>
  <c r="D363" i="4"/>
  <c r="D362" i="4"/>
  <c r="D361" i="4"/>
  <c r="D360" i="4"/>
  <c r="D359" i="4"/>
  <c r="D358" i="4"/>
  <c r="D357" i="4"/>
  <c r="D356" i="4"/>
  <c r="D355" i="4"/>
  <c r="D354" i="4"/>
  <c r="D353" i="4"/>
  <c r="D352" i="4"/>
  <c r="D351" i="4"/>
  <c r="D350" i="4"/>
  <c r="D349" i="4"/>
  <c r="D348" i="4"/>
  <c r="D347" i="4"/>
  <c r="D346" i="4"/>
  <c r="D345" i="4"/>
  <c r="D344" i="4"/>
  <c r="D343" i="4"/>
  <c r="D342" i="4"/>
  <c r="D341" i="4"/>
  <c r="D340" i="4"/>
  <c r="D339" i="4"/>
  <c r="D338" i="4"/>
  <c r="D337" i="4"/>
  <c r="D336" i="4"/>
  <c r="D335" i="4"/>
  <c r="D334" i="4"/>
  <c r="D333" i="4"/>
  <c r="D332" i="4"/>
  <c r="D331" i="4"/>
  <c r="D330" i="4"/>
  <c r="D329" i="4"/>
  <c r="D328" i="4"/>
  <c r="D327" i="4"/>
  <c r="D326" i="4"/>
  <c r="D325" i="4"/>
  <c r="D324" i="4"/>
  <c r="D323" i="4"/>
  <c r="D322" i="4"/>
  <c r="D321" i="4"/>
  <c r="D320" i="4"/>
  <c r="D319" i="4"/>
  <c r="D318" i="4"/>
  <c r="D317" i="4"/>
  <c r="D316" i="4"/>
  <c r="D315" i="4"/>
  <c r="D314" i="4"/>
  <c r="D313" i="4"/>
  <c r="D312" i="4"/>
  <c r="D311" i="4"/>
  <c r="D310" i="4"/>
  <c r="D309" i="4"/>
  <c r="D308" i="4"/>
  <c r="D307" i="4"/>
  <c r="D306" i="4"/>
  <c r="D305" i="4"/>
  <c r="D304" i="4"/>
  <c r="D303" i="4"/>
  <c r="D302" i="4"/>
  <c r="D301" i="4"/>
  <c r="D300" i="4"/>
  <c r="D299" i="4"/>
  <c r="D298" i="4"/>
  <c r="D297" i="4"/>
  <c r="D296" i="4"/>
  <c r="D295" i="4"/>
  <c r="D294" i="4"/>
  <c r="D293" i="4"/>
  <c r="D292" i="4"/>
  <c r="D291" i="4"/>
  <c r="D290" i="4"/>
  <c r="D289" i="4"/>
  <c r="D288" i="4"/>
  <c r="D287" i="4"/>
  <c r="D286" i="4"/>
  <c r="D285" i="4"/>
  <c r="D284" i="4"/>
  <c r="D283" i="4"/>
  <c r="D282" i="4"/>
  <c r="D281" i="4"/>
  <c r="D280" i="4"/>
  <c r="D279" i="4"/>
  <c r="D278" i="4"/>
  <c r="D277" i="4"/>
  <c r="D276" i="4"/>
  <c r="D275" i="4"/>
  <c r="D274" i="4"/>
  <c r="D273" i="4"/>
  <c r="D272" i="4"/>
  <c r="D271" i="4"/>
  <c r="D270" i="4"/>
  <c r="D269" i="4"/>
  <c r="D268" i="4"/>
  <c r="D267" i="4"/>
  <c r="D266" i="4"/>
  <c r="D265" i="4"/>
  <c r="D264" i="4"/>
  <c r="D263" i="4"/>
  <c r="D262" i="4"/>
  <c r="D261" i="4"/>
  <c r="D260" i="4"/>
  <c r="D259" i="4"/>
  <c r="D258" i="4"/>
  <c r="D257" i="4"/>
  <c r="D256" i="4"/>
  <c r="D255" i="4"/>
  <c r="D254" i="4"/>
  <c r="D253" i="4"/>
  <c r="D252" i="4"/>
  <c r="D251" i="4"/>
  <c r="D250" i="4"/>
  <c r="D249" i="4"/>
  <c r="D248" i="4"/>
  <c r="D247" i="4"/>
  <c r="D246" i="4"/>
  <c r="D245" i="4"/>
  <c r="D244" i="4"/>
  <c r="D243" i="4"/>
  <c r="D242" i="4"/>
  <c r="D241" i="4"/>
  <c r="D240" i="4"/>
  <c r="D239" i="4"/>
  <c r="D238" i="4"/>
  <c r="D237" i="4"/>
  <c r="D236" i="4"/>
  <c r="D235" i="4"/>
  <c r="D234" i="4"/>
  <c r="D233" i="4"/>
  <c r="D232" i="4"/>
  <c r="D231" i="4"/>
  <c r="D230" i="4"/>
  <c r="D229" i="4"/>
  <c r="D228" i="4"/>
  <c r="D227" i="4"/>
  <c r="D226" i="4"/>
  <c r="D225" i="4"/>
  <c r="D224" i="4"/>
  <c r="D223" i="4"/>
  <c r="D222" i="4"/>
  <c r="D221" i="4"/>
  <c r="D220" i="4"/>
  <c r="D219" i="4"/>
  <c r="D218" i="4"/>
  <c r="D217" i="4"/>
  <c r="D216" i="4"/>
  <c r="D215" i="4"/>
  <c r="D214" i="4"/>
  <c r="D213" i="4"/>
  <c r="D212" i="4"/>
  <c r="D211" i="4"/>
  <c r="D210" i="4"/>
  <c r="D209" i="4"/>
  <c r="D208" i="4"/>
  <c r="D207" i="4"/>
  <c r="D206" i="4"/>
  <c r="D205" i="4"/>
  <c r="D204" i="4"/>
  <c r="D203" i="4"/>
  <c r="D202" i="4"/>
  <c r="D201" i="4"/>
  <c r="D200" i="4"/>
  <c r="D199" i="4"/>
  <c r="D198" i="4"/>
  <c r="D197" i="4"/>
  <c r="D196" i="4"/>
  <c r="D195" i="4"/>
  <c r="D194" i="4"/>
  <c r="D193" i="4"/>
  <c r="D192" i="4"/>
  <c r="D191" i="4"/>
  <c r="D190" i="4"/>
  <c r="D189" i="4"/>
  <c r="D188" i="4"/>
  <c r="D187" i="4"/>
  <c r="D186" i="4"/>
  <c r="D185" i="4"/>
  <c r="D184" i="4"/>
  <c r="D183" i="4"/>
  <c r="D182" i="4"/>
  <c r="D181" i="4"/>
  <c r="D180" i="4"/>
  <c r="D179" i="4"/>
  <c r="D178" i="4"/>
  <c r="D177" i="4"/>
  <c r="D176" i="4"/>
  <c r="D175" i="4"/>
  <c r="D174" i="4"/>
  <c r="D173" i="4"/>
  <c r="D172" i="4"/>
  <c r="D171" i="4"/>
  <c r="D170" i="4"/>
  <c r="D169"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 r="D4" i="4"/>
  <c r="D3" i="4"/>
  <c r="R44" i="3" l="1"/>
  <c r="T2" i="3" s="1"/>
  <c r="T7" i="3" s="1"/>
  <c r="A471" i="1" s="1"/>
  <c r="H329" i="1"/>
  <c r="A3" i="1" l="1"/>
  <c r="F414" i="1"/>
  <c r="F401" i="1"/>
  <c r="H266" i="1"/>
  <c r="G266" i="1"/>
  <c r="F154" i="1"/>
  <c r="H424" i="1" l="1"/>
  <c r="H392" i="1"/>
  <c r="H110" i="1"/>
  <c r="F133" i="1" l="1"/>
  <c r="F132" i="1"/>
  <c r="F131" i="1"/>
  <c r="H355" i="1" l="1"/>
  <c r="H351" i="1"/>
  <c r="H199" i="1"/>
  <c r="H195" i="1"/>
  <c r="H184" i="1"/>
  <c r="H346" i="1"/>
  <c r="G317" i="1"/>
  <c r="H298" i="1"/>
  <c r="C264" i="1"/>
  <c r="H210" i="1"/>
  <c r="H175" i="1"/>
  <c r="G121" i="1" l="1"/>
  <c r="G123" i="1"/>
  <c r="H118" i="1"/>
  <c r="H104" i="1"/>
  <c r="H91" i="1"/>
  <c r="H87" i="1"/>
  <c r="H53" i="1"/>
  <c r="H136" i="1"/>
  <c r="H78" i="1"/>
  <c r="H73" i="1"/>
  <c r="H69" i="1"/>
  <c r="H61" i="1"/>
  <c r="H57" i="1"/>
  <c r="H40" i="1" l="1"/>
  <c r="H32" i="1"/>
  <c r="H28" i="1"/>
  <c r="H23" i="1"/>
  <c r="H19" i="1"/>
  <c r="H13" i="1"/>
</calcChain>
</file>

<file path=xl/sharedStrings.xml><?xml version="1.0" encoding="utf-8"?>
<sst xmlns="http://schemas.openxmlformats.org/spreadsheetml/2006/main" count="9592" uniqueCount="5960">
  <si>
    <t>令和5年度 こども・子育て支援推進調査研究事業　産後ケア事業の体制整備に関する調査研究事業　アンケート調査</t>
    <rPh sb="0" eb="2">
      <t>レイワ</t>
    </rPh>
    <rPh sb="51" eb="53">
      <t>チョウサ</t>
    </rPh>
    <phoneticPr fontId="3"/>
  </si>
  <si>
    <t>■調査へのご協力のお願い</t>
    <rPh sb="1" eb="3">
      <t>チョウサ</t>
    </rPh>
    <rPh sb="6" eb="8">
      <t>キョウリョク</t>
    </rPh>
    <rPh sb="10" eb="11">
      <t>ネガ</t>
    </rPh>
    <phoneticPr fontId="1"/>
  </si>
  <si>
    <t>　拝啓　時下ますますご清祥のこととお慶び申し上げます。また、平素より格段のご高配を賜り、厚く御礼申し上げます。
現在、弊社では、こども家庭庁の国庫補助事業である令和5年度 こども・子育て支援推進調査研究事業により「産後ケア事業の体制整備に関する調査研究事業」を実施しております。
　本調査研究の目的は、産後ケア事業の実施事業者に対して、産後ケア事業の実施状況やその経営状況等に関するアンケート調査を実施し、その実態を把握することにより、今後の円滑な事業実施に向けた支援の参考とすることです。　
　ご多用の折、恐縮ではございますが、本調査へのご協力をよろしくお願い申し上げます。</t>
    <rPh sb="158" eb="160">
      <t>ジッシ</t>
    </rPh>
    <phoneticPr fontId="3"/>
  </si>
  <si>
    <t>■調査期間</t>
    <rPh sb="1" eb="3">
      <t>チョウサ</t>
    </rPh>
    <rPh sb="3" eb="5">
      <t>キカン</t>
    </rPh>
    <phoneticPr fontId="8"/>
  </si>
  <si>
    <t>本調査票への回答が完了しましたら、以下のように、調査票の回収にご協力ください。</t>
    <phoneticPr fontId="1"/>
  </si>
  <si>
    <t>～回収手順～</t>
    <phoneticPr fontId="3"/>
  </si>
  <si>
    <t>②以下をクリックしてください。</t>
    <phoneticPr fontId="3"/>
  </si>
  <si>
    <t>★提出先→ここをクリック：調査票提出用URL</t>
    <rPh sb="1" eb="3">
      <t>テイシュツ</t>
    </rPh>
    <rPh sb="3" eb="4">
      <t>サキ</t>
    </rPh>
    <rPh sb="13" eb="16">
      <t>チョウサヒョウ</t>
    </rPh>
    <rPh sb="16" eb="19">
      <t>テイシュツヨウ</t>
    </rPh>
    <phoneticPr fontId="3"/>
  </si>
  <si>
    <t>下画像のようなページが表示されます。</t>
    <phoneticPr fontId="3"/>
  </si>
  <si>
    <t>③調査票ファイル（エクセル）をデスクトップに保存します。</t>
    <phoneticPr fontId="3"/>
  </si>
  <si>
    <t>F12ボタンを押して、デスクトップに調査票ファイル（エクセル）を保存します。</t>
    <phoneticPr fontId="3"/>
  </si>
  <si>
    <t>左上の「①ファイル」を選択し、「②名前を付けて保存」を押す対応でも可能です。</t>
    <phoneticPr fontId="3"/>
  </si>
  <si>
    <t>「③デスクトップ」を選択し、「④保存」を押します。</t>
    <phoneticPr fontId="3"/>
  </si>
  <si>
    <t>④調査票ファイル（エクセル）をデスクトップから「ファイルのアップロード」に移します。</t>
    <rPh sb="1" eb="3">
      <t>チョウサ</t>
    </rPh>
    <phoneticPr fontId="3"/>
  </si>
  <si>
    <t>デスクトップの画面とリンクの画面を同時に表示させます。</t>
    <phoneticPr fontId="3"/>
  </si>
  <si>
    <t xml:space="preserve"> </t>
  </si>
  <si>
    <t>デスクトップから「ファイルのアップロード」にドラッグアンドドロップで移動させます。</t>
    <phoneticPr fontId="3"/>
  </si>
  <si>
    <t>⑤ファイルの選択が完了すると、下記画像のような画面になります。</t>
    <phoneticPr fontId="3"/>
  </si>
  <si>
    <t>青い円で囲っている「送信」をクリックしてください。</t>
    <phoneticPr fontId="3"/>
  </si>
  <si>
    <t>⑥この画面が表示されたらアップロード完了です。</t>
    <phoneticPr fontId="3"/>
  </si>
  <si>
    <t>～ご参考～</t>
    <rPh sb="2" eb="4">
      <t>サンコウ</t>
    </rPh>
    <phoneticPr fontId="1"/>
  </si>
  <si>
    <t>■回答完了時の画面(例)</t>
    <rPh sb="1" eb="3">
      <t>カイトウ</t>
    </rPh>
    <rPh sb="3" eb="5">
      <t>カンリョウ</t>
    </rPh>
    <rPh sb="5" eb="6">
      <t>ジ</t>
    </rPh>
    <rPh sb="7" eb="9">
      <t>ガメン</t>
    </rPh>
    <rPh sb="10" eb="11">
      <t>レイ</t>
    </rPh>
    <phoneticPr fontId="1"/>
  </si>
  <si>
    <t>■回答未完了時の画面</t>
    <rPh sb="1" eb="3">
      <t>カイトウ</t>
    </rPh>
    <rPh sb="3" eb="6">
      <t>ミカンリョウ</t>
    </rPh>
    <rPh sb="6" eb="7">
      <t>ジ</t>
    </rPh>
    <rPh sb="8" eb="10">
      <t>ガメン</t>
    </rPh>
    <phoneticPr fontId="8"/>
  </si>
  <si>
    <t>■お問い合わせ先</t>
    <rPh sb="2" eb="3">
      <t>ト</t>
    </rPh>
    <rPh sb="4" eb="5">
      <t>ア</t>
    </rPh>
    <rPh sb="7" eb="8">
      <t>サキ</t>
    </rPh>
    <phoneticPr fontId="8"/>
  </si>
  <si>
    <t>【アンケートに関するお問い合わせ】
　事務局　株式会社野村総合研究所　ヘルスケア・サービスコンサルティング部
　担当：下松・新田
　E-mail：toiawase-r5postnatal-care@nri.co.jp
　TEL：070-3798-0429（事務局直通）</t>
    <rPh sb="59" eb="61">
      <t>シタマツ</t>
    </rPh>
    <rPh sb="62" eb="64">
      <t>アラタ</t>
    </rPh>
    <rPh sb="128" eb="131">
      <t>ジムキョク</t>
    </rPh>
    <phoneticPr fontId="3"/>
  </si>
  <si>
    <t>回答チェック</t>
    <rPh sb="0" eb="2">
      <t>カイトウ</t>
    </rPh>
    <phoneticPr fontId="3"/>
  </si>
  <si>
    <t>未回答</t>
    <rPh sb="0" eb="3">
      <t>ミカイトウ</t>
    </rPh>
    <phoneticPr fontId="3"/>
  </si>
  <si>
    <t>回答完了</t>
    <rPh sb="0" eb="2">
      <t>カイトウ</t>
    </rPh>
    <rPh sb="2" eb="4">
      <t>カンリョウ</t>
    </rPh>
    <phoneticPr fontId="3"/>
  </si>
  <si>
    <t>注1）グレーに変更されたセルには記入不要です。　注2）指定が無い物については、令和4年度の事業についてお答えください。</t>
    <rPh sb="24" eb="25">
      <t>チュウ</t>
    </rPh>
    <rPh sb="27" eb="29">
      <t>シテイ</t>
    </rPh>
    <rPh sb="30" eb="31">
      <t>ナ</t>
    </rPh>
    <rPh sb="32" eb="33">
      <t>モノ</t>
    </rPh>
    <rPh sb="39" eb="41">
      <t>レイワ</t>
    </rPh>
    <rPh sb="42" eb="44">
      <t>ネンド</t>
    </rPh>
    <rPh sb="45" eb="47">
      <t>ジギョウ</t>
    </rPh>
    <rPh sb="52" eb="53">
      <t>コタ</t>
    </rPh>
    <phoneticPr fontId="3"/>
  </si>
  <si>
    <t>連絡先</t>
    <rPh sb="0" eb="3">
      <t>レンラクサキ</t>
    </rPh>
    <phoneticPr fontId="3"/>
  </si>
  <si>
    <r>
      <rPr>
        <sz val="11"/>
        <color rgb="FF000000"/>
        <rFont val="HGP創英角ｺﾞｼｯｸUB"/>
        <family val="3"/>
        <charset val="128"/>
      </rPr>
      <t>今後、アンケートの回答結果について問合せやヒアリング等をお願いする場合がございます。つきましては、ご回答いただいた</t>
    </r>
    <r>
      <rPr>
        <u/>
        <sz val="11"/>
        <color rgb="FFFF0000"/>
        <rFont val="HGP創英角ｺﾞｼｯｸUB"/>
        <family val="3"/>
        <charset val="128"/>
      </rPr>
      <t>担当者</t>
    </r>
    <r>
      <rPr>
        <u/>
        <sz val="11"/>
        <color rgb="FF000000"/>
        <rFont val="HGP創英角ｺﾞｼｯｸUB"/>
        <family val="3"/>
        <charset val="128"/>
      </rPr>
      <t>の方のお名前・ご所属</t>
    </r>
    <r>
      <rPr>
        <sz val="11"/>
        <color rgb="FF000000"/>
        <rFont val="HGP創英角ｺﾞｼｯｸUB"/>
        <family val="3"/>
        <charset val="128"/>
      </rPr>
      <t>をお答えください。</t>
    </r>
  </si>
  <si>
    <t>属性回答欄</t>
    <rPh sb="0" eb="2">
      <t>ゾクセイ</t>
    </rPh>
    <rPh sb="2" eb="5">
      <t>カイトウラン</t>
    </rPh>
    <phoneticPr fontId="3"/>
  </si>
  <si>
    <t>1.施設名（必須）</t>
    <phoneticPr fontId="3"/>
  </si>
  <si>
    <t xml:space="preserve">2.電話番号（必須） </t>
    <rPh sb="2" eb="4">
      <t>デンワ</t>
    </rPh>
    <rPh sb="4" eb="6">
      <t>バンゴウ</t>
    </rPh>
    <rPh sb="7" eb="9">
      <t>ヒッス</t>
    </rPh>
    <phoneticPr fontId="8"/>
  </si>
  <si>
    <t>3.Mail（必須）</t>
    <phoneticPr fontId="8"/>
  </si>
  <si>
    <t>4.回答者氏名（必須）</t>
    <rPh sb="2" eb="4">
      <t>カイトウ</t>
    </rPh>
    <rPh sb="4" eb="5">
      <t>シャ</t>
    </rPh>
    <rPh sb="5" eb="7">
      <t>シメイ</t>
    </rPh>
    <phoneticPr fontId="8"/>
  </si>
  <si>
    <t>担当者１</t>
    <phoneticPr fontId="8"/>
  </si>
  <si>
    <t>担当者2</t>
    <phoneticPr fontId="8"/>
  </si>
  <si>
    <t>質問1</t>
    <rPh sb="0" eb="2">
      <t>シツモン</t>
    </rPh>
    <phoneticPr fontId="3"/>
  </si>
  <si>
    <t>所在する都道府県名と市区町村名をご記入ください。</t>
    <rPh sb="0" eb="2">
      <t>ショザイ</t>
    </rPh>
    <rPh sb="4" eb="8">
      <t>トドウフケン</t>
    </rPh>
    <rPh sb="8" eb="9">
      <t>メイ</t>
    </rPh>
    <rPh sb="10" eb="12">
      <t>シク</t>
    </rPh>
    <rPh sb="12" eb="14">
      <t>チョウソン</t>
    </rPh>
    <rPh sb="14" eb="15">
      <t>メイ</t>
    </rPh>
    <rPh sb="17" eb="19">
      <t>キニュウ</t>
    </rPh>
    <phoneticPr fontId="3"/>
  </si>
  <si>
    <t>都道府県・市区町村が正しく入力されると自治体コードが表示されます。自治体コードが表示されたことを確認後、「自治体コードが正しく表示された」をお選びください。</t>
    <rPh sb="0" eb="4">
      <t>トドウフケン</t>
    </rPh>
    <rPh sb="5" eb="7">
      <t>シク</t>
    </rPh>
    <rPh sb="7" eb="9">
      <t>チョウソン</t>
    </rPh>
    <rPh sb="10" eb="11">
      <t>タダ</t>
    </rPh>
    <rPh sb="13" eb="15">
      <t>ニュウリョク</t>
    </rPh>
    <rPh sb="19" eb="22">
      <t>ジチタイ</t>
    </rPh>
    <rPh sb="26" eb="28">
      <t>ヒョウジ</t>
    </rPh>
    <rPh sb="33" eb="36">
      <t>ジチタイ</t>
    </rPh>
    <rPh sb="40" eb="42">
      <t>ヒョウジ</t>
    </rPh>
    <rPh sb="48" eb="50">
      <t>カクニン</t>
    </rPh>
    <rPh sb="50" eb="51">
      <t>ゴ</t>
    </rPh>
    <rPh sb="53" eb="56">
      <t>ジチタイ</t>
    </rPh>
    <rPh sb="60" eb="61">
      <t>タダ</t>
    </rPh>
    <rPh sb="63" eb="65">
      <t>ヒョウジ</t>
    </rPh>
    <rPh sb="71" eb="72">
      <t>エラ</t>
    </rPh>
    <phoneticPr fontId="3"/>
  </si>
  <si>
    <t>都道府県名（選択式）</t>
    <rPh sb="0" eb="5">
      <t>トドウフケンメイ</t>
    </rPh>
    <rPh sb="6" eb="9">
      <t>センタクシキ</t>
    </rPh>
    <phoneticPr fontId="3"/>
  </si>
  <si>
    <t>自治体コードにエラー表示が出た場合は、市区町村名の字体等に誤りがある可能性がございます。</t>
    <rPh sb="0" eb="3">
      <t>ジチタイ</t>
    </rPh>
    <rPh sb="10" eb="12">
      <t>ヒョウジ</t>
    </rPh>
    <rPh sb="13" eb="14">
      <t>デ</t>
    </rPh>
    <rPh sb="15" eb="17">
      <t>バアイ</t>
    </rPh>
    <rPh sb="19" eb="21">
      <t>シク</t>
    </rPh>
    <rPh sb="21" eb="23">
      <t>チョウソン</t>
    </rPh>
    <rPh sb="23" eb="24">
      <t>メイ</t>
    </rPh>
    <rPh sb="25" eb="27">
      <t>ジタイ</t>
    </rPh>
    <rPh sb="27" eb="28">
      <t>ナド</t>
    </rPh>
    <rPh sb="29" eb="30">
      <t>アヤマ</t>
    </rPh>
    <rPh sb="34" eb="37">
      <t>カノウセイ</t>
    </rPh>
    <phoneticPr fontId="3"/>
  </si>
  <si>
    <t>市区町村名</t>
    <rPh sb="0" eb="4">
      <t>シクチョウソン</t>
    </rPh>
    <rPh sb="4" eb="5">
      <t>メイ</t>
    </rPh>
    <phoneticPr fontId="3"/>
  </si>
  <si>
    <t>市区町村については、「市」「区」「町」「村」も含めてご記入ください。例)千代田区、千葉市</t>
    <rPh sb="0" eb="4">
      <t>シクチョウソン</t>
    </rPh>
    <phoneticPr fontId="3"/>
  </si>
  <si>
    <t>自治体コード（自動表示）</t>
    <rPh sb="0" eb="3">
      <t>ジチタイ</t>
    </rPh>
    <rPh sb="7" eb="11">
      <t>ジドウヒョウジ</t>
    </rPh>
    <phoneticPr fontId="3"/>
  </si>
  <si>
    <t>自治体コードを確認したか</t>
    <rPh sb="0" eb="3">
      <t>ジチタイ</t>
    </rPh>
    <rPh sb="7" eb="9">
      <t>カクニン</t>
    </rPh>
    <phoneticPr fontId="3"/>
  </si>
  <si>
    <t>質問2</t>
    <rPh sb="0" eb="2">
      <t>シツモン</t>
    </rPh>
    <phoneticPr fontId="3"/>
  </si>
  <si>
    <t>委託を受けている市町村の数をご記入ください。</t>
    <rPh sb="0" eb="2">
      <t>イタク</t>
    </rPh>
    <rPh sb="3" eb="4">
      <t>ウ</t>
    </rPh>
    <rPh sb="8" eb="11">
      <t>シチョウソン</t>
    </rPh>
    <rPh sb="9" eb="11">
      <t>チョウソン</t>
    </rPh>
    <rPh sb="12" eb="13">
      <t>カズ</t>
    </rPh>
    <rPh sb="15" eb="17">
      <t>キニュウ</t>
    </rPh>
    <phoneticPr fontId="3"/>
  </si>
  <si>
    <t>すべて半角算用数字、整数でお答えください。例）5</t>
    <phoneticPr fontId="3"/>
  </si>
  <si>
    <t>委託を受けている市町村の数</t>
    <rPh sb="0" eb="2">
      <t>イタク</t>
    </rPh>
    <rPh sb="3" eb="4">
      <t>ウ</t>
    </rPh>
    <rPh sb="8" eb="11">
      <t>シチョウソン</t>
    </rPh>
    <rPh sb="12" eb="13">
      <t>カズ</t>
    </rPh>
    <phoneticPr fontId="3"/>
  </si>
  <si>
    <t>令和5年3月31日時点もしくは令和5年4月1日時点のうち、把握している時点の数値をお答えください。どちらも把握している場合は、令和5年4月1日時点のものをご回答ください。</t>
    <rPh sb="53" eb="55">
      <t>ハアク</t>
    </rPh>
    <rPh sb="59" eb="61">
      <t>バアイ</t>
    </rPh>
    <rPh sb="63" eb="65">
      <t>レイワ</t>
    </rPh>
    <rPh sb="66" eb="67">
      <t>ネン</t>
    </rPh>
    <rPh sb="68" eb="69">
      <t>ガツ</t>
    </rPh>
    <rPh sb="70" eb="73">
      <t>ニチジテン</t>
    </rPh>
    <rPh sb="78" eb="80">
      <t>カイトウ</t>
    </rPh>
    <phoneticPr fontId="3"/>
  </si>
  <si>
    <t>うち、所在する都道府県外の市町村の数</t>
  </si>
  <si>
    <t>質問3</t>
    <rPh sb="0" eb="2">
      <t>シツモン</t>
    </rPh>
    <phoneticPr fontId="3"/>
  </si>
  <si>
    <t>事業運営の形態について、あてはまるものをお選びください。</t>
    <rPh sb="0" eb="4">
      <t>ジギョウウンエイ</t>
    </rPh>
    <rPh sb="5" eb="7">
      <t>ケイタイ</t>
    </rPh>
    <rPh sb="21" eb="22">
      <t>エラ</t>
    </rPh>
    <phoneticPr fontId="3"/>
  </si>
  <si>
    <t>1.産後ケア事業の事業運営が独立している</t>
    <rPh sb="2" eb="4">
      <t>サンゴ</t>
    </rPh>
    <rPh sb="6" eb="8">
      <t>ジギョウ</t>
    </rPh>
    <rPh sb="9" eb="11">
      <t>ジギョウ</t>
    </rPh>
    <rPh sb="11" eb="13">
      <t>ウンエイ</t>
    </rPh>
    <rPh sb="14" eb="16">
      <t>ドクリツ</t>
    </rPh>
    <phoneticPr fontId="3"/>
  </si>
  <si>
    <t>運営形態</t>
    <rPh sb="0" eb="4">
      <t>ウンエイケイタイ</t>
    </rPh>
    <phoneticPr fontId="3"/>
  </si>
  <si>
    <t>2.ほかの事業（分娩や妊婦健康診査の実施など）と一体的に運営している</t>
    <rPh sb="13" eb="17">
      <t>ケンコウシンサ</t>
    </rPh>
    <rPh sb="28" eb="30">
      <t>ウンエイ</t>
    </rPh>
    <phoneticPr fontId="3"/>
  </si>
  <si>
    <r>
      <t xml:space="preserve">※この調査で産後ケア事業の「事業運営が独立している」とは、以下の①及び②を満たすことをいいます。産後ケア専用施設として建物（場所）が独立しているかは問いません。
</t>
    </r>
    <r>
      <rPr>
        <sz val="11"/>
        <color rgb="FFFF0000"/>
        <rFont val="ＭＳ Ｐゴシック"/>
        <family val="3"/>
        <charset val="128"/>
      </rPr>
      <t>①産後ケア事業として独立した事業収支を計上している。
②産後ケアの利用定員について、常に固定の定員枠（＝専用のベッド等）を設定し、かつ、原則定員枠まで利用者を受け入れることができる職員体制を</t>
    </r>
    <r>
      <rPr>
        <b/>
        <u/>
        <sz val="11"/>
        <color rgb="FFFF0000"/>
        <rFont val="ＭＳ Ｐゴシック"/>
        <family val="3"/>
        <charset val="128"/>
      </rPr>
      <t>常に</t>
    </r>
    <r>
      <rPr>
        <sz val="11"/>
        <color rgb="FFFF0000"/>
        <rFont val="ＭＳ Ｐゴシック"/>
        <family val="3"/>
        <charset val="128"/>
      </rPr>
      <t>確保している。</t>
    </r>
    <r>
      <rPr>
        <sz val="11"/>
        <rFont val="ＭＳ Ｐゴシック"/>
        <family val="3"/>
        <charset val="128"/>
      </rPr>
      <t xml:space="preserve">
　（注）②について、固定の定員枠とは別に、空きベッドの状況等に応じて変動する定員枠を設けている場合は、変動する定員枠は考慮せず、固定の定員枠を基に判断してください。</t>
    </r>
    <rPh sb="3" eb="5">
      <t>チョウサ</t>
    </rPh>
    <rPh sb="59" eb="61">
      <t>タテモノ</t>
    </rPh>
    <rPh sb="62" eb="64">
      <t>バショ</t>
    </rPh>
    <rPh sb="114" eb="116">
      <t>リヨウ</t>
    </rPh>
    <rPh sb="116" eb="118">
      <t>テイイン</t>
    </rPh>
    <rPh sb="196" eb="198">
      <t>コテイ</t>
    </rPh>
    <rPh sb="199" eb="201">
      <t>テイイン</t>
    </rPh>
    <rPh sb="201" eb="202">
      <t>ワク</t>
    </rPh>
    <rPh sb="204" eb="205">
      <t>ベツ</t>
    </rPh>
    <rPh sb="207" eb="208">
      <t>ア</t>
    </rPh>
    <rPh sb="213" eb="215">
      <t>ジョウキョウ</t>
    </rPh>
    <rPh sb="215" eb="216">
      <t>ナド</t>
    </rPh>
    <rPh sb="217" eb="218">
      <t>オウ</t>
    </rPh>
    <rPh sb="220" eb="222">
      <t>ヘンドウ</t>
    </rPh>
    <rPh sb="224" eb="226">
      <t>テイイン</t>
    </rPh>
    <rPh sb="226" eb="227">
      <t>ワク</t>
    </rPh>
    <rPh sb="228" eb="229">
      <t>モウ</t>
    </rPh>
    <rPh sb="233" eb="235">
      <t>バアイ</t>
    </rPh>
    <rPh sb="237" eb="239">
      <t>ヘンドウ</t>
    </rPh>
    <rPh sb="241" eb="244">
      <t>テイインワク</t>
    </rPh>
    <rPh sb="245" eb="247">
      <t>コウリョ</t>
    </rPh>
    <rPh sb="250" eb="252">
      <t>コテイ</t>
    </rPh>
    <rPh sb="253" eb="256">
      <t>テイインワク</t>
    </rPh>
    <rPh sb="257" eb="258">
      <t>モト</t>
    </rPh>
    <rPh sb="259" eb="261">
      <t>ハンダン</t>
    </rPh>
    <phoneticPr fontId="3"/>
  </si>
  <si>
    <t>質問4</t>
    <rPh sb="0" eb="2">
      <t>シツモン</t>
    </rPh>
    <phoneticPr fontId="3"/>
  </si>
  <si>
    <t>貴施設において、産後ケア事業を実施しているエリアの延床面積についてご記入ください。</t>
    <rPh sb="0" eb="1">
      <t>キ</t>
    </rPh>
    <rPh sb="1" eb="3">
      <t>シセツ</t>
    </rPh>
    <rPh sb="8" eb="10">
      <t>サンゴ</t>
    </rPh>
    <rPh sb="12" eb="14">
      <t>ジギョウ</t>
    </rPh>
    <rPh sb="15" eb="17">
      <t>ジッシ</t>
    </rPh>
    <rPh sb="25" eb="26">
      <t>ノ</t>
    </rPh>
    <rPh sb="26" eb="29">
      <t>ユカメンセキ</t>
    </rPh>
    <rPh sb="27" eb="29">
      <t>メンセキ</t>
    </rPh>
    <rPh sb="34" eb="36">
      <t>キニュウ</t>
    </rPh>
    <phoneticPr fontId="3"/>
  </si>
  <si>
    <t>延床面積はおおよそでも構いません。不明の場合は、不明欄の○をご選択ください。</t>
    <rPh sb="0" eb="2">
      <t>ノベユカ</t>
    </rPh>
    <rPh sb="2" eb="4">
      <t>メンセキ</t>
    </rPh>
    <rPh sb="11" eb="12">
      <t>カマ</t>
    </rPh>
    <phoneticPr fontId="3"/>
  </si>
  <si>
    <t>延床面積（㎡）</t>
    <rPh sb="0" eb="1">
      <t>ノ</t>
    </rPh>
    <rPh sb="1" eb="2">
      <t>ユカ</t>
    </rPh>
    <rPh sb="2" eb="4">
      <t>メンセキ</t>
    </rPh>
    <phoneticPr fontId="3"/>
  </si>
  <si>
    <t>小数点以下は四捨五入し、半角算用数字の整数でご回答ください。</t>
    <rPh sb="0" eb="5">
      <t>ショウスウテンイカ</t>
    </rPh>
    <rPh sb="6" eb="10">
      <t>シシャゴニュウ</t>
    </rPh>
    <rPh sb="19" eb="21">
      <t>セイスウ</t>
    </rPh>
    <rPh sb="23" eb="25">
      <t>カイトウ</t>
    </rPh>
    <phoneticPr fontId="3"/>
  </si>
  <si>
    <t>延床面積は不明である</t>
    <rPh sb="0" eb="1">
      <t>ノ</t>
    </rPh>
    <rPh sb="1" eb="2">
      <t>ユカ</t>
    </rPh>
    <rPh sb="2" eb="4">
      <t>メンセキ</t>
    </rPh>
    <rPh sb="5" eb="7">
      <t>フメイ</t>
    </rPh>
    <phoneticPr fontId="3"/>
  </si>
  <si>
    <t>質問5</t>
    <rPh sb="0" eb="2">
      <t>シツモン</t>
    </rPh>
    <phoneticPr fontId="3"/>
  </si>
  <si>
    <t>貴事業者が産後ケア事業を運営している場所として、あてはまるものをお選びください。訪問（アウトリーチ）型のみ実施している場合は、「訪問（アウトリーチ）型のみ実施」をお選びください。</t>
    <rPh sb="0" eb="1">
      <t>キ</t>
    </rPh>
    <rPh sb="1" eb="4">
      <t>ジギョウシャ</t>
    </rPh>
    <rPh sb="5" eb="7">
      <t>サンゴ</t>
    </rPh>
    <rPh sb="9" eb="11">
      <t>ジギョウ</t>
    </rPh>
    <rPh sb="12" eb="14">
      <t>ウンエイ</t>
    </rPh>
    <rPh sb="18" eb="20">
      <t>バショ</t>
    </rPh>
    <rPh sb="33" eb="34">
      <t>エラ</t>
    </rPh>
    <phoneticPr fontId="3"/>
  </si>
  <si>
    <t>運営場所</t>
    <rPh sb="0" eb="4">
      <t>ウンエイバショ</t>
    </rPh>
    <phoneticPr fontId="3"/>
  </si>
  <si>
    <t>1.病院</t>
    <rPh sb="2" eb="4">
      <t>ビョウイン</t>
    </rPh>
    <phoneticPr fontId="3"/>
  </si>
  <si>
    <t>その他の具体的な内容</t>
  </si>
  <si>
    <t>2.診療所</t>
    <rPh sb="2" eb="5">
      <t>シンリョウジョ</t>
    </rPh>
    <phoneticPr fontId="3"/>
  </si>
  <si>
    <t>訪問（アウトリーチ）型のみ実施</t>
    <phoneticPr fontId="3"/>
  </si>
  <si>
    <t>3.助産所</t>
    <rPh sb="2" eb="5">
      <t>ジョサンジョ</t>
    </rPh>
    <phoneticPr fontId="3"/>
  </si>
  <si>
    <t>4.産後ケア専用施設</t>
    <rPh sb="2" eb="4">
      <t>サンゴ</t>
    </rPh>
    <rPh sb="6" eb="8">
      <t>センヨウ</t>
    </rPh>
    <rPh sb="8" eb="10">
      <t>シセツ</t>
    </rPh>
    <phoneticPr fontId="3"/>
  </si>
  <si>
    <t>5.その他</t>
  </si>
  <si>
    <t>質問6</t>
    <rPh sb="0" eb="2">
      <t>シツモン</t>
    </rPh>
    <phoneticPr fontId="3"/>
  </si>
  <si>
    <t>貴施設の設置主体として、当てはまるものをお選びください。</t>
    <rPh sb="0" eb="3">
      <t>キシセツ</t>
    </rPh>
    <rPh sb="4" eb="6">
      <t>セッチ</t>
    </rPh>
    <rPh sb="6" eb="8">
      <t>シュタイ</t>
    </rPh>
    <rPh sb="12" eb="13">
      <t>ア</t>
    </rPh>
    <rPh sb="21" eb="22">
      <t>エラ</t>
    </rPh>
    <phoneticPr fontId="3"/>
  </si>
  <si>
    <t>1.医療法人</t>
    <rPh sb="2" eb="6">
      <t>イリョウホウジン</t>
    </rPh>
    <phoneticPr fontId="3"/>
  </si>
  <si>
    <t>設置主体</t>
    <rPh sb="0" eb="4">
      <t>セッチシュタイ</t>
    </rPh>
    <phoneticPr fontId="3"/>
  </si>
  <si>
    <t>2.個人（助産師等）</t>
    <rPh sb="2" eb="4">
      <t>コジン</t>
    </rPh>
    <rPh sb="5" eb="8">
      <t>ジョサンシ</t>
    </rPh>
    <rPh sb="8" eb="9">
      <t>トウ</t>
    </rPh>
    <phoneticPr fontId="3"/>
  </si>
  <si>
    <t>3.社会福祉法人</t>
    <rPh sb="2" eb="8">
      <t>シャカイフクシホウジン</t>
    </rPh>
    <phoneticPr fontId="3"/>
  </si>
  <si>
    <t>4.財団法人</t>
    <rPh sb="2" eb="6">
      <t>ザイダンホウジン</t>
    </rPh>
    <phoneticPr fontId="3"/>
  </si>
  <si>
    <t>5.社団法人</t>
    <rPh sb="2" eb="6">
      <t>シャダンホウジン</t>
    </rPh>
    <phoneticPr fontId="3"/>
  </si>
  <si>
    <t>6.日本赤十字社</t>
    <rPh sb="2" eb="8">
      <t>ニホンセキジュウジシャ</t>
    </rPh>
    <phoneticPr fontId="3"/>
  </si>
  <si>
    <t>7.独立行政法人</t>
    <rPh sb="2" eb="4">
      <t>ドクリツ</t>
    </rPh>
    <rPh sb="4" eb="6">
      <t>ギョウセイ</t>
    </rPh>
    <rPh sb="6" eb="8">
      <t>ホウジン</t>
    </rPh>
    <phoneticPr fontId="3"/>
  </si>
  <si>
    <t>8.NPO法人</t>
    <rPh sb="5" eb="7">
      <t>ホウジン</t>
    </rPh>
    <phoneticPr fontId="3"/>
  </si>
  <si>
    <t>9.市町村</t>
    <rPh sb="2" eb="5">
      <t>シチョウソン</t>
    </rPh>
    <phoneticPr fontId="3"/>
  </si>
  <si>
    <t>10.その他</t>
  </si>
  <si>
    <t>質問7</t>
    <rPh sb="0" eb="2">
      <t>シツモン</t>
    </rPh>
    <phoneticPr fontId="3"/>
  </si>
  <si>
    <t>事業を実施する物件の所有状況としてとして当てはまるものをお選びください。</t>
    <rPh sb="0" eb="2">
      <t>ジギョウ</t>
    </rPh>
    <rPh sb="3" eb="5">
      <t>ジッシ</t>
    </rPh>
    <rPh sb="7" eb="9">
      <t>ブッケン</t>
    </rPh>
    <rPh sb="10" eb="14">
      <t>ショユウジョウキョウ</t>
    </rPh>
    <rPh sb="20" eb="21">
      <t>ア</t>
    </rPh>
    <rPh sb="29" eb="30">
      <t>エラ</t>
    </rPh>
    <phoneticPr fontId="3"/>
  </si>
  <si>
    <t>1.自己所有物件</t>
    <rPh sb="2" eb="8">
      <t>ジコショユウブッケン</t>
    </rPh>
    <phoneticPr fontId="3"/>
  </si>
  <si>
    <t>物件の所有状況</t>
    <rPh sb="0" eb="2">
      <t>ブッケン</t>
    </rPh>
    <rPh sb="3" eb="7">
      <t>ショユウジョウキョウ</t>
    </rPh>
    <phoneticPr fontId="3"/>
  </si>
  <si>
    <t>2.賃貸物件</t>
    <rPh sb="2" eb="6">
      <t>チンタイブッケン</t>
    </rPh>
    <phoneticPr fontId="3"/>
  </si>
  <si>
    <t>質問8</t>
    <rPh sb="0" eb="2">
      <t>シツモン</t>
    </rPh>
    <phoneticPr fontId="3"/>
  </si>
  <si>
    <t>事業を開始するにあたり、実施場所の新築・大規模な増改築・改築・改修は行いましたか。【2を選択した場合、質問11へ】</t>
    <rPh sb="0" eb="2">
      <t>ジギョウ</t>
    </rPh>
    <rPh sb="3" eb="5">
      <t>カイシ</t>
    </rPh>
    <rPh sb="12" eb="16">
      <t>ジッシバショ</t>
    </rPh>
    <rPh sb="17" eb="19">
      <t>シンチク</t>
    </rPh>
    <rPh sb="20" eb="23">
      <t>ダイキボ</t>
    </rPh>
    <rPh sb="24" eb="27">
      <t>ゾウカイチク</t>
    </rPh>
    <rPh sb="28" eb="30">
      <t>カイチク</t>
    </rPh>
    <rPh sb="31" eb="33">
      <t>カイシュウ</t>
    </rPh>
    <rPh sb="34" eb="35">
      <t>オコナ</t>
    </rPh>
    <rPh sb="44" eb="46">
      <t>センタク</t>
    </rPh>
    <rPh sb="48" eb="50">
      <t>バアイ</t>
    </rPh>
    <rPh sb="51" eb="53">
      <t>シツモン</t>
    </rPh>
    <phoneticPr fontId="3"/>
  </si>
  <si>
    <t>質問9</t>
    <rPh sb="0" eb="2">
      <t>シツモン</t>
    </rPh>
    <phoneticPr fontId="3"/>
  </si>
  <si>
    <t>質問8で1を選択した方に伺います。新築や改修等を行うにあたって必要となった費用はいくらでしたか。</t>
    <rPh sb="6" eb="8">
      <t>センタク</t>
    </rPh>
    <rPh sb="10" eb="11">
      <t>カタ</t>
    </rPh>
    <rPh sb="12" eb="13">
      <t>ウカガ</t>
    </rPh>
    <rPh sb="17" eb="19">
      <t>シンチク</t>
    </rPh>
    <rPh sb="20" eb="22">
      <t>カイシュウ</t>
    </rPh>
    <rPh sb="22" eb="23">
      <t>ナド</t>
    </rPh>
    <rPh sb="24" eb="25">
      <t>オコナ</t>
    </rPh>
    <rPh sb="31" eb="33">
      <t>ヒツヨウ</t>
    </rPh>
    <rPh sb="37" eb="39">
      <t>ヒヨウ</t>
    </rPh>
    <phoneticPr fontId="3"/>
  </si>
  <si>
    <t>1.～100万円未満</t>
  </si>
  <si>
    <t>2.100万円以上～500万円未満</t>
    <rPh sb="5" eb="7">
      <t>マンエン</t>
    </rPh>
    <rPh sb="7" eb="9">
      <t>イジョウ</t>
    </rPh>
    <rPh sb="13" eb="15">
      <t>マンエン</t>
    </rPh>
    <rPh sb="15" eb="17">
      <t>ミマン</t>
    </rPh>
    <phoneticPr fontId="3"/>
  </si>
  <si>
    <t>3.500万円以上～1000万円未満</t>
    <rPh sb="5" eb="7">
      <t>マンエン</t>
    </rPh>
    <rPh sb="7" eb="9">
      <t>イジョウ</t>
    </rPh>
    <rPh sb="14" eb="16">
      <t>マンエン</t>
    </rPh>
    <rPh sb="16" eb="18">
      <t>ミマン</t>
    </rPh>
    <phoneticPr fontId="3"/>
  </si>
  <si>
    <t>4.1000万円以上～2000万円未満</t>
    <rPh sb="6" eb="8">
      <t>マンエン</t>
    </rPh>
    <rPh sb="8" eb="10">
      <t>イジョウ</t>
    </rPh>
    <rPh sb="15" eb="17">
      <t>マンエン</t>
    </rPh>
    <rPh sb="17" eb="19">
      <t>ミマン</t>
    </rPh>
    <phoneticPr fontId="3"/>
  </si>
  <si>
    <t>5.2000万円以上～3000万円未満</t>
    <rPh sb="6" eb="8">
      <t>マンエン</t>
    </rPh>
    <rPh sb="8" eb="10">
      <t>イジョウ</t>
    </rPh>
    <rPh sb="15" eb="17">
      <t>マンエン</t>
    </rPh>
    <rPh sb="17" eb="19">
      <t>ミマン</t>
    </rPh>
    <phoneticPr fontId="3"/>
  </si>
  <si>
    <t>6.3000万円以上</t>
    <rPh sb="6" eb="10">
      <t>マンエンイジョウ</t>
    </rPh>
    <phoneticPr fontId="3"/>
  </si>
  <si>
    <t>質問10</t>
    <rPh sb="0" eb="2">
      <t>シツモン</t>
    </rPh>
    <phoneticPr fontId="3"/>
  </si>
  <si>
    <t>質問8で1を選択した方に伺います。新築や改修等にあたって市町村等から補助を受けましたか。当てはまるものをお選びください。</t>
    <rPh sb="10" eb="11">
      <t>カタ</t>
    </rPh>
    <rPh sb="12" eb="13">
      <t>ウカガ</t>
    </rPh>
    <rPh sb="17" eb="19">
      <t>シンチク</t>
    </rPh>
    <rPh sb="20" eb="22">
      <t>カイシュウ</t>
    </rPh>
    <rPh sb="22" eb="23">
      <t>ナド</t>
    </rPh>
    <rPh sb="44" eb="45">
      <t>ア</t>
    </rPh>
    <rPh sb="53" eb="54">
      <t>エラ</t>
    </rPh>
    <phoneticPr fontId="3"/>
  </si>
  <si>
    <t>1.市町村から補助を受けた</t>
    <rPh sb="7" eb="9">
      <t>ホジョ</t>
    </rPh>
    <rPh sb="10" eb="11">
      <t>ウ</t>
    </rPh>
    <phoneticPr fontId="3"/>
  </si>
  <si>
    <t>新築・改修等に係る市町村からの補助の有無</t>
    <rPh sb="15" eb="17">
      <t>ホジョ</t>
    </rPh>
    <rPh sb="18" eb="20">
      <t>ウム</t>
    </rPh>
    <phoneticPr fontId="3"/>
  </si>
  <si>
    <t>2.市町村から補助を受けていない</t>
    <rPh sb="10" eb="11">
      <t>ウ</t>
    </rPh>
    <phoneticPr fontId="3"/>
  </si>
  <si>
    <t>質問11</t>
    <rPh sb="0" eb="2">
      <t>シツモン</t>
    </rPh>
    <phoneticPr fontId="3"/>
  </si>
  <si>
    <t>事業を開始するにあたり、実施場所の修繕を行いましたか。当てはまるものをお選びください。【2を選択した場合、質問14へ】</t>
    <rPh sb="27" eb="28">
      <t>ア</t>
    </rPh>
    <rPh sb="36" eb="37">
      <t>エラ</t>
    </rPh>
    <rPh sb="46" eb="48">
      <t>センタク</t>
    </rPh>
    <rPh sb="50" eb="52">
      <t>バアイ</t>
    </rPh>
    <rPh sb="53" eb="55">
      <t>シツモン</t>
    </rPh>
    <phoneticPr fontId="3"/>
  </si>
  <si>
    <t>※「修繕」とは、質問8の新築や改修等を除き、部屋の間仕切りの設置、壁紙の張替、玄関スロープの設置などを指すものとしてお考えください。</t>
    <rPh sb="2" eb="4">
      <t>シュウゼン</t>
    </rPh>
    <rPh sb="8" eb="10">
      <t>シツモン</t>
    </rPh>
    <rPh sb="12" eb="14">
      <t>シンチク</t>
    </rPh>
    <rPh sb="15" eb="17">
      <t>カイシュウ</t>
    </rPh>
    <rPh sb="17" eb="18">
      <t>トウ</t>
    </rPh>
    <rPh sb="19" eb="20">
      <t>ノゾ</t>
    </rPh>
    <rPh sb="22" eb="24">
      <t>ヘヤ</t>
    </rPh>
    <rPh sb="25" eb="28">
      <t>マジキ</t>
    </rPh>
    <rPh sb="30" eb="32">
      <t>セッチ</t>
    </rPh>
    <rPh sb="33" eb="35">
      <t>カベガミ</t>
    </rPh>
    <rPh sb="36" eb="38">
      <t>ハリカエ</t>
    </rPh>
    <rPh sb="39" eb="41">
      <t>ゲンカン</t>
    </rPh>
    <rPh sb="46" eb="48">
      <t>セッチ</t>
    </rPh>
    <rPh sb="51" eb="52">
      <t>サ</t>
    </rPh>
    <rPh sb="59" eb="60">
      <t>カンガ</t>
    </rPh>
    <phoneticPr fontId="3"/>
  </si>
  <si>
    <t>修繕の有無</t>
    <rPh sb="0" eb="2">
      <t>シュウゼン</t>
    </rPh>
    <rPh sb="3" eb="5">
      <t>ウム</t>
    </rPh>
    <phoneticPr fontId="3"/>
  </si>
  <si>
    <t>1.修繕を行った</t>
    <rPh sb="2" eb="4">
      <t>シュウゼン</t>
    </rPh>
    <rPh sb="5" eb="6">
      <t>オコナ</t>
    </rPh>
    <phoneticPr fontId="3"/>
  </si>
  <si>
    <t>2.修繕を行っていない</t>
    <rPh sb="2" eb="4">
      <t>シュウゼン</t>
    </rPh>
    <rPh sb="5" eb="6">
      <t>オコナ</t>
    </rPh>
    <phoneticPr fontId="3"/>
  </si>
  <si>
    <t>質問12</t>
    <rPh sb="0" eb="2">
      <t>シツモン</t>
    </rPh>
    <phoneticPr fontId="3"/>
  </si>
  <si>
    <t>質問11で1を選択した方に伺います。修繕を行うに当たって必要となった費用はいくらでしたか。当てはまるものをお選びください。</t>
    <rPh sb="7" eb="9">
      <t>センタク</t>
    </rPh>
    <rPh sb="11" eb="12">
      <t>カタ</t>
    </rPh>
    <rPh sb="13" eb="14">
      <t>ウカガ</t>
    </rPh>
    <rPh sb="45" eb="46">
      <t>ア</t>
    </rPh>
    <rPh sb="54" eb="55">
      <t>エラ</t>
    </rPh>
    <phoneticPr fontId="3"/>
  </si>
  <si>
    <t>1.～10万円未満</t>
  </si>
  <si>
    <t>修繕費用</t>
    <rPh sb="0" eb="4">
      <t>シュウゼンヒヨウ</t>
    </rPh>
    <phoneticPr fontId="1"/>
  </si>
  <si>
    <t>2.10万円以上～50万円未満</t>
    <rPh sb="4" eb="6">
      <t>マンエン</t>
    </rPh>
    <rPh sb="6" eb="8">
      <t>イジョウ</t>
    </rPh>
    <rPh sb="11" eb="13">
      <t>マンエン</t>
    </rPh>
    <rPh sb="13" eb="15">
      <t>ミマン</t>
    </rPh>
    <phoneticPr fontId="3"/>
  </si>
  <si>
    <t>3.50万円以上～100万円未満</t>
    <rPh sb="4" eb="6">
      <t>マンエン</t>
    </rPh>
    <rPh sb="6" eb="8">
      <t>イジョウ</t>
    </rPh>
    <rPh sb="12" eb="14">
      <t>マンエン</t>
    </rPh>
    <rPh sb="14" eb="16">
      <t>ミマン</t>
    </rPh>
    <phoneticPr fontId="3"/>
  </si>
  <si>
    <t>4.100万円以上～200万円未満</t>
    <rPh sb="5" eb="7">
      <t>マンエン</t>
    </rPh>
    <rPh sb="7" eb="9">
      <t>イジョウ</t>
    </rPh>
    <rPh sb="13" eb="15">
      <t>マンエン</t>
    </rPh>
    <rPh sb="15" eb="17">
      <t>ミマン</t>
    </rPh>
    <phoneticPr fontId="3"/>
  </si>
  <si>
    <t>5.200万円以上～300万円未満</t>
    <rPh sb="5" eb="7">
      <t>マンエン</t>
    </rPh>
    <rPh sb="7" eb="9">
      <t>イジョウ</t>
    </rPh>
    <rPh sb="13" eb="15">
      <t>マンエン</t>
    </rPh>
    <rPh sb="15" eb="17">
      <t>ミマン</t>
    </rPh>
    <phoneticPr fontId="3"/>
  </si>
  <si>
    <t>6.300万円以上～500万円未満</t>
    <rPh sb="5" eb="7">
      <t>マンエン</t>
    </rPh>
    <rPh sb="7" eb="9">
      <t>イジョウ</t>
    </rPh>
    <rPh sb="13" eb="15">
      <t>マンエン</t>
    </rPh>
    <rPh sb="15" eb="17">
      <t>ミマン</t>
    </rPh>
    <phoneticPr fontId="3"/>
  </si>
  <si>
    <t>7.500万円以上</t>
    <rPh sb="5" eb="9">
      <t>マンエンイジョウ</t>
    </rPh>
    <phoneticPr fontId="3"/>
  </si>
  <si>
    <t>質問13</t>
    <rPh sb="0" eb="2">
      <t>シツモン</t>
    </rPh>
    <phoneticPr fontId="3"/>
  </si>
  <si>
    <t>質問11で1を選択した方に伺います。修繕を行うに当たって、市町村等から補助を受けましたか。</t>
    <rPh sb="7" eb="9">
      <t>センタク</t>
    </rPh>
    <rPh sb="11" eb="12">
      <t>カタ</t>
    </rPh>
    <rPh sb="13" eb="14">
      <t>ウカガ</t>
    </rPh>
    <rPh sb="18" eb="20">
      <t>シュウゼン</t>
    </rPh>
    <phoneticPr fontId="3"/>
  </si>
  <si>
    <t>修繕に係る市町村からの補助の有無</t>
    <rPh sb="11" eb="13">
      <t>ホジョ</t>
    </rPh>
    <rPh sb="14" eb="16">
      <t>ウム</t>
    </rPh>
    <phoneticPr fontId="3"/>
  </si>
  <si>
    <t>質問14</t>
    <rPh sb="0" eb="2">
      <t>シツモン</t>
    </rPh>
    <phoneticPr fontId="3"/>
  </si>
  <si>
    <t>貴施設で実施している産後ケア事業の事業類型について、当てはまるものをすべてお選びください。</t>
    <rPh sb="0" eb="3">
      <t>キシセツ</t>
    </rPh>
    <rPh sb="4" eb="6">
      <t>ジッシ</t>
    </rPh>
    <rPh sb="17" eb="21">
      <t>ジギョウルイケイ</t>
    </rPh>
    <rPh sb="26" eb="27">
      <t>ア</t>
    </rPh>
    <rPh sb="38" eb="39">
      <t>エラ</t>
    </rPh>
    <phoneticPr fontId="3"/>
  </si>
  <si>
    <t>1.短期入所（ショートステイ）型</t>
    <rPh sb="2" eb="4">
      <t>タンキ</t>
    </rPh>
    <rPh sb="4" eb="6">
      <t>ニュウショ</t>
    </rPh>
    <rPh sb="15" eb="16">
      <t>カタ</t>
    </rPh>
    <phoneticPr fontId="3"/>
  </si>
  <si>
    <t>2.通所（デイサービス）型</t>
    <rPh sb="2" eb="4">
      <t>ツウショ</t>
    </rPh>
    <rPh sb="12" eb="13">
      <t>カタ</t>
    </rPh>
    <phoneticPr fontId="3"/>
  </si>
  <si>
    <t>3.訪問（アウトリーチ）型</t>
    <rPh sb="2" eb="4">
      <t>ホウモン</t>
    </rPh>
    <rPh sb="12" eb="13">
      <t>カタ</t>
    </rPh>
    <phoneticPr fontId="3"/>
  </si>
  <si>
    <t xml:space="preserve"> </t>
    <phoneticPr fontId="3"/>
  </si>
  <si>
    <t>質問15</t>
    <rPh sb="0" eb="2">
      <t>シツモン</t>
    </rPh>
    <phoneticPr fontId="3"/>
  </si>
  <si>
    <r>
      <t>産後ケア事業を開始した年をそれぞれ</t>
    </r>
    <r>
      <rPr>
        <u/>
        <sz val="11"/>
        <color theme="1"/>
        <rFont val="HGP創英角ｺﾞｼｯｸUB"/>
        <family val="3"/>
        <charset val="128"/>
      </rPr>
      <t>西暦で</t>
    </r>
    <r>
      <rPr>
        <sz val="11"/>
        <color theme="1"/>
        <rFont val="HGP創英角ｺﾞｼｯｸUB"/>
        <family val="3"/>
        <charset val="128"/>
      </rPr>
      <t>ご記入ください。</t>
    </r>
    <rPh sb="0" eb="2">
      <t>サンゴ</t>
    </rPh>
    <rPh sb="4" eb="6">
      <t>ジギョウ</t>
    </rPh>
    <rPh sb="7" eb="9">
      <t>カイシ</t>
    </rPh>
    <rPh sb="11" eb="12">
      <t>トシ</t>
    </rPh>
    <rPh sb="17" eb="19">
      <t>セイレキ</t>
    </rPh>
    <rPh sb="21" eb="23">
      <t>キニュウ</t>
    </rPh>
    <phoneticPr fontId="3"/>
  </si>
  <si>
    <t>事業の開始時期</t>
    <rPh sb="0" eb="2">
      <t>ジギョウ</t>
    </rPh>
    <rPh sb="3" eb="7">
      <t>カイシジキ</t>
    </rPh>
    <phoneticPr fontId="3"/>
  </si>
  <si>
    <t>質問15.回答欄</t>
  </si>
  <si>
    <t>年（西暦）</t>
    <rPh sb="0" eb="1">
      <t>ネン</t>
    </rPh>
    <rPh sb="2" eb="4">
      <t>セイレキ</t>
    </rPh>
    <phoneticPr fontId="3"/>
  </si>
  <si>
    <t>例；</t>
    <rPh sb="0" eb="1">
      <t>レイ</t>
    </rPh>
    <phoneticPr fontId="3"/>
  </si>
  <si>
    <t>1.短期入所（ショートステイ）型</t>
  </si>
  <si>
    <t>2.通所（デイサービス）型</t>
  </si>
  <si>
    <t>3.訪問（アウトリーチ）型</t>
  </si>
  <si>
    <t>質問16</t>
    <rPh sb="0" eb="2">
      <t>シツモン</t>
    </rPh>
    <phoneticPr fontId="3"/>
  </si>
  <si>
    <t>通所（デイサービス）型の1日あたりの開所時間（営業時間）をご記入ください。</t>
    <rPh sb="0" eb="2">
      <t>ツウショ</t>
    </rPh>
    <rPh sb="10" eb="11">
      <t>ガタ</t>
    </rPh>
    <rPh sb="13" eb="14">
      <t>ニチ</t>
    </rPh>
    <rPh sb="18" eb="22">
      <t>カイショジカン</t>
    </rPh>
    <rPh sb="23" eb="27">
      <t>エイギョウジカン</t>
    </rPh>
    <rPh sb="30" eb="32">
      <t>キニュウ</t>
    </rPh>
    <phoneticPr fontId="3"/>
  </si>
  <si>
    <t>通所（デイサービス）型を実施していない場合は、「通所（デイサービス）型を実施していない」をお選びください。</t>
    <rPh sb="19" eb="21">
      <t>バアイ</t>
    </rPh>
    <rPh sb="46" eb="47">
      <t>エラ</t>
    </rPh>
    <phoneticPr fontId="3"/>
  </si>
  <si>
    <r>
      <t>契約市町村ごとに開所時間（営業時間）が異なる場合は、</t>
    </r>
    <r>
      <rPr>
        <u/>
        <sz val="11"/>
        <color theme="1"/>
        <rFont val="ＭＳ Ｐゴシック"/>
        <family val="3"/>
        <charset val="128"/>
      </rPr>
      <t>最も利用者が多い市町村に対する開所時間（営業時間）</t>
    </r>
    <r>
      <rPr>
        <sz val="11"/>
        <color theme="1"/>
        <rFont val="ＭＳ Ｐゴシック"/>
        <family val="3"/>
        <charset val="128"/>
      </rPr>
      <t>をご記入ください。</t>
    </r>
    <rPh sb="0" eb="5">
      <t>ケイヤクシチョウソン</t>
    </rPh>
    <rPh sb="8" eb="12">
      <t>カイショジカン</t>
    </rPh>
    <rPh sb="13" eb="17">
      <t>エイギョウジカン</t>
    </rPh>
    <rPh sb="19" eb="20">
      <t>コト</t>
    </rPh>
    <rPh sb="22" eb="24">
      <t>バアイ</t>
    </rPh>
    <rPh sb="26" eb="27">
      <t>モット</t>
    </rPh>
    <rPh sb="28" eb="31">
      <t>リヨウシャ</t>
    </rPh>
    <rPh sb="32" eb="33">
      <t>オオ</t>
    </rPh>
    <rPh sb="34" eb="37">
      <t>シチョウソン</t>
    </rPh>
    <rPh sb="38" eb="39">
      <t>タイ</t>
    </rPh>
    <rPh sb="41" eb="45">
      <t>カイショジカン</t>
    </rPh>
    <rPh sb="46" eb="50">
      <t>エイギョウジカン</t>
    </rPh>
    <rPh sb="53" eb="55">
      <t>キニュウ</t>
    </rPh>
    <phoneticPr fontId="3"/>
  </si>
  <si>
    <t>時間/1日</t>
    <rPh sb="0" eb="2">
      <t>ジカン</t>
    </rPh>
    <rPh sb="4" eb="5">
      <t>ニチ</t>
    </rPh>
    <phoneticPr fontId="3"/>
  </si>
  <si>
    <t>令和4年度についての数値をご記入ください。</t>
    <rPh sb="0" eb="2">
      <t>レイワ</t>
    </rPh>
    <rPh sb="3" eb="4">
      <t>ネン</t>
    </rPh>
    <rPh sb="4" eb="5">
      <t>ド</t>
    </rPh>
    <rPh sb="10" eb="12">
      <t>スウチ</t>
    </rPh>
    <rPh sb="14" eb="16">
      <t>キニュウ</t>
    </rPh>
    <phoneticPr fontId="3"/>
  </si>
  <si>
    <t>例：</t>
    <phoneticPr fontId="3"/>
  </si>
  <si>
    <t>通所（デイサービス）型の開所時間（営業時間）</t>
    <rPh sb="0" eb="2">
      <t>ツウショ</t>
    </rPh>
    <rPh sb="12" eb="16">
      <t>カイショジカン</t>
    </rPh>
    <rPh sb="17" eb="21">
      <t>エイギョウジカン</t>
    </rPh>
    <phoneticPr fontId="3"/>
  </si>
  <si>
    <t>通所（デイサービス）型を実施していない</t>
    <rPh sb="12" eb="14">
      <t>ジッシ</t>
    </rPh>
    <phoneticPr fontId="3"/>
  </si>
  <si>
    <t>質問17</t>
    <rPh sb="0" eb="2">
      <t>シツモン</t>
    </rPh>
    <phoneticPr fontId="3"/>
  </si>
  <si>
    <t>貴施設の1年間あたりの開所日数（営業日数）をご記入ください。</t>
    <rPh sb="0" eb="1">
      <t>キ</t>
    </rPh>
    <rPh sb="1" eb="3">
      <t>シセツ</t>
    </rPh>
    <rPh sb="5" eb="7">
      <t>ネンカン</t>
    </rPh>
    <rPh sb="11" eb="13">
      <t>カイショ</t>
    </rPh>
    <rPh sb="13" eb="15">
      <t>ニッスウ</t>
    </rPh>
    <rPh sb="16" eb="20">
      <t>エイギョウビスウ</t>
    </rPh>
    <rPh sb="23" eb="25">
      <t>キニュウ</t>
    </rPh>
    <phoneticPr fontId="3"/>
  </si>
  <si>
    <t>施設の開所日数（営業日数）</t>
    <rPh sb="0" eb="2">
      <t>シセツ</t>
    </rPh>
    <rPh sb="3" eb="7">
      <t>カイショニッスウ</t>
    </rPh>
    <rPh sb="8" eb="10">
      <t>エイギョウ</t>
    </rPh>
    <rPh sb="10" eb="12">
      <t>ニッスウ</t>
    </rPh>
    <phoneticPr fontId="3"/>
  </si>
  <si>
    <r>
      <t>契約市町村ごとに開所日数（営業日数）が異なる場合は、</t>
    </r>
    <r>
      <rPr>
        <u/>
        <sz val="11"/>
        <rFont val="ＭＳ Ｐゴシック"/>
        <family val="3"/>
        <charset val="128"/>
      </rPr>
      <t>最も利用者が多い市町村に対する</t>
    </r>
    <r>
      <rPr>
        <sz val="11"/>
        <rFont val="ＭＳ Ｐゴシック"/>
        <family val="3"/>
        <charset val="128"/>
      </rPr>
      <t>開所日数（営業日数）をご記入ください。</t>
    </r>
    <rPh sb="8" eb="12">
      <t>カイショニッスウ</t>
    </rPh>
    <rPh sb="13" eb="17">
      <t>エイギョウニッスウ</t>
    </rPh>
    <phoneticPr fontId="3"/>
  </si>
  <si>
    <t>1.短期入所（ショートステイ）型（日）</t>
    <rPh sb="17" eb="18">
      <t>ニチ</t>
    </rPh>
    <phoneticPr fontId="3"/>
  </si>
  <si>
    <t>2.通所（デイサービス）型（日）</t>
    <phoneticPr fontId="3"/>
  </si>
  <si>
    <t>3.訪問（アウトリーチ）型（日）</t>
    <phoneticPr fontId="3"/>
  </si>
  <si>
    <t>質問18</t>
    <rPh sb="0" eb="2">
      <t>シツモン</t>
    </rPh>
    <phoneticPr fontId="3"/>
  </si>
  <si>
    <t>訪問（アウトリーチ）型については、1日あたりの利用者の上限数の設定方法として当てはまるものをお選びください。</t>
    <rPh sb="0" eb="2">
      <t>ホウモン</t>
    </rPh>
    <rPh sb="10" eb="11">
      <t>ガタ</t>
    </rPh>
    <rPh sb="18" eb="19">
      <t>ニチ</t>
    </rPh>
    <rPh sb="23" eb="26">
      <t>リヨウシャ</t>
    </rPh>
    <rPh sb="27" eb="30">
      <t>ジョウゲンスウ</t>
    </rPh>
    <rPh sb="31" eb="35">
      <t>セッテイホウホウ</t>
    </rPh>
    <rPh sb="38" eb="39">
      <t>ア</t>
    </rPh>
    <rPh sb="47" eb="48">
      <t>エラ</t>
    </rPh>
    <phoneticPr fontId="3"/>
  </si>
  <si>
    <t>　　その他の具体的な内容</t>
    <rPh sb="4" eb="5">
      <t>タ</t>
    </rPh>
    <rPh sb="6" eb="9">
      <t>グタイテキ</t>
    </rPh>
    <rPh sb="10" eb="12">
      <t>ナイヨウ</t>
    </rPh>
    <phoneticPr fontId="3"/>
  </si>
  <si>
    <t>5.その他</t>
    <rPh sb="4" eb="5">
      <t>タ</t>
    </rPh>
    <phoneticPr fontId="3"/>
  </si>
  <si>
    <t>質問19</t>
    <rPh sb="0" eb="2">
      <t>シツモン</t>
    </rPh>
    <phoneticPr fontId="3"/>
  </si>
  <si>
    <t>利用定員</t>
    <rPh sb="0" eb="2">
      <t>リヨウ</t>
    </rPh>
    <rPh sb="2" eb="4">
      <t>テイイン</t>
    </rPh>
    <phoneticPr fontId="3"/>
  </si>
  <si>
    <t>市町村から委託を受けて実施する産後ケア事業の利用定員をご記入ください。</t>
    <rPh sb="0" eb="3">
      <t>シチョウソン</t>
    </rPh>
    <rPh sb="5" eb="7">
      <t>イタク</t>
    </rPh>
    <rPh sb="8" eb="9">
      <t>ウ</t>
    </rPh>
    <rPh sb="11" eb="13">
      <t>ジッシ</t>
    </rPh>
    <rPh sb="15" eb="17">
      <t>サンゴ</t>
    </rPh>
    <rPh sb="19" eb="21">
      <t>ジギョウ</t>
    </rPh>
    <rPh sb="22" eb="26">
      <t>リヨウテイイン</t>
    </rPh>
    <rPh sb="28" eb="30">
      <t>キニュウ</t>
    </rPh>
    <phoneticPr fontId="3"/>
  </si>
  <si>
    <t>人/1日</t>
    <rPh sb="0" eb="1">
      <t>ヒト</t>
    </rPh>
    <rPh sb="3" eb="4">
      <t>ニチ</t>
    </rPh>
    <phoneticPr fontId="3"/>
  </si>
  <si>
    <r>
      <rPr>
        <u/>
        <sz val="11"/>
        <color rgb="FFFF0000"/>
        <rFont val="ＭＳ Ｐゴシック"/>
        <family val="3"/>
        <charset val="128"/>
      </rPr>
      <t>変動枠の利用定員については、令和4年度の平均値を算出</t>
    </r>
    <r>
      <rPr>
        <sz val="11"/>
        <color rgb="FFFF0000"/>
        <rFont val="ＭＳ Ｐゴシック"/>
        <family val="3"/>
        <charset val="128"/>
      </rPr>
      <t>してご記入ください。</t>
    </r>
    <rPh sb="0" eb="2">
      <t>ヘンドウ</t>
    </rPh>
    <rPh sb="2" eb="3">
      <t>ワク</t>
    </rPh>
    <rPh sb="4" eb="8">
      <t>リヨウテイイン</t>
    </rPh>
    <rPh sb="14" eb="16">
      <t>レイワ</t>
    </rPh>
    <rPh sb="17" eb="19">
      <t>ネンド</t>
    </rPh>
    <rPh sb="20" eb="23">
      <t>ヘイキンチ</t>
    </rPh>
    <rPh sb="24" eb="26">
      <t>サンシュツ</t>
    </rPh>
    <rPh sb="29" eb="31">
      <t>キニュウ</t>
    </rPh>
    <phoneticPr fontId="3"/>
  </si>
  <si>
    <t>固定の利用定員</t>
    <rPh sb="0" eb="2">
      <t>コテイ</t>
    </rPh>
    <rPh sb="3" eb="7">
      <t>リヨウテイイン</t>
    </rPh>
    <phoneticPr fontId="3"/>
  </si>
  <si>
    <t>変動枠の利用定員　※平均値</t>
    <rPh sb="0" eb="2">
      <t>ヘンドウ</t>
    </rPh>
    <rPh sb="2" eb="3">
      <t>ワク</t>
    </rPh>
    <rPh sb="4" eb="8">
      <t>リヨウテイイン</t>
    </rPh>
    <rPh sb="10" eb="12">
      <t>ヘイキン</t>
    </rPh>
    <rPh sb="12" eb="13">
      <t>アタイ</t>
    </rPh>
    <phoneticPr fontId="3"/>
  </si>
  <si>
    <t>実施していない事業類型については記入不要です。実施している事業類型で定員が0の場合は、「0」とご記入ください。</t>
    <rPh sb="0" eb="2">
      <t>ジッシ</t>
    </rPh>
    <rPh sb="7" eb="11">
      <t>ジギョウルイケイ</t>
    </rPh>
    <rPh sb="16" eb="20">
      <t>キニュウフヨウ</t>
    </rPh>
    <rPh sb="23" eb="25">
      <t>ジッシ</t>
    </rPh>
    <rPh sb="29" eb="33">
      <t>ジギョウルイケイ</t>
    </rPh>
    <rPh sb="34" eb="36">
      <t>テイイン</t>
    </rPh>
    <rPh sb="39" eb="41">
      <t>バアイ</t>
    </rPh>
    <rPh sb="48" eb="50">
      <t>キニュウ</t>
    </rPh>
    <phoneticPr fontId="3"/>
  </si>
  <si>
    <t>全て算用数字、半角でお答えください。</t>
  </si>
  <si>
    <t>質問20</t>
    <rPh sb="0" eb="2">
      <t>シツモン</t>
    </rPh>
    <phoneticPr fontId="3"/>
  </si>
  <si>
    <t>今後1年以内に、利用定員を増やす予定はありますか。【2を選択した場合、質問22へ】</t>
    <rPh sb="0" eb="2">
      <t>コンゴ</t>
    </rPh>
    <rPh sb="3" eb="6">
      <t>ネンイナイ</t>
    </rPh>
    <rPh sb="13" eb="14">
      <t>フ</t>
    </rPh>
    <rPh sb="16" eb="18">
      <t>ヨテイ</t>
    </rPh>
    <rPh sb="28" eb="30">
      <t>センタク</t>
    </rPh>
    <rPh sb="32" eb="34">
      <t>バアイ</t>
    </rPh>
    <rPh sb="35" eb="37">
      <t>シツモン</t>
    </rPh>
    <phoneticPr fontId="3"/>
  </si>
  <si>
    <t>1.利用定員を増やす予定がある</t>
    <rPh sb="2" eb="4">
      <t>リヨウ</t>
    </rPh>
    <rPh sb="4" eb="6">
      <t>テイイン</t>
    </rPh>
    <rPh sb="7" eb="8">
      <t>フ</t>
    </rPh>
    <rPh sb="10" eb="12">
      <t>ヨテイ</t>
    </rPh>
    <phoneticPr fontId="3"/>
  </si>
  <si>
    <t>利用定員増加の予定有無</t>
    <rPh sb="4" eb="6">
      <t>ゾウカ</t>
    </rPh>
    <rPh sb="7" eb="9">
      <t>ヨテイ</t>
    </rPh>
    <rPh sb="9" eb="11">
      <t>ウム</t>
    </rPh>
    <phoneticPr fontId="3"/>
  </si>
  <si>
    <t>2.利用定員を増やす予定がない</t>
    <phoneticPr fontId="3"/>
  </si>
  <si>
    <t>質問21</t>
    <rPh sb="0" eb="2">
      <t>シツモン</t>
    </rPh>
    <phoneticPr fontId="3"/>
  </si>
  <si>
    <t>質問20で1を選択した方に伺います。利用定員を増やすにあたり、どのように利用定員を増加させようと考えていますか。当てはまるものをすべてお選びください。</t>
    <rPh sb="0" eb="2">
      <t>シツモン</t>
    </rPh>
    <rPh sb="7" eb="9">
      <t>センタク</t>
    </rPh>
    <rPh sb="11" eb="12">
      <t>カタ</t>
    </rPh>
    <rPh sb="13" eb="14">
      <t>ウカガ</t>
    </rPh>
    <rPh sb="23" eb="24">
      <t>フ</t>
    </rPh>
    <rPh sb="36" eb="40">
      <t>リヨウテイイン</t>
    </rPh>
    <rPh sb="41" eb="43">
      <t>ゾウカ</t>
    </rPh>
    <rPh sb="48" eb="49">
      <t>カンガ</t>
    </rPh>
    <phoneticPr fontId="3"/>
  </si>
  <si>
    <t>1.建物を新設する</t>
    <phoneticPr fontId="3"/>
  </si>
  <si>
    <t>2.現在の建物を増改築する</t>
    <rPh sb="2" eb="4">
      <t>ゲンザイ</t>
    </rPh>
    <rPh sb="5" eb="7">
      <t>タテモノ</t>
    </rPh>
    <rPh sb="8" eb="11">
      <t>ゾウカイチク</t>
    </rPh>
    <phoneticPr fontId="3"/>
  </si>
  <si>
    <t>3.現在の建物の空き部屋（空きスペース）を産後ケア事業用に改修・修繕して利用する</t>
    <rPh sb="2" eb="4">
      <t>ゲンザイ</t>
    </rPh>
    <rPh sb="5" eb="7">
      <t>タテモノ</t>
    </rPh>
    <rPh sb="8" eb="9">
      <t>ア</t>
    </rPh>
    <rPh sb="10" eb="12">
      <t>ベヤ</t>
    </rPh>
    <rPh sb="13" eb="14">
      <t>ア</t>
    </rPh>
    <rPh sb="27" eb="28">
      <t>ヨウ</t>
    </rPh>
    <rPh sb="29" eb="31">
      <t>カイシュウ</t>
    </rPh>
    <rPh sb="32" eb="34">
      <t>シュウゼン</t>
    </rPh>
    <rPh sb="36" eb="38">
      <t>リヨウ</t>
    </rPh>
    <phoneticPr fontId="3"/>
  </si>
  <si>
    <t>4.賃借物件を貸借し産後ケア事業用に改修・修繕して利用する</t>
    <rPh sb="2" eb="4">
      <t>チンシャク</t>
    </rPh>
    <rPh sb="4" eb="6">
      <t>ブッケン</t>
    </rPh>
    <rPh sb="7" eb="9">
      <t>タイシャク</t>
    </rPh>
    <rPh sb="10" eb="12">
      <t>サンゴ</t>
    </rPh>
    <rPh sb="14" eb="16">
      <t>ジギョウ</t>
    </rPh>
    <rPh sb="16" eb="17">
      <t>ヨウ</t>
    </rPh>
    <rPh sb="18" eb="20">
      <t>カイシュウ</t>
    </rPh>
    <rPh sb="21" eb="23">
      <t>シュウゼン</t>
    </rPh>
    <rPh sb="25" eb="27">
      <t>リヨウ</t>
    </rPh>
    <phoneticPr fontId="3"/>
  </si>
  <si>
    <t>5.現在の施設のベッドを産後ケア事業用のベッドに振り替える</t>
    <rPh sb="2" eb="4">
      <t>ゲンザイ</t>
    </rPh>
    <rPh sb="5" eb="7">
      <t>シセツ</t>
    </rPh>
    <rPh sb="18" eb="19">
      <t>ヨウ</t>
    </rPh>
    <rPh sb="24" eb="25">
      <t>フ</t>
    </rPh>
    <rPh sb="26" eb="27">
      <t>カ</t>
    </rPh>
    <phoneticPr fontId="3"/>
  </si>
  <si>
    <t>6.人員を増やす</t>
    <rPh sb="2" eb="4">
      <t>ジンイン</t>
    </rPh>
    <rPh sb="5" eb="6">
      <t>フ</t>
    </rPh>
    <phoneticPr fontId="3"/>
  </si>
  <si>
    <t>7.訪問（アウトリーチ）型など、異なる事業形態の産後ケア事業を開始する</t>
    <rPh sb="2" eb="4">
      <t>ホウモン</t>
    </rPh>
    <rPh sb="12" eb="13">
      <t>ガタ</t>
    </rPh>
    <rPh sb="16" eb="17">
      <t>コト</t>
    </rPh>
    <rPh sb="19" eb="21">
      <t>ジギョウ</t>
    </rPh>
    <rPh sb="21" eb="23">
      <t>ケイタイ</t>
    </rPh>
    <rPh sb="24" eb="26">
      <t>サンゴ</t>
    </rPh>
    <rPh sb="28" eb="30">
      <t>ジギョウ</t>
    </rPh>
    <rPh sb="31" eb="33">
      <t>カイシ</t>
    </rPh>
    <phoneticPr fontId="3"/>
  </si>
  <si>
    <t>8.その他</t>
    <phoneticPr fontId="3"/>
  </si>
  <si>
    <t>　その他の具体的な内容</t>
    <rPh sb="3" eb="4">
      <t>タ</t>
    </rPh>
    <phoneticPr fontId="3"/>
  </si>
  <si>
    <t>質問22</t>
    <rPh sb="0" eb="2">
      <t>シツモン</t>
    </rPh>
    <phoneticPr fontId="3"/>
  </si>
  <si>
    <r>
      <t>貴施設における産後ケア事業の1日当たりの平均利用者数と稼動率及び令和4年度のべ利用人数を事業類型別にご記入ください。</t>
    </r>
    <r>
      <rPr>
        <u/>
        <sz val="11"/>
        <rFont val="HGP創英角ｺﾞｼｯｸUB"/>
        <family val="3"/>
        <charset val="128"/>
      </rPr>
      <t>稼働率については、利用者数÷利用定員×100で得られた数値を小数点以下第2位を四捨五入し、小数第1位まで計上してください。</t>
    </r>
    <rPh sb="0" eb="3">
      <t>キシセツ</t>
    </rPh>
    <rPh sb="7" eb="9">
      <t>サンゴ</t>
    </rPh>
    <rPh sb="11" eb="13">
      <t>ジギョウ</t>
    </rPh>
    <rPh sb="15" eb="17">
      <t>ニチア</t>
    </rPh>
    <rPh sb="20" eb="26">
      <t>ヘイキンリヨウシャスウ</t>
    </rPh>
    <rPh sb="27" eb="30">
      <t>カドウリツ</t>
    </rPh>
    <rPh sb="30" eb="31">
      <t>オヨ</t>
    </rPh>
    <rPh sb="32" eb="34">
      <t>レイワ</t>
    </rPh>
    <rPh sb="35" eb="36">
      <t>ネン</t>
    </rPh>
    <rPh sb="36" eb="37">
      <t>ド</t>
    </rPh>
    <rPh sb="39" eb="43">
      <t>リヨウニンズウ</t>
    </rPh>
    <rPh sb="44" eb="49">
      <t>ジギョウルイケイベツ</t>
    </rPh>
    <rPh sb="51" eb="53">
      <t>キニュウ</t>
    </rPh>
    <rPh sb="81" eb="82">
      <t>エ</t>
    </rPh>
    <rPh sb="85" eb="87">
      <t>スウチ</t>
    </rPh>
    <phoneticPr fontId="3"/>
  </si>
  <si>
    <t>なお、把握していない場合は「把握していない」をお選びください。</t>
    <rPh sb="3" eb="5">
      <t>ハアク</t>
    </rPh>
    <rPh sb="10" eb="12">
      <t>バアイ</t>
    </rPh>
    <rPh sb="14" eb="16">
      <t>ハアク</t>
    </rPh>
    <rPh sb="24" eb="25">
      <t>エラ</t>
    </rPh>
    <phoneticPr fontId="3"/>
  </si>
  <si>
    <t>令和4年度（令和4年4月1日から令和5年3月31日）の数値をご記入ください。</t>
    <rPh sb="0" eb="2">
      <t>レイワ</t>
    </rPh>
    <rPh sb="3" eb="5">
      <t>ネンド</t>
    </rPh>
    <rPh sb="27" eb="29">
      <t>スウチ</t>
    </rPh>
    <rPh sb="31" eb="33">
      <t>キニュウ</t>
    </rPh>
    <phoneticPr fontId="3"/>
  </si>
  <si>
    <t>全て算用数字、半角でお答えください。</t>
    <rPh sb="0" eb="1">
      <t>スベ</t>
    </rPh>
    <rPh sb="2" eb="6">
      <t>サンヨウスウジ</t>
    </rPh>
    <rPh sb="7" eb="9">
      <t>ハンカク</t>
    </rPh>
    <rPh sb="11" eb="12">
      <t>コタ</t>
    </rPh>
    <phoneticPr fontId="3"/>
  </si>
  <si>
    <t>実施していない事業類型については記入する必要はありません。</t>
    <rPh sb="0" eb="2">
      <t>ジッシ</t>
    </rPh>
    <rPh sb="7" eb="11">
      <t>ジギョウルイケイ</t>
    </rPh>
    <rPh sb="16" eb="18">
      <t>キニュウ</t>
    </rPh>
    <rPh sb="20" eb="22">
      <t>ヒツヨウ</t>
    </rPh>
    <phoneticPr fontId="3"/>
  </si>
  <si>
    <t>　1.短期入所（ショートステイ）型</t>
    <phoneticPr fontId="3"/>
  </si>
  <si>
    <t>　2.通所（デイサービス）型</t>
  </si>
  <si>
    <t>　3.訪問（アウトリーチ）型</t>
  </si>
  <si>
    <t>実施している事業で該当する利用者がいない場合は「0」とご記入ください。</t>
    <phoneticPr fontId="3"/>
  </si>
  <si>
    <t>市町村からの委託を受けて実施している分</t>
    <rPh sb="0" eb="3">
      <t>シチョウソン</t>
    </rPh>
    <rPh sb="6" eb="8">
      <t>イタク</t>
    </rPh>
    <rPh sb="9" eb="10">
      <t>ウ</t>
    </rPh>
    <phoneticPr fontId="3"/>
  </si>
  <si>
    <t>把握していない</t>
    <rPh sb="0" eb="2">
      <t>ハアク</t>
    </rPh>
    <phoneticPr fontId="3"/>
  </si>
  <si>
    <t>平均利用者数（人/日）</t>
    <phoneticPr fontId="3"/>
  </si>
  <si>
    <r>
      <t>令和4年度</t>
    </r>
    <r>
      <rPr>
        <u/>
        <sz val="11"/>
        <color theme="1"/>
        <rFont val="HGP創英角ｺﾞｼｯｸUB"/>
        <family val="3"/>
        <charset val="128"/>
      </rPr>
      <t>のべ</t>
    </r>
    <r>
      <rPr>
        <sz val="11"/>
        <color theme="1"/>
        <rFont val="HGP創英角ｺﾞｼｯｸUB"/>
        <family val="3"/>
        <charset val="128"/>
      </rPr>
      <t>利用者数（人/年）</t>
    </r>
    <rPh sb="0" eb="2">
      <t>レイワ</t>
    </rPh>
    <rPh sb="3" eb="5">
      <t>ネンド</t>
    </rPh>
    <rPh sb="7" eb="9">
      <t>リヨウ</t>
    </rPh>
    <rPh sb="9" eb="10">
      <t>シャ</t>
    </rPh>
    <rPh sb="10" eb="11">
      <t>スウ</t>
    </rPh>
    <rPh sb="12" eb="13">
      <t>ニン</t>
    </rPh>
    <phoneticPr fontId="3"/>
  </si>
  <si>
    <t>稼働率（％）</t>
    <rPh sb="0" eb="3">
      <t>カドウリツ</t>
    </rPh>
    <phoneticPr fontId="3"/>
  </si>
  <si>
    <t>市町村からの委託を受けて実施している分以外</t>
    <rPh sb="0" eb="3">
      <t>シチョウソン</t>
    </rPh>
    <rPh sb="6" eb="8">
      <t>イタク</t>
    </rPh>
    <rPh sb="9" eb="10">
      <t>ウ</t>
    </rPh>
    <rPh sb="19" eb="21">
      <t>イガイ</t>
    </rPh>
    <phoneticPr fontId="3"/>
  </si>
  <si>
    <t>平均利用者数（人/日）</t>
    <rPh sb="0" eb="6">
      <t>ヘイキンリヨウシャスウ</t>
    </rPh>
    <rPh sb="7" eb="8">
      <t>ヒト</t>
    </rPh>
    <rPh sb="9" eb="10">
      <t>ヒ</t>
    </rPh>
    <phoneticPr fontId="3"/>
  </si>
  <si>
    <r>
      <t>令和4年度</t>
    </r>
    <r>
      <rPr>
        <u/>
        <sz val="11"/>
        <color theme="1"/>
        <rFont val="HGP創英角ｺﾞｼｯｸUB"/>
        <family val="3"/>
        <charset val="128"/>
      </rPr>
      <t>のべ</t>
    </r>
    <r>
      <rPr>
        <sz val="11"/>
        <color theme="1"/>
        <rFont val="HGP創英角ｺﾞｼｯｸUB"/>
        <family val="3"/>
        <charset val="128"/>
      </rPr>
      <t>利用者数（人/年）</t>
    </r>
    <rPh sb="7" eb="9">
      <t>リヨウ</t>
    </rPh>
    <rPh sb="9" eb="10">
      <t>シャ</t>
    </rPh>
    <rPh sb="10" eb="11">
      <t>スウ</t>
    </rPh>
    <rPh sb="12" eb="13">
      <t>ニン</t>
    </rPh>
    <rPh sb="14" eb="15">
      <t>ネン</t>
    </rPh>
    <phoneticPr fontId="3"/>
  </si>
  <si>
    <t>質問23</t>
    <rPh sb="0" eb="2">
      <t>シツモン</t>
    </rPh>
    <phoneticPr fontId="3"/>
  </si>
  <si>
    <t>令和4年度（令和4年4月1日から令和5年3月31日）の１年間において、エジンバラ産後うつ病自己評価票（EPDS）９点以上の方の受け入れ可否と受け入れ実績として当てはまるものをお選びください。</t>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8" eb="30">
      <t>ネンカン</t>
    </rPh>
    <rPh sb="57" eb="60">
      <t>テンイジョウ</t>
    </rPh>
    <rPh sb="61" eb="62">
      <t>カタ</t>
    </rPh>
    <rPh sb="63" eb="64">
      <t>ウ</t>
    </rPh>
    <rPh sb="65" eb="66">
      <t>イ</t>
    </rPh>
    <rPh sb="67" eb="69">
      <t>カヒ</t>
    </rPh>
    <rPh sb="70" eb="71">
      <t>ウ</t>
    </rPh>
    <rPh sb="72" eb="73">
      <t>イ</t>
    </rPh>
    <rPh sb="74" eb="76">
      <t>ジッセキ</t>
    </rPh>
    <rPh sb="79" eb="80">
      <t>ア</t>
    </rPh>
    <rPh sb="88" eb="89">
      <t>エラ</t>
    </rPh>
    <phoneticPr fontId="3"/>
  </si>
  <si>
    <t>1.受け入れ可で、受け入れ実績もある</t>
    <rPh sb="2" eb="3">
      <t>ウ</t>
    </rPh>
    <rPh sb="4" eb="5">
      <t>イ</t>
    </rPh>
    <rPh sb="6" eb="7">
      <t>カ</t>
    </rPh>
    <rPh sb="9" eb="10">
      <t>ウ</t>
    </rPh>
    <rPh sb="11" eb="12">
      <t>イ</t>
    </rPh>
    <rPh sb="13" eb="15">
      <t>ジッセキ</t>
    </rPh>
    <phoneticPr fontId="3"/>
  </si>
  <si>
    <t>EPDS9点以上の方の受け入れ有無</t>
    <rPh sb="11" eb="12">
      <t>ウ</t>
    </rPh>
    <rPh sb="13" eb="14">
      <t>イ</t>
    </rPh>
    <rPh sb="15" eb="17">
      <t>ウム</t>
    </rPh>
    <phoneticPr fontId="3"/>
  </si>
  <si>
    <t>2.受け入れ可だが、実績はない</t>
    <rPh sb="2" eb="3">
      <t>ウ</t>
    </rPh>
    <rPh sb="4" eb="5">
      <t>イ</t>
    </rPh>
    <rPh sb="6" eb="7">
      <t>カ</t>
    </rPh>
    <rPh sb="10" eb="12">
      <t>ジッセキ</t>
    </rPh>
    <phoneticPr fontId="3"/>
  </si>
  <si>
    <t>3.受け入れ不可である</t>
    <rPh sb="2" eb="3">
      <t>ウ</t>
    </rPh>
    <rPh sb="4" eb="5">
      <t>イ</t>
    </rPh>
    <rPh sb="6" eb="8">
      <t>フカ</t>
    </rPh>
    <phoneticPr fontId="3"/>
  </si>
  <si>
    <t>　2.通所（デイサービス）型</t>
    <phoneticPr fontId="3"/>
  </si>
  <si>
    <t>　3.訪問（アウトリーチ）型</t>
    <phoneticPr fontId="3"/>
  </si>
  <si>
    <t>質問24</t>
    <rPh sb="0" eb="2">
      <t>シツモン</t>
    </rPh>
    <phoneticPr fontId="3"/>
  </si>
  <si>
    <t>質問23で1を選択した方に伺います。令和4年度（令和4年4月1日から令和5年3月31日）の１年間におけるエジンバラ産後うつ病自己評価票（EPDS）９点以上の方の受け入れ人数をご記入ください。</t>
    <rPh sb="0" eb="2">
      <t>シツモン</t>
    </rPh>
    <rPh sb="7" eb="9">
      <t>センタク</t>
    </rPh>
    <rPh sb="11" eb="12">
      <t>カタ</t>
    </rPh>
    <rPh sb="13" eb="14">
      <t>ウカガ</t>
    </rPh>
    <rPh sb="18" eb="20">
      <t>レイワ</t>
    </rPh>
    <rPh sb="80" eb="81">
      <t>ウ</t>
    </rPh>
    <rPh sb="82" eb="83">
      <t>イ</t>
    </rPh>
    <rPh sb="84" eb="86">
      <t>ニンズウ</t>
    </rPh>
    <rPh sb="88" eb="90">
      <t>キニュウ</t>
    </rPh>
    <phoneticPr fontId="3"/>
  </si>
  <si>
    <t>EPDS9点以上の方の受け入れ人数</t>
    <rPh sb="11" eb="12">
      <t>ウ</t>
    </rPh>
    <rPh sb="13" eb="14">
      <t>イ</t>
    </rPh>
    <rPh sb="15" eb="17">
      <t>ニンズウ</t>
    </rPh>
    <phoneticPr fontId="3"/>
  </si>
  <si>
    <t>不明な場合は、「人数を把握していない・不明である」をお選びください。</t>
    <rPh sb="0" eb="2">
      <t>フメイ</t>
    </rPh>
    <rPh sb="3" eb="5">
      <t>バアイ</t>
    </rPh>
    <rPh sb="27" eb="28">
      <t>エラ</t>
    </rPh>
    <phoneticPr fontId="3"/>
  </si>
  <si>
    <t>例：</t>
    <rPh sb="0" eb="1">
      <t>レイ</t>
    </rPh>
    <phoneticPr fontId="3"/>
  </si>
  <si>
    <t>　1.短期入所（ショートステイ）型（人）</t>
    <rPh sb="18" eb="19">
      <t>ニン</t>
    </rPh>
    <phoneticPr fontId="3"/>
  </si>
  <si>
    <t>　2.通所（デイサービス）型（人）</t>
    <phoneticPr fontId="3"/>
  </si>
  <si>
    <t>　3.訪問（アウトリーチ）型（人）</t>
    <phoneticPr fontId="3"/>
  </si>
  <si>
    <t>人数を把握していない・不明である</t>
    <rPh sb="0" eb="2">
      <t>ニンズウ</t>
    </rPh>
    <rPh sb="3" eb="5">
      <t>ハアク</t>
    </rPh>
    <rPh sb="11" eb="13">
      <t>フメイ</t>
    </rPh>
    <phoneticPr fontId="3"/>
  </si>
  <si>
    <t>質問25</t>
    <rPh sb="0" eb="2">
      <t>シツモン</t>
    </rPh>
    <phoneticPr fontId="3"/>
  </si>
  <si>
    <t>産婦にハイリスクな要因がある場合、市町村から事前に産婦に関する情報を提供されていますか。提供されている情報について当てはまるものを全てお選びください。</t>
    <rPh sb="0" eb="2">
      <t>サンプ</t>
    </rPh>
    <rPh sb="9" eb="11">
      <t>ヨウイン</t>
    </rPh>
    <rPh sb="25" eb="27">
      <t>サンプ</t>
    </rPh>
    <rPh sb="28" eb="29">
      <t>カン</t>
    </rPh>
    <rPh sb="34" eb="36">
      <t>テイキョウ</t>
    </rPh>
    <rPh sb="44" eb="46">
      <t>テイキョウ</t>
    </rPh>
    <rPh sb="51" eb="53">
      <t>ジョウホウ</t>
    </rPh>
    <rPh sb="57" eb="58">
      <t>ア</t>
    </rPh>
    <rPh sb="65" eb="66">
      <t>スベ</t>
    </rPh>
    <rPh sb="68" eb="69">
      <t>エラ</t>
    </rPh>
    <phoneticPr fontId="3"/>
  </si>
  <si>
    <t>　</t>
    <phoneticPr fontId="3"/>
  </si>
  <si>
    <t>ハイリスクな要因とは、精神疾患の既往歴や妊娠中の合併症、多胎の有無など、妊産婦に対してフォローが必要だと判断するのに必要な情報全般としてお考えください。</t>
    <rPh sb="6" eb="8">
      <t>ヨウイン</t>
    </rPh>
    <rPh sb="11" eb="15">
      <t>セイシンシッカン</t>
    </rPh>
    <rPh sb="16" eb="19">
      <t>キオウレキ</t>
    </rPh>
    <rPh sb="20" eb="23">
      <t>ニンシンチュウ</t>
    </rPh>
    <rPh sb="24" eb="27">
      <t>ガッペイショウ</t>
    </rPh>
    <rPh sb="28" eb="30">
      <t>タタイ</t>
    </rPh>
    <rPh sb="31" eb="33">
      <t>ウム</t>
    </rPh>
    <rPh sb="36" eb="39">
      <t>ニンサンプ</t>
    </rPh>
    <rPh sb="40" eb="41">
      <t>タイ</t>
    </rPh>
    <rPh sb="48" eb="50">
      <t>ヒツヨウ</t>
    </rPh>
    <rPh sb="52" eb="54">
      <t>ハンダン</t>
    </rPh>
    <rPh sb="58" eb="60">
      <t>ヒツヨウ</t>
    </rPh>
    <rPh sb="61" eb="63">
      <t>ジョウホウ</t>
    </rPh>
    <rPh sb="63" eb="65">
      <t>ゼンパン</t>
    </rPh>
    <rPh sb="69" eb="70">
      <t>カンガ</t>
    </rPh>
    <phoneticPr fontId="3"/>
  </si>
  <si>
    <t>1.エジンバラ産後うつ病自己評価票（EPDS）等のアセスメント結果</t>
    <rPh sb="23" eb="24">
      <t>トウ</t>
    </rPh>
    <rPh sb="31" eb="33">
      <t>ケッカ</t>
    </rPh>
    <phoneticPr fontId="3"/>
  </si>
  <si>
    <t>2.精神疾患の既往歴・通院状況等</t>
    <rPh sb="2" eb="6">
      <t>セイシンシッカン</t>
    </rPh>
    <rPh sb="7" eb="10">
      <t>キオウレキ</t>
    </rPh>
    <rPh sb="11" eb="13">
      <t>ツウイン</t>
    </rPh>
    <rPh sb="13" eb="15">
      <t>ジョウキョウ</t>
    </rPh>
    <rPh sb="15" eb="16">
      <t>トウ</t>
    </rPh>
    <phoneticPr fontId="3"/>
  </si>
  <si>
    <t>3.妊娠中の合併症</t>
    <rPh sb="2" eb="5">
      <t>ニンシンチュウ</t>
    </rPh>
    <rPh sb="6" eb="8">
      <t>ガッペイ</t>
    </rPh>
    <rPh sb="8" eb="9">
      <t>ショウ</t>
    </rPh>
    <phoneticPr fontId="3"/>
  </si>
  <si>
    <t>4.多胎の有無</t>
    <rPh sb="2" eb="4">
      <t>タタイ</t>
    </rPh>
    <rPh sb="5" eb="7">
      <t>ウム</t>
    </rPh>
    <phoneticPr fontId="3"/>
  </si>
  <si>
    <t>5.問診・面談の内容</t>
    <rPh sb="2" eb="4">
      <t>モンシン</t>
    </rPh>
    <rPh sb="5" eb="7">
      <t>メンダン</t>
    </rPh>
    <rPh sb="8" eb="10">
      <t>ナイヨウ</t>
    </rPh>
    <phoneticPr fontId="3"/>
  </si>
  <si>
    <t>6.提供されている情報はない</t>
    <rPh sb="2" eb="4">
      <t>テイキョウ</t>
    </rPh>
    <rPh sb="9" eb="11">
      <t>ジョウホウ</t>
    </rPh>
    <phoneticPr fontId="3"/>
  </si>
  <si>
    <t>7.その他</t>
    <rPh sb="4" eb="5">
      <t>タ</t>
    </rPh>
    <phoneticPr fontId="3"/>
  </si>
  <si>
    <t>質問26</t>
    <rPh sb="0" eb="2">
      <t>シツモン</t>
    </rPh>
    <phoneticPr fontId="3"/>
  </si>
  <si>
    <t>利用者に対して、利用開始時等にメンタルヘルスに関するアセスメントを実施していますか。当てはまるものをお選びください。【2を選択した場合は質問28へ】</t>
    <rPh sb="8" eb="10">
      <t>リヨウ</t>
    </rPh>
    <phoneticPr fontId="3"/>
  </si>
  <si>
    <t>1.実施している</t>
    <rPh sb="2" eb="4">
      <t>ジッシ</t>
    </rPh>
    <phoneticPr fontId="3"/>
  </si>
  <si>
    <t>アセスメントの実施有無</t>
    <rPh sb="7" eb="9">
      <t>ジッシ</t>
    </rPh>
    <rPh sb="9" eb="11">
      <t>ウム</t>
    </rPh>
    <phoneticPr fontId="3"/>
  </si>
  <si>
    <t>2.実施していない</t>
    <rPh sb="2" eb="4">
      <t>ジッシ</t>
    </rPh>
    <phoneticPr fontId="3"/>
  </si>
  <si>
    <t>質問27</t>
    <rPh sb="0" eb="2">
      <t>シツモン</t>
    </rPh>
    <phoneticPr fontId="3"/>
  </si>
  <si>
    <t>質問26で1を選択した方に伺います。アセスメントを実施している理由について、当てはまるものを全てお選びください。</t>
    <rPh sb="0" eb="2">
      <t>シツモン</t>
    </rPh>
    <rPh sb="7" eb="9">
      <t>センタク</t>
    </rPh>
    <rPh sb="11" eb="12">
      <t>カタ</t>
    </rPh>
    <rPh sb="13" eb="14">
      <t>ウカガ</t>
    </rPh>
    <rPh sb="25" eb="27">
      <t>ジッシ</t>
    </rPh>
    <rPh sb="31" eb="33">
      <t>リユウ</t>
    </rPh>
    <rPh sb="38" eb="39">
      <t>ア</t>
    </rPh>
    <rPh sb="46" eb="47">
      <t>スベ</t>
    </rPh>
    <rPh sb="49" eb="50">
      <t>エラ</t>
    </rPh>
    <phoneticPr fontId="3"/>
  </si>
  <si>
    <t>1.利用者のニーズに合わせたケアを提供するため</t>
    <rPh sb="2" eb="5">
      <t>リヨウシャ</t>
    </rPh>
    <rPh sb="10" eb="11">
      <t>ア</t>
    </rPh>
    <rPh sb="17" eb="19">
      <t>テイキョウ</t>
    </rPh>
    <phoneticPr fontId="3"/>
  </si>
  <si>
    <t>2.受け入れることによるリスクを把握するため</t>
    <rPh sb="2" eb="3">
      <t>ウ</t>
    </rPh>
    <rPh sb="4" eb="5">
      <t>イ</t>
    </rPh>
    <rPh sb="16" eb="18">
      <t>ハアク</t>
    </rPh>
    <phoneticPr fontId="3"/>
  </si>
  <si>
    <t>3.緊急時の対応を想定・把握しておくため</t>
    <rPh sb="2" eb="5">
      <t>キンキュウジ</t>
    </rPh>
    <rPh sb="6" eb="8">
      <t>タイオウ</t>
    </rPh>
    <rPh sb="9" eb="11">
      <t>ソウテイ</t>
    </rPh>
    <rPh sb="12" eb="14">
      <t>ハアク</t>
    </rPh>
    <phoneticPr fontId="3"/>
  </si>
  <si>
    <t>4.市町村からのアセスメント結果の共有が
　ないため</t>
    <rPh sb="14" eb="16">
      <t>ケッカ</t>
    </rPh>
    <rPh sb="17" eb="19">
      <t>キョウユウ</t>
    </rPh>
    <phoneticPr fontId="3"/>
  </si>
  <si>
    <t>5.市町村からの情報共有では項目として
　不足しているため</t>
    <rPh sb="8" eb="10">
      <t>ジョウホウ</t>
    </rPh>
    <rPh sb="10" eb="12">
      <t>キョウユウ</t>
    </rPh>
    <rPh sb="14" eb="16">
      <t>コウモク</t>
    </rPh>
    <rPh sb="21" eb="23">
      <t>フソク</t>
    </rPh>
    <phoneticPr fontId="3"/>
  </si>
  <si>
    <t>6.利用者の最新の状態を把握するため</t>
    <rPh sb="2" eb="5">
      <t>リヨウシャ</t>
    </rPh>
    <rPh sb="6" eb="8">
      <t>サイシン</t>
    </rPh>
    <rPh sb="9" eb="11">
      <t>ジョウタイ</t>
    </rPh>
    <rPh sb="12" eb="14">
      <t>ハアク</t>
    </rPh>
    <phoneticPr fontId="3"/>
  </si>
  <si>
    <t>7.市町村から求められているため</t>
    <rPh sb="7" eb="8">
      <t>モト</t>
    </rPh>
    <phoneticPr fontId="3"/>
  </si>
  <si>
    <t>質問28</t>
    <rPh sb="0" eb="2">
      <t>シツモン</t>
    </rPh>
    <phoneticPr fontId="3"/>
  </si>
  <si>
    <t>貴施設における生後4か月を超える乳児の受け入れ可否について、当てはまるものをお選びください。【1～4を選択した場合は質問30へ】</t>
    <rPh sb="0" eb="1">
      <t>キ</t>
    </rPh>
    <rPh sb="1" eb="3">
      <t>シセツ</t>
    </rPh>
    <rPh sb="7" eb="9">
      <t>セイゴ</t>
    </rPh>
    <rPh sb="11" eb="12">
      <t>ゲツ</t>
    </rPh>
    <rPh sb="13" eb="14">
      <t>コ</t>
    </rPh>
    <rPh sb="16" eb="18">
      <t>ニュウジ</t>
    </rPh>
    <rPh sb="19" eb="20">
      <t>ウ</t>
    </rPh>
    <rPh sb="21" eb="22">
      <t>イ</t>
    </rPh>
    <rPh sb="23" eb="25">
      <t>カヒ</t>
    </rPh>
    <rPh sb="30" eb="31">
      <t>ア</t>
    </rPh>
    <rPh sb="39" eb="40">
      <t>エラ</t>
    </rPh>
    <rPh sb="51" eb="53">
      <t>センタク</t>
    </rPh>
    <rPh sb="55" eb="57">
      <t>バアイ</t>
    </rPh>
    <rPh sb="58" eb="60">
      <t>シツモン</t>
    </rPh>
    <phoneticPr fontId="3"/>
  </si>
  <si>
    <t>生後4か月以降の乳児の受け入れ可否</t>
    <rPh sb="0" eb="2">
      <t>セイゴ</t>
    </rPh>
    <rPh sb="4" eb="5">
      <t>ゲツ</t>
    </rPh>
    <rPh sb="5" eb="7">
      <t>イコウ</t>
    </rPh>
    <rPh sb="8" eb="10">
      <t>ニュウジ</t>
    </rPh>
    <rPh sb="11" eb="12">
      <t>ウ</t>
    </rPh>
    <rPh sb="13" eb="14">
      <t>イ</t>
    </rPh>
    <rPh sb="15" eb="17">
      <t>カヒ</t>
    </rPh>
    <phoneticPr fontId="3"/>
  </si>
  <si>
    <t>　1.短期入所（ショートステイ）型</t>
  </si>
  <si>
    <t>その他の具体的な内容</t>
    <rPh sb="2" eb="3">
      <t>タ</t>
    </rPh>
    <phoneticPr fontId="3"/>
  </si>
  <si>
    <t>2.受け入れ可にはしているが、実績はない</t>
    <rPh sb="2" eb="3">
      <t>ウ</t>
    </rPh>
    <rPh sb="4" eb="5">
      <t>イ</t>
    </rPh>
    <rPh sb="6" eb="7">
      <t>カ</t>
    </rPh>
    <rPh sb="15" eb="17">
      <t>ジッセキ</t>
    </rPh>
    <phoneticPr fontId="3"/>
  </si>
  <si>
    <t>3.修正月齢で4か月までの乳児受け入れ可で、受け入れ実績もある</t>
    <rPh sb="2" eb="6">
      <t>シュウセイゲツレイ</t>
    </rPh>
    <rPh sb="13" eb="15">
      <t>ニュウジ</t>
    </rPh>
    <rPh sb="15" eb="16">
      <t>ウ</t>
    </rPh>
    <rPh sb="17" eb="18">
      <t>イ</t>
    </rPh>
    <rPh sb="19" eb="20">
      <t>カ</t>
    </rPh>
    <rPh sb="22" eb="23">
      <t>ウ</t>
    </rPh>
    <rPh sb="24" eb="25">
      <t>イ</t>
    </rPh>
    <rPh sb="26" eb="28">
      <t>ジッセキ</t>
    </rPh>
    <phoneticPr fontId="3"/>
  </si>
  <si>
    <t>4.修正月齢で4か月までの乳児受け入れ可だが、実績はない</t>
    <rPh sb="2" eb="6">
      <t>シュウセイゲツレイ</t>
    </rPh>
    <rPh sb="13" eb="15">
      <t>ニュウジ</t>
    </rPh>
    <rPh sb="15" eb="16">
      <t>ウ</t>
    </rPh>
    <rPh sb="17" eb="18">
      <t>イ</t>
    </rPh>
    <rPh sb="19" eb="20">
      <t>カ</t>
    </rPh>
    <rPh sb="23" eb="25">
      <t>ジッセキ</t>
    </rPh>
    <phoneticPr fontId="3"/>
  </si>
  <si>
    <t>　3.訪問（アウトリーチ）型（人）</t>
  </si>
  <si>
    <t>5.受け入れ不可にしている</t>
    <rPh sb="2" eb="3">
      <t>ウ</t>
    </rPh>
    <rPh sb="4" eb="5">
      <t>イ</t>
    </rPh>
    <rPh sb="6" eb="8">
      <t>フカ</t>
    </rPh>
    <phoneticPr fontId="3"/>
  </si>
  <si>
    <t>6.その他</t>
  </si>
  <si>
    <t>質問29</t>
    <rPh sb="0" eb="2">
      <t>シツモン</t>
    </rPh>
    <phoneticPr fontId="3"/>
  </si>
  <si>
    <t>質問28で5を選択した方に伺います。受け入れ不可の理由について当てはまるものをすべてお選びください。</t>
    <rPh sb="0" eb="2">
      <t>シツモン</t>
    </rPh>
    <rPh sb="7" eb="9">
      <t>センタク</t>
    </rPh>
    <rPh sb="11" eb="12">
      <t>カタ</t>
    </rPh>
    <rPh sb="13" eb="14">
      <t>ウカガ</t>
    </rPh>
    <rPh sb="18" eb="19">
      <t>ウ</t>
    </rPh>
    <rPh sb="20" eb="21">
      <t>イ</t>
    </rPh>
    <rPh sb="22" eb="24">
      <t>フカ</t>
    </rPh>
    <rPh sb="25" eb="27">
      <t>リユウ</t>
    </rPh>
    <rPh sb="31" eb="32">
      <t>ア</t>
    </rPh>
    <rPh sb="43" eb="44">
      <t>エラ</t>
    </rPh>
    <phoneticPr fontId="3"/>
  </si>
  <si>
    <t>1.設備が不十分だから</t>
    <phoneticPr fontId="3"/>
  </si>
  <si>
    <t>2.人員が不足しているから</t>
    <rPh sb="5" eb="7">
      <t>フソク</t>
    </rPh>
    <phoneticPr fontId="3"/>
  </si>
  <si>
    <t>3.該当する月齢を受け入れた経験がないから</t>
    <rPh sb="2" eb="4">
      <t>ガイトウ</t>
    </rPh>
    <rPh sb="6" eb="8">
      <t>ゲツレイ</t>
    </rPh>
    <rPh sb="9" eb="10">
      <t>ウ</t>
    </rPh>
    <rPh sb="11" eb="12">
      <t>イ</t>
    </rPh>
    <rPh sb="14" eb="16">
      <t>ケイケン</t>
    </rPh>
    <phoneticPr fontId="3"/>
  </si>
  <si>
    <t>4.委託元市町村の方針として定められているから</t>
    <rPh sb="14" eb="15">
      <t>サダ</t>
    </rPh>
    <phoneticPr fontId="3"/>
  </si>
  <si>
    <t>5.その他</t>
    <phoneticPr fontId="3"/>
  </si>
  <si>
    <t>質問30</t>
    <rPh sb="0" eb="2">
      <t>シツモン</t>
    </rPh>
    <phoneticPr fontId="3"/>
  </si>
  <si>
    <t>令和4年度（令和4年4月1日から令和5年3月31日）に受け入れた乳児の月齢別人数について、それぞれの人数をご記入ください。</t>
    <rPh sb="27" eb="28">
      <t>ウ</t>
    </rPh>
    <rPh sb="29" eb="30">
      <t>イ</t>
    </rPh>
    <rPh sb="32" eb="34">
      <t>ニュウジ</t>
    </rPh>
    <rPh sb="35" eb="37">
      <t>ゲツレイ</t>
    </rPh>
    <rPh sb="37" eb="38">
      <t>ベツ</t>
    </rPh>
    <rPh sb="38" eb="40">
      <t>ニンズウ</t>
    </rPh>
    <rPh sb="50" eb="52">
      <t>ニンズウ</t>
    </rPh>
    <rPh sb="54" eb="56">
      <t>キニュウ</t>
    </rPh>
    <phoneticPr fontId="3"/>
  </si>
  <si>
    <t>月齢別の受け入れ人数を把握していない場合は、「月齢別の受け入れ人数を把握していない」をお選びください。</t>
    <rPh sb="0" eb="3">
      <t>ゲツレイベツ</t>
    </rPh>
    <rPh sb="4" eb="5">
      <t>ウ</t>
    </rPh>
    <rPh sb="6" eb="7">
      <t>イ</t>
    </rPh>
    <rPh sb="8" eb="10">
      <t>ニンズウ</t>
    </rPh>
    <rPh sb="11" eb="13">
      <t>ハアク</t>
    </rPh>
    <rPh sb="18" eb="20">
      <t>バアイ</t>
    </rPh>
    <rPh sb="44" eb="45">
      <t>エラ</t>
    </rPh>
    <phoneticPr fontId="3"/>
  </si>
  <si>
    <t>修正月齢ではなく、月齢でお考え下さい。</t>
    <rPh sb="9" eb="11">
      <t>ゲツレイ</t>
    </rPh>
    <rPh sb="13" eb="14">
      <t>カンガ</t>
    </rPh>
    <rPh sb="15" eb="16">
      <t>クダ</t>
    </rPh>
    <phoneticPr fontId="3"/>
  </si>
  <si>
    <t>実人数でお答えください。　　</t>
    <rPh sb="0" eb="1">
      <t>ジツ</t>
    </rPh>
    <rPh sb="1" eb="3">
      <t>ニンズ</t>
    </rPh>
    <rPh sb="5" eb="6">
      <t>コタ</t>
    </rPh>
    <phoneticPr fontId="3"/>
  </si>
  <si>
    <t>月齢別受け入れ人数</t>
    <rPh sb="0" eb="3">
      <t>ゲツレイベツ</t>
    </rPh>
    <rPh sb="3" eb="4">
      <t>ウ</t>
    </rPh>
    <rPh sb="5" eb="6">
      <t>イ</t>
    </rPh>
    <rPh sb="7" eb="9">
      <t>ニンズウ</t>
    </rPh>
    <phoneticPr fontId="3"/>
  </si>
  <si>
    <t>例）２週間未満に該当する利用者が４日間宿泊型を利用した場合：「1.2週間未満（人）」に対して1人だとお考え下さい。</t>
  </si>
  <si>
    <t>該当する月齢の利用がない場合はすべて「0」とご記入ください。</t>
    <rPh sb="0" eb="2">
      <t>ガイトウ</t>
    </rPh>
    <rPh sb="4" eb="6">
      <t>ゲツレイ</t>
    </rPh>
    <rPh sb="7" eb="9">
      <t>リヨウ</t>
    </rPh>
    <rPh sb="12" eb="14">
      <t>バアイ</t>
    </rPh>
    <rPh sb="23" eb="25">
      <t>キニュウ</t>
    </rPh>
    <phoneticPr fontId="3"/>
  </si>
  <si>
    <t>月齢別の受け入れ人数を把握していない</t>
    <rPh sb="0" eb="3">
      <t>ゲツレイベツ</t>
    </rPh>
    <rPh sb="4" eb="5">
      <t>ウ</t>
    </rPh>
    <rPh sb="6" eb="7">
      <t>イ</t>
    </rPh>
    <rPh sb="8" eb="10">
      <t>ニンズウ</t>
    </rPh>
    <rPh sb="11" eb="13">
      <t>ハアク</t>
    </rPh>
    <phoneticPr fontId="3"/>
  </si>
  <si>
    <t>1.2週間未満（人）</t>
    <phoneticPr fontId="3"/>
  </si>
  <si>
    <t>2.2週間以上1か月未満（人）</t>
    <phoneticPr fontId="3"/>
  </si>
  <si>
    <t>3.1か月以上2か月未満（人）</t>
    <phoneticPr fontId="3"/>
  </si>
  <si>
    <t>4.2か月以上4か月未満（人）</t>
    <phoneticPr fontId="3"/>
  </si>
  <si>
    <t>5.4か月以上6か月未満（人）</t>
    <phoneticPr fontId="3"/>
  </si>
  <si>
    <t>6.6か月以上8か月未満（人）</t>
    <phoneticPr fontId="3"/>
  </si>
  <si>
    <t>7.8か月以上10か月未満（人）</t>
    <phoneticPr fontId="3"/>
  </si>
  <si>
    <t>8.10か月以上12か月未満（人）</t>
    <phoneticPr fontId="3"/>
  </si>
  <si>
    <t>質問31</t>
    <rPh sb="0" eb="2">
      <t>シツモン</t>
    </rPh>
    <phoneticPr fontId="3"/>
  </si>
  <si>
    <t>産後ケア事業に従事する職員の職員配置について、下記表にそれぞれ当てはまる数字をご記入ください。</t>
    <rPh sb="0" eb="2">
      <t>サンゴ</t>
    </rPh>
    <rPh sb="4" eb="6">
      <t>ジギョウ</t>
    </rPh>
    <rPh sb="7" eb="9">
      <t>ジュウジ</t>
    </rPh>
    <rPh sb="11" eb="13">
      <t>ショクイン</t>
    </rPh>
    <rPh sb="14" eb="16">
      <t>ショクイン</t>
    </rPh>
    <rPh sb="16" eb="18">
      <t>ハイチ</t>
    </rPh>
    <rPh sb="23" eb="25">
      <t>カキ</t>
    </rPh>
    <rPh sb="25" eb="26">
      <t>ヒョウ</t>
    </rPh>
    <rPh sb="31" eb="32">
      <t>ア</t>
    </rPh>
    <rPh sb="36" eb="38">
      <t>スウジ</t>
    </rPh>
    <rPh sb="40" eb="42">
      <t>キニュウ</t>
    </rPh>
    <phoneticPr fontId="3"/>
  </si>
  <si>
    <t>令和4年度（令和4年4月1日から令和5年3月31日）についての数値をご記入ください。複数の資格を保有（又は複数の職種を兼務）している場合は、産後ケア事業に主として従事している資格（職種）で回答ください。</t>
    <rPh sb="31" eb="33">
      <t>スウチ</t>
    </rPh>
    <rPh sb="35" eb="37">
      <t>キニュウ</t>
    </rPh>
    <rPh sb="42" eb="44">
      <t>フクスウ</t>
    </rPh>
    <rPh sb="45" eb="47">
      <t>シカク</t>
    </rPh>
    <rPh sb="48" eb="50">
      <t>ホユウ</t>
    </rPh>
    <rPh sb="51" eb="52">
      <t>マタ</t>
    </rPh>
    <rPh sb="53" eb="55">
      <t>フクスウ</t>
    </rPh>
    <rPh sb="56" eb="58">
      <t>ショクシュ</t>
    </rPh>
    <rPh sb="59" eb="61">
      <t>ケンム</t>
    </rPh>
    <rPh sb="66" eb="68">
      <t>バアイ</t>
    </rPh>
    <rPh sb="70" eb="72">
      <t>サンゴ</t>
    </rPh>
    <rPh sb="74" eb="76">
      <t>ジギョウ</t>
    </rPh>
    <rPh sb="77" eb="78">
      <t>シュ</t>
    </rPh>
    <rPh sb="81" eb="83">
      <t>ジュウジ</t>
    </rPh>
    <rPh sb="87" eb="89">
      <t>シカク</t>
    </rPh>
    <rPh sb="90" eb="92">
      <t>ショクシュ</t>
    </rPh>
    <rPh sb="94" eb="96">
      <t>カイトウ</t>
    </rPh>
    <phoneticPr fontId="3"/>
  </si>
  <si>
    <t>産後ケア事業の管理者については、管理者が産後ケア事業に従事している場合にのみ職員として計上してください。</t>
    <rPh sb="0" eb="2">
      <t>サンゴ</t>
    </rPh>
    <rPh sb="4" eb="6">
      <t>ジギョウ</t>
    </rPh>
    <rPh sb="7" eb="10">
      <t>カンリシャ</t>
    </rPh>
    <rPh sb="16" eb="19">
      <t>カンリシャ</t>
    </rPh>
    <rPh sb="20" eb="22">
      <t>サンゴ</t>
    </rPh>
    <rPh sb="24" eb="26">
      <t>ジギョウ</t>
    </rPh>
    <rPh sb="27" eb="29">
      <t>ジュウジ</t>
    </rPh>
    <rPh sb="33" eb="35">
      <t>バアイ</t>
    </rPh>
    <rPh sb="38" eb="40">
      <t>ショクイン</t>
    </rPh>
    <rPh sb="43" eb="45">
      <t>ケイジョウ</t>
    </rPh>
    <phoneticPr fontId="3"/>
  </si>
  <si>
    <t>該当する職種がいない場合は、すべて「0」とご記入ください。</t>
    <rPh sb="0" eb="2">
      <t>ガイトウ</t>
    </rPh>
    <rPh sb="4" eb="6">
      <t>ショクシュ</t>
    </rPh>
    <rPh sb="10" eb="12">
      <t>バアイ</t>
    </rPh>
    <rPh sb="22" eb="24">
      <t>キニュウ</t>
    </rPh>
    <phoneticPr fontId="3"/>
  </si>
  <si>
    <t>※1）【常勤換算数の計算式】</t>
    <phoneticPr fontId="3"/>
  </si>
  <si>
    <t>下記の計算式によって得られた数値を、小数点以下第2位を四捨五入して、小数第1位まで計上して下さい。得られた結果が0.1に満たない場合は、「0.1」とご記入下さい</t>
    <phoneticPr fontId="3"/>
  </si>
  <si>
    <t>職員の勤務時間は実態に応じて、算出して下さい。</t>
    <phoneticPr fontId="3"/>
  </si>
  <si>
    <t>＜計算式＞</t>
    <rPh sb="1" eb="4">
      <t>ケイサンシキ</t>
    </rPh>
    <phoneticPr fontId="3"/>
  </si>
  <si>
    <t>職員の1週間の勤務時間÷40時間</t>
    <rPh sb="0" eb="2">
      <t>ショクイン</t>
    </rPh>
    <rPh sb="4" eb="6">
      <t>シュウカン</t>
    </rPh>
    <rPh sb="7" eb="11">
      <t>キンムジカン</t>
    </rPh>
    <rPh sb="14" eb="16">
      <t>ジカン</t>
    </rPh>
    <phoneticPr fontId="3"/>
  </si>
  <si>
    <t>＜例＞以下の4名が働くケース
　　　</t>
    <phoneticPr fontId="3"/>
  </si>
  <si>
    <t>週40時間の常勤助産師A　・週40時間の常勤助産師B・週30時間の非常勤助産師C・週20時間の非常勤助産師D</t>
  </si>
  <si>
    <t>　2（常勤助産師A・B）＋｛（30＋20）÷40｝＝ 2＋1.25 ＝ 3.25　　⇒回答　3.3</t>
    <rPh sb="43" eb="45">
      <t>カイトウ</t>
    </rPh>
    <phoneticPr fontId="3"/>
  </si>
  <si>
    <r>
      <t>※2）基本給・手当・賞与・一時金等の支払総額については、当該職種の職員に支払った月々の基本給や手当、賞与・一時金の1年間の合計額をご記入下さい。</t>
    </r>
    <r>
      <rPr>
        <u/>
        <sz val="11"/>
        <color theme="8"/>
        <rFont val="ＭＳ Ｐゴシック"/>
        <family val="3"/>
        <charset val="128"/>
      </rPr>
      <t>一人当たりの金額ではなく、当該職種の職員全員を足し合わせた総額</t>
    </r>
    <r>
      <rPr>
        <sz val="11"/>
        <color theme="8"/>
        <rFont val="ＭＳ Ｐゴシック"/>
        <family val="3"/>
        <charset val="128"/>
      </rPr>
      <t>をご記入ください。</t>
    </r>
    <rPh sb="72" eb="75">
      <t>ヒトリア</t>
    </rPh>
    <rPh sb="78" eb="80">
      <t>キンガク</t>
    </rPh>
    <rPh sb="85" eb="87">
      <t>トウガイ</t>
    </rPh>
    <rPh sb="87" eb="89">
      <t>ショクシュ</t>
    </rPh>
    <rPh sb="90" eb="94">
      <t>ショクインゼンイン</t>
    </rPh>
    <rPh sb="95" eb="96">
      <t>タ</t>
    </rPh>
    <rPh sb="97" eb="98">
      <t>ア</t>
    </rPh>
    <rPh sb="101" eb="103">
      <t>ソウガク</t>
    </rPh>
    <rPh sb="105" eb="107">
      <t>キニュウ</t>
    </rPh>
    <phoneticPr fontId="3"/>
  </si>
  <si>
    <t>　　　１人当たり金額の計算例：（基本給+月々の手当）×12月＋年間賞与・一時金</t>
    <phoneticPr fontId="3"/>
  </si>
  <si>
    <t>常勤職員</t>
    <rPh sb="0" eb="4">
      <t>ジョウキンショクイン</t>
    </rPh>
    <phoneticPr fontId="3"/>
  </si>
  <si>
    <t>非常勤職員</t>
    <rPh sb="0" eb="5">
      <t>ヒジョウキンショクイン</t>
    </rPh>
    <phoneticPr fontId="3"/>
  </si>
  <si>
    <t>人数</t>
    <rPh sb="0" eb="2">
      <t>ニンズウ</t>
    </rPh>
    <phoneticPr fontId="3"/>
  </si>
  <si>
    <t>基本給・手当・賞与・一時金等の
支払総額 ※2</t>
    <rPh sb="0" eb="3">
      <t>キホンキュウ</t>
    </rPh>
    <rPh sb="4" eb="6">
      <t>テアテ</t>
    </rPh>
    <rPh sb="7" eb="9">
      <t>ショウヨ</t>
    </rPh>
    <rPh sb="10" eb="13">
      <t>イチジキン</t>
    </rPh>
    <rPh sb="13" eb="14">
      <t>ナド</t>
    </rPh>
    <rPh sb="16" eb="20">
      <t>シハライソウガク</t>
    </rPh>
    <phoneticPr fontId="3"/>
  </si>
  <si>
    <t>他の事業と兼務している人数</t>
    <rPh sb="0" eb="1">
      <t>ホカ</t>
    </rPh>
    <rPh sb="2" eb="4">
      <t>ジギョウ</t>
    </rPh>
    <rPh sb="5" eb="7">
      <t>ケンム</t>
    </rPh>
    <rPh sb="11" eb="13">
      <t>ニンズウ</t>
    </rPh>
    <phoneticPr fontId="3"/>
  </si>
  <si>
    <t>常勤換算人数
（小数第1位まで） ※1</t>
    <rPh sb="0" eb="6">
      <t>ジョウキンカンサンニンズウ</t>
    </rPh>
    <rPh sb="8" eb="10">
      <t>ショウスウ</t>
    </rPh>
    <rPh sb="10" eb="11">
      <t>ダイ</t>
    </rPh>
    <rPh sb="12" eb="13">
      <t>イ</t>
    </rPh>
    <phoneticPr fontId="3"/>
  </si>
  <si>
    <t>単位</t>
    <rPh sb="0" eb="2">
      <t>タンイ</t>
    </rPh>
    <phoneticPr fontId="3"/>
  </si>
  <si>
    <t>人</t>
    <rPh sb="0" eb="1">
      <t>ヒト</t>
    </rPh>
    <phoneticPr fontId="3"/>
  </si>
  <si>
    <t>万円</t>
    <rPh sb="0" eb="2">
      <t>マンエン</t>
    </rPh>
    <phoneticPr fontId="3"/>
  </si>
  <si>
    <t>1.医師</t>
    <phoneticPr fontId="3"/>
  </si>
  <si>
    <t>2.助産師</t>
    <rPh sb="2" eb="5">
      <t>ジョサンシ</t>
    </rPh>
    <phoneticPr fontId="3"/>
  </si>
  <si>
    <t>3.保健師</t>
    <rPh sb="2" eb="5">
      <t>ホケンシ</t>
    </rPh>
    <phoneticPr fontId="3"/>
  </si>
  <si>
    <t>4.看護師</t>
    <rPh sb="2" eb="5">
      <t>カンゴシ</t>
    </rPh>
    <phoneticPr fontId="3"/>
  </si>
  <si>
    <t>5.保育士</t>
    <rPh sb="2" eb="5">
      <t>ホイクシ</t>
    </rPh>
    <phoneticPr fontId="3"/>
  </si>
  <si>
    <t>6.リハ職</t>
    <rPh sb="4" eb="5">
      <t>ショク</t>
    </rPh>
    <phoneticPr fontId="3"/>
  </si>
  <si>
    <t>7.管理栄養士</t>
    <phoneticPr fontId="3"/>
  </si>
  <si>
    <t>8.心理職</t>
    <rPh sb="2" eb="5">
      <t>シンリショク</t>
    </rPh>
    <phoneticPr fontId="3"/>
  </si>
  <si>
    <t>9.事務職</t>
    <rPh sb="2" eb="5">
      <t>ジムショク</t>
    </rPh>
    <phoneticPr fontId="3"/>
  </si>
  <si>
    <t>10.調理員</t>
    <rPh sb="3" eb="6">
      <t>チョウリイン</t>
    </rPh>
    <phoneticPr fontId="3"/>
  </si>
  <si>
    <t>11.その他</t>
    <rPh sb="5" eb="6">
      <t>タ</t>
    </rPh>
    <phoneticPr fontId="3"/>
  </si>
  <si>
    <t>質問32</t>
    <rPh sb="0" eb="2">
      <t>シツモン</t>
    </rPh>
    <phoneticPr fontId="3"/>
  </si>
  <si>
    <t>短期入所（ショートステイ）型を実施している場合について、日中および夜間の職員の配置人数をご記入ください。</t>
    <rPh sb="0" eb="2">
      <t>タンキ</t>
    </rPh>
    <rPh sb="2" eb="4">
      <t>ニュウショ</t>
    </rPh>
    <rPh sb="13" eb="14">
      <t>カタ</t>
    </rPh>
    <rPh sb="15" eb="17">
      <t>ジッシ</t>
    </rPh>
    <rPh sb="21" eb="23">
      <t>バアイ</t>
    </rPh>
    <rPh sb="28" eb="30">
      <t>ニッチュウ</t>
    </rPh>
    <rPh sb="33" eb="35">
      <t>ヤカン</t>
    </rPh>
    <rPh sb="36" eb="38">
      <t>ショクイン</t>
    </rPh>
    <rPh sb="39" eb="43">
      <t>ハイチニンズウ</t>
    </rPh>
    <rPh sb="45" eb="47">
      <t>キニュウ</t>
    </rPh>
    <phoneticPr fontId="3"/>
  </si>
  <si>
    <t>短期入所（ショートステイ）型の職員配置数（人）</t>
    <rPh sb="15" eb="20">
      <t>ショクインハイチスウ</t>
    </rPh>
    <rPh sb="21" eb="22">
      <t>ニン</t>
    </rPh>
    <phoneticPr fontId="3"/>
  </si>
  <si>
    <t>令和4年度の平均値をご記入ください。なお、把握していない場合は「把握していない」をお選びください。</t>
    <rPh sb="0" eb="2">
      <t>レイワ</t>
    </rPh>
    <rPh sb="3" eb="5">
      <t>ネンド</t>
    </rPh>
    <rPh sb="6" eb="9">
      <t>ヘイキンチ</t>
    </rPh>
    <rPh sb="11" eb="13">
      <t>キニュウ</t>
    </rPh>
    <rPh sb="21" eb="23">
      <t>ハアク</t>
    </rPh>
    <rPh sb="28" eb="30">
      <t>バアイ</t>
    </rPh>
    <rPh sb="32" eb="34">
      <t>ハアク</t>
    </rPh>
    <rPh sb="42" eb="43">
      <t>エラ</t>
    </rPh>
    <phoneticPr fontId="3"/>
  </si>
  <si>
    <t>日中</t>
    <rPh sb="0" eb="2">
      <t>ニッチュウ</t>
    </rPh>
    <phoneticPr fontId="3"/>
  </si>
  <si>
    <t>夜間</t>
    <rPh sb="0" eb="2">
      <t>ヤカン</t>
    </rPh>
    <phoneticPr fontId="3"/>
  </si>
  <si>
    <t>短期入所（ショートステイ）型を実施していない場合は、記入する必要はありません。</t>
    <rPh sb="15" eb="17">
      <t>ジッシ</t>
    </rPh>
    <rPh sb="22" eb="24">
      <t>バアイ</t>
    </rPh>
    <rPh sb="26" eb="28">
      <t>キニュウ</t>
    </rPh>
    <rPh sb="30" eb="32">
      <t>ヒツヨウ</t>
    </rPh>
    <phoneticPr fontId="3"/>
  </si>
  <si>
    <t>1.助産師</t>
    <phoneticPr fontId="3"/>
  </si>
  <si>
    <t>2.保健師</t>
    <rPh sb="2" eb="5">
      <t>ホケンシ</t>
    </rPh>
    <phoneticPr fontId="3"/>
  </si>
  <si>
    <t>3.看護師</t>
    <rPh sb="2" eb="5">
      <t>カンゴシ</t>
    </rPh>
    <phoneticPr fontId="3"/>
  </si>
  <si>
    <t>5.その他　↓具体的な職種名を記入</t>
    <rPh sb="4" eb="5">
      <t>タ</t>
    </rPh>
    <rPh sb="7" eb="10">
      <t>グタイテキ</t>
    </rPh>
    <rPh sb="11" eb="13">
      <t>ショクシュ</t>
    </rPh>
    <rPh sb="13" eb="14">
      <t>メイ</t>
    </rPh>
    <rPh sb="15" eb="17">
      <t>キニュウ</t>
    </rPh>
    <phoneticPr fontId="3"/>
  </si>
  <si>
    <t>質問33</t>
    <rPh sb="0" eb="2">
      <t>シツモン</t>
    </rPh>
    <phoneticPr fontId="3"/>
  </si>
  <si>
    <t>原則として提供しているケアの内容について、当てはまるものをすべてお選びください。</t>
    <phoneticPr fontId="3"/>
  </si>
  <si>
    <t>追加料金が発生するもの（アロマトリートメント、ヨガ、骨盤ケアなど）は除いてご回答ください。</t>
    <rPh sb="26" eb="28">
      <t>コツバン</t>
    </rPh>
    <rPh sb="38" eb="40">
      <t>カイトウ</t>
    </rPh>
    <phoneticPr fontId="3"/>
  </si>
  <si>
    <t>1.個別の産婦に合わせたケアプランの作成</t>
    <rPh sb="2" eb="4">
      <t>コベツ</t>
    </rPh>
    <rPh sb="5" eb="7">
      <t>サンプ</t>
    </rPh>
    <rPh sb="8" eb="9">
      <t>ア</t>
    </rPh>
    <rPh sb="18" eb="20">
      <t>サクセイ</t>
    </rPh>
    <phoneticPr fontId="3"/>
  </si>
  <si>
    <t>2.適切な授乳が実施できるためのケア</t>
    <rPh sb="2" eb="4">
      <t>テキセツ</t>
    </rPh>
    <rPh sb="5" eb="7">
      <t>ジュニュウ</t>
    </rPh>
    <rPh sb="8" eb="10">
      <t>ジッシ</t>
    </rPh>
    <phoneticPr fontId="3"/>
  </si>
  <si>
    <t>3.育児手技についての指導や相談</t>
    <rPh sb="2" eb="4">
      <t>イクジ</t>
    </rPh>
    <rPh sb="11" eb="13">
      <t>シドウ</t>
    </rPh>
    <rPh sb="14" eb="16">
      <t>ソウダン</t>
    </rPh>
    <phoneticPr fontId="3"/>
  </si>
  <si>
    <t>4.父親への支援（育児手技等）</t>
    <rPh sb="2" eb="4">
      <t>チチオヤ</t>
    </rPh>
    <rPh sb="6" eb="8">
      <t>シエン</t>
    </rPh>
    <rPh sb="9" eb="11">
      <t>イクジ</t>
    </rPh>
    <rPh sb="11" eb="13">
      <t>シュギ</t>
    </rPh>
    <rPh sb="13" eb="14">
      <t>トウ</t>
    </rPh>
    <phoneticPr fontId="3"/>
  </si>
  <si>
    <t>5.離乳食の指導</t>
    <rPh sb="2" eb="5">
      <t>リニュウショク</t>
    </rPh>
    <phoneticPr fontId="3"/>
  </si>
  <si>
    <t>6.母親の栄養指導を含む保健指導</t>
    <phoneticPr fontId="3"/>
  </si>
  <si>
    <t>7.心理的ケア
（心理職によるカウンセリングなど）</t>
    <rPh sb="2" eb="5">
      <t>シンリテキ</t>
    </rPh>
    <rPh sb="9" eb="12">
      <t>シンリショク</t>
    </rPh>
    <phoneticPr fontId="3"/>
  </si>
  <si>
    <t>8.その他</t>
  </si>
  <si>
    <t>質問34</t>
    <rPh sb="0" eb="2">
      <t>シツモン</t>
    </rPh>
    <phoneticPr fontId="3"/>
  </si>
  <si>
    <t>宿泊時の母子の預かりの方法</t>
    <rPh sb="0" eb="2">
      <t>シュクハク</t>
    </rPh>
    <rPh sb="2" eb="3">
      <t>ジ</t>
    </rPh>
    <rPh sb="4" eb="6">
      <t>ボシ</t>
    </rPh>
    <rPh sb="7" eb="8">
      <t>アズ</t>
    </rPh>
    <rPh sb="11" eb="13">
      <t>ホウホウ</t>
    </rPh>
    <phoneticPr fontId="3"/>
  </si>
  <si>
    <t>1.原則、母児同室</t>
    <rPh sb="2" eb="4">
      <t>ゲンソク</t>
    </rPh>
    <rPh sb="5" eb="7">
      <t>ボジ</t>
    </rPh>
    <rPh sb="6" eb="7">
      <t>ジ</t>
    </rPh>
    <rPh sb="7" eb="9">
      <t>ドウシツ</t>
    </rPh>
    <phoneticPr fontId="3"/>
  </si>
  <si>
    <t>質問35</t>
    <rPh sb="0" eb="2">
      <t>シツモン</t>
    </rPh>
    <phoneticPr fontId="3"/>
  </si>
  <si>
    <t>産婦や乳児に対する食事の提供の有無と食事代の1組の1日当たり平均金額について、それぞれご記入ください。</t>
    <rPh sb="0" eb="2">
      <t>サンプ</t>
    </rPh>
    <rPh sb="3" eb="5">
      <t>ニュウジ</t>
    </rPh>
    <rPh sb="6" eb="7">
      <t>タイ</t>
    </rPh>
    <rPh sb="9" eb="11">
      <t>ショクジ</t>
    </rPh>
    <rPh sb="12" eb="14">
      <t>テイキョウ</t>
    </rPh>
    <rPh sb="15" eb="17">
      <t>ウム</t>
    </rPh>
    <rPh sb="18" eb="21">
      <t>ショクジダイ</t>
    </rPh>
    <rPh sb="23" eb="24">
      <t>クミ</t>
    </rPh>
    <rPh sb="26" eb="28">
      <t>ニチア</t>
    </rPh>
    <rPh sb="30" eb="32">
      <t>ヘイキン</t>
    </rPh>
    <rPh sb="32" eb="34">
      <t>キンガク</t>
    </rPh>
    <rPh sb="44" eb="46">
      <t>キニュウ</t>
    </rPh>
    <phoneticPr fontId="3"/>
  </si>
  <si>
    <t>食材費を把握していない場合は、「産婦と乳児合わせた1組の1日当たりの食材費を把握していない」をお選びください。</t>
    <rPh sb="0" eb="3">
      <t>ショクザイヒ</t>
    </rPh>
    <rPh sb="4" eb="6">
      <t>ハアク</t>
    </rPh>
    <rPh sb="11" eb="13">
      <t>バアイ</t>
    </rPh>
    <rPh sb="48" eb="49">
      <t>エラ</t>
    </rPh>
    <phoneticPr fontId="3"/>
  </si>
  <si>
    <t>食事の提供有無</t>
    <rPh sb="0" eb="2">
      <t>ショクジ</t>
    </rPh>
    <rPh sb="3" eb="7">
      <t>テイキョウウム</t>
    </rPh>
    <phoneticPr fontId="3"/>
  </si>
  <si>
    <t>1.食事を提供している</t>
    <rPh sb="2" eb="4">
      <t>ショクジ</t>
    </rPh>
    <rPh sb="5" eb="7">
      <t>テイキョウ</t>
    </rPh>
    <phoneticPr fontId="3"/>
  </si>
  <si>
    <t>朝</t>
    <rPh sb="0" eb="1">
      <t>アサ</t>
    </rPh>
    <phoneticPr fontId="3"/>
  </si>
  <si>
    <t>2.食事を提供していない</t>
    <rPh sb="2" eb="4">
      <t>ショクジ</t>
    </rPh>
    <rPh sb="5" eb="7">
      <t>テイキョウ</t>
    </rPh>
    <phoneticPr fontId="3"/>
  </si>
  <si>
    <t>昼</t>
    <rPh sb="0" eb="1">
      <t>ヒル</t>
    </rPh>
    <phoneticPr fontId="3"/>
  </si>
  <si>
    <t>夜</t>
    <rPh sb="0" eb="1">
      <t>ヨル</t>
    </rPh>
    <phoneticPr fontId="3"/>
  </si>
  <si>
    <t>間食</t>
    <rPh sb="0" eb="2">
      <t>カンショク</t>
    </rPh>
    <phoneticPr fontId="3"/>
  </si>
  <si>
    <t>夜食</t>
    <rPh sb="0" eb="2">
      <t>ヤショク</t>
    </rPh>
    <phoneticPr fontId="3"/>
  </si>
  <si>
    <t>食材費</t>
    <rPh sb="0" eb="3">
      <t>ショクザイヒ</t>
    </rPh>
    <phoneticPr fontId="3"/>
  </si>
  <si>
    <t>産婦と乳児合わせた1組の1日当たりの
食材費の平均金額（円）</t>
    <rPh sb="0" eb="2">
      <t>サンプ</t>
    </rPh>
    <rPh sb="3" eb="5">
      <t>ニュウジ</t>
    </rPh>
    <rPh sb="5" eb="6">
      <t>ア</t>
    </rPh>
    <rPh sb="10" eb="11">
      <t>クミ</t>
    </rPh>
    <rPh sb="13" eb="15">
      <t>ニチア</t>
    </rPh>
    <rPh sb="19" eb="22">
      <t>ショクザイヒ</t>
    </rPh>
    <rPh sb="23" eb="27">
      <t>ヘイキンキンガク</t>
    </rPh>
    <rPh sb="28" eb="29">
      <t>エン</t>
    </rPh>
    <phoneticPr fontId="3"/>
  </si>
  <si>
    <t>産婦と乳児合わせた1組の1日当たりの
食材費を把握していない</t>
    <rPh sb="23" eb="25">
      <t>ハアク</t>
    </rPh>
    <phoneticPr fontId="3"/>
  </si>
  <si>
    <t>質問36</t>
    <rPh sb="0" eb="2">
      <t>シツモン</t>
    </rPh>
    <phoneticPr fontId="3"/>
  </si>
  <si>
    <t>貴施設において、市町村を経由せずに直接、産婦から産後ケア事業の利用予約を受け付けている場合、予約方法として当てはまるものをすべてお選びください。</t>
    <rPh sb="0" eb="1">
      <t>キ</t>
    </rPh>
    <rPh sb="1" eb="3">
      <t>シセツ</t>
    </rPh>
    <rPh sb="8" eb="11">
      <t>シチョウソン</t>
    </rPh>
    <rPh sb="12" eb="14">
      <t>ケイユ</t>
    </rPh>
    <rPh sb="17" eb="19">
      <t>チョクセツ</t>
    </rPh>
    <rPh sb="20" eb="22">
      <t>サンプ</t>
    </rPh>
    <rPh sb="24" eb="26">
      <t>サンゴ</t>
    </rPh>
    <rPh sb="28" eb="30">
      <t>ジギョウ</t>
    </rPh>
    <rPh sb="31" eb="33">
      <t>リヨウ</t>
    </rPh>
    <rPh sb="33" eb="35">
      <t>ヨヤク</t>
    </rPh>
    <rPh sb="36" eb="37">
      <t>ウ</t>
    </rPh>
    <rPh sb="38" eb="39">
      <t>ツ</t>
    </rPh>
    <rPh sb="43" eb="45">
      <t>バアイ</t>
    </rPh>
    <rPh sb="46" eb="48">
      <t>ヨヤク</t>
    </rPh>
    <rPh sb="48" eb="50">
      <t>ホウホウ</t>
    </rPh>
    <rPh sb="53" eb="54">
      <t>ア</t>
    </rPh>
    <rPh sb="65" eb="66">
      <t>エラ</t>
    </rPh>
    <phoneticPr fontId="3"/>
  </si>
  <si>
    <t>※複数の市町村から委託を受けている場合、市町村を経由せず直接利用予約を可能としている市町村が一つでもあれば、予約方法を回答してください。</t>
    <rPh sb="1" eb="3">
      <t>フクスウ</t>
    </rPh>
    <rPh sb="4" eb="7">
      <t>シチョウソン</t>
    </rPh>
    <rPh sb="9" eb="11">
      <t>イタク</t>
    </rPh>
    <rPh sb="12" eb="13">
      <t>ウ</t>
    </rPh>
    <rPh sb="17" eb="19">
      <t>バアイ</t>
    </rPh>
    <rPh sb="20" eb="23">
      <t>シチョウソン</t>
    </rPh>
    <rPh sb="24" eb="26">
      <t>ケイユ</t>
    </rPh>
    <rPh sb="28" eb="30">
      <t>チョクセツ</t>
    </rPh>
    <rPh sb="30" eb="32">
      <t>リヨウ</t>
    </rPh>
    <rPh sb="32" eb="34">
      <t>ヨヤク</t>
    </rPh>
    <rPh sb="35" eb="37">
      <t>カノウ</t>
    </rPh>
    <rPh sb="42" eb="45">
      <t>シチョウソン</t>
    </rPh>
    <rPh sb="46" eb="47">
      <t>ヒト</t>
    </rPh>
    <rPh sb="54" eb="56">
      <t>ヨヤク</t>
    </rPh>
    <rPh sb="56" eb="58">
      <t>ホウホウ</t>
    </rPh>
    <rPh sb="59" eb="61">
      <t>カイトウ</t>
    </rPh>
    <phoneticPr fontId="3"/>
  </si>
  <si>
    <t>1.施設の窓口（直接申し込み）</t>
    <rPh sb="2" eb="4">
      <t>シセツ</t>
    </rPh>
    <rPh sb="8" eb="10">
      <t>チョクセツ</t>
    </rPh>
    <rPh sb="10" eb="11">
      <t>モウ</t>
    </rPh>
    <rPh sb="12" eb="13">
      <t>コ</t>
    </rPh>
    <phoneticPr fontId="3"/>
  </si>
  <si>
    <t>2.申込用紙を郵送</t>
    <rPh sb="2" eb="6">
      <t>モウシコミヨウシ</t>
    </rPh>
    <rPh sb="7" eb="9">
      <t>ユウソウ</t>
    </rPh>
    <phoneticPr fontId="3"/>
  </si>
  <si>
    <t>3.申込用紙をFAX</t>
    <rPh sb="2" eb="6">
      <t>モウシコミヨウシ</t>
    </rPh>
    <phoneticPr fontId="3"/>
  </si>
  <si>
    <t>4.電話</t>
    <phoneticPr fontId="3"/>
  </si>
  <si>
    <t>5.電子メール</t>
    <rPh sb="2" eb="4">
      <t>デンシ</t>
    </rPh>
    <phoneticPr fontId="3"/>
  </si>
  <si>
    <t>6.WEBサイト</t>
    <phoneticPr fontId="3"/>
  </si>
  <si>
    <t>　　その他の具体的な内容</t>
    <rPh sb="4" eb="5">
      <t>タ</t>
    </rPh>
    <phoneticPr fontId="3"/>
  </si>
  <si>
    <t>直接の利用予約はない（全て市区町村を経由している）</t>
    <rPh sb="0" eb="2">
      <t>チョクセツ</t>
    </rPh>
    <rPh sb="3" eb="5">
      <t>リヨウ</t>
    </rPh>
    <rPh sb="5" eb="7">
      <t>ヨヤク</t>
    </rPh>
    <rPh sb="11" eb="12">
      <t>スベ</t>
    </rPh>
    <rPh sb="13" eb="17">
      <t>シクチョウソン</t>
    </rPh>
    <rPh sb="18" eb="20">
      <t>ケイユ</t>
    </rPh>
    <phoneticPr fontId="3"/>
  </si>
  <si>
    <t>質問37</t>
    <rPh sb="0" eb="2">
      <t>シツモン</t>
    </rPh>
    <phoneticPr fontId="3"/>
  </si>
  <si>
    <t>原則（通常時）、利用日の何日前までを予約受付可能としていますか。当日より前までの場合、何日前まで可能かについてもお答えください。</t>
    <rPh sb="0" eb="2">
      <t>ゲンソク</t>
    </rPh>
    <rPh sb="3" eb="5">
      <t>ツウジョウ</t>
    </rPh>
    <rPh sb="5" eb="6">
      <t>ジ</t>
    </rPh>
    <rPh sb="8" eb="11">
      <t>リヨウビ</t>
    </rPh>
    <rPh sb="12" eb="15">
      <t>ナンニチマエ</t>
    </rPh>
    <rPh sb="18" eb="20">
      <t>ヨヤク</t>
    </rPh>
    <rPh sb="20" eb="21">
      <t>ウ</t>
    </rPh>
    <rPh sb="21" eb="22">
      <t>ツ</t>
    </rPh>
    <rPh sb="22" eb="24">
      <t>カノウ</t>
    </rPh>
    <rPh sb="32" eb="34">
      <t>トウジツ</t>
    </rPh>
    <rPh sb="36" eb="37">
      <t>マエ</t>
    </rPh>
    <rPh sb="40" eb="42">
      <t>バアイ</t>
    </rPh>
    <phoneticPr fontId="3"/>
  </si>
  <si>
    <t>1.利用当日</t>
    <rPh sb="2" eb="6">
      <t>リヨウトウジツ</t>
    </rPh>
    <phoneticPr fontId="3"/>
  </si>
  <si>
    <t>利用受付期間</t>
    <rPh sb="0" eb="2">
      <t>リヨウ</t>
    </rPh>
    <rPh sb="2" eb="4">
      <t>ウケツケ</t>
    </rPh>
    <rPh sb="4" eb="6">
      <t>キカン</t>
    </rPh>
    <phoneticPr fontId="3"/>
  </si>
  <si>
    <t>何日前までに予約が必要か（日）</t>
  </si>
  <si>
    <t>2.利用当日より前まで</t>
    <rPh sb="2" eb="4">
      <t>リヨウ</t>
    </rPh>
    <rPh sb="4" eb="6">
      <t>トウジツ</t>
    </rPh>
    <rPh sb="8" eb="9">
      <t>マエ</t>
    </rPh>
    <phoneticPr fontId="3"/>
  </si>
  <si>
    <t>質問38</t>
    <rPh sb="0" eb="2">
      <t>シツモン</t>
    </rPh>
    <phoneticPr fontId="3"/>
  </si>
  <si>
    <t>緊急で利用希望があった場合、当日の利用を受け入れていますか。当てはまるものをお選びください。</t>
    <rPh sb="30" eb="31">
      <t>ア</t>
    </rPh>
    <rPh sb="39" eb="40">
      <t>エラ</t>
    </rPh>
    <phoneticPr fontId="3"/>
  </si>
  <si>
    <t>当日利用の受付可否</t>
    <rPh sb="0" eb="2">
      <t>トウジツ</t>
    </rPh>
    <rPh sb="2" eb="4">
      <t>リヨウ</t>
    </rPh>
    <rPh sb="5" eb="9">
      <t>ウケツケカヒ</t>
    </rPh>
    <phoneticPr fontId="3"/>
  </si>
  <si>
    <t>1.受け入れている</t>
    <rPh sb="2" eb="3">
      <t>ウ</t>
    </rPh>
    <rPh sb="4" eb="5">
      <t>イ</t>
    </rPh>
    <phoneticPr fontId="3"/>
  </si>
  <si>
    <t>2.市町村から直接依頼があった場合は受け入れている</t>
    <rPh sb="2" eb="5">
      <t>シチョウソン</t>
    </rPh>
    <rPh sb="7" eb="11">
      <t>チョクセツイライ</t>
    </rPh>
    <rPh sb="15" eb="17">
      <t>バアイ</t>
    </rPh>
    <rPh sb="18" eb="19">
      <t>ウ</t>
    </rPh>
    <rPh sb="20" eb="21">
      <t>イ</t>
    </rPh>
    <phoneticPr fontId="3"/>
  </si>
  <si>
    <t>3.受け入れていない</t>
    <rPh sb="2" eb="3">
      <t>ウ</t>
    </rPh>
    <rPh sb="4" eb="5">
      <t>イ</t>
    </rPh>
    <phoneticPr fontId="3"/>
  </si>
  <si>
    <t>質問39</t>
    <rPh sb="0" eb="2">
      <t>シツモン</t>
    </rPh>
    <phoneticPr fontId="3"/>
  </si>
  <si>
    <t>貴施設では産後ケア事業の実施にあたりマニュアルを独自に作成していますか。【2を選択した場合は質問41へ】</t>
    <rPh sb="0" eb="1">
      <t>キ</t>
    </rPh>
    <rPh sb="1" eb="3">
      <t>シセツ</t>
    </rPh>
    <rPh sb="5" eb="7">
      <t>サンゴ</t>
    </rPh>
    <rPh sb="9" eb="11">
      <t>ジギョウ</t>
    </rPh>
    <rPh sb="12" eb="14">
      <t>ジッシ</t>
    </rPh>
    <rPh sb="24" eb="26">
      <t>ドクジ</t>
    </rPh>
    <rPh sb="27" eb="29">
      <t>サクセイ</t>
    </rPh>
    <phoneticPr fontId="3"/>
  </si>
  <si>
    <t>1.マニュアルを作成している</t>
    <rPh sb="8" eb="10">
      <t>サクセイ</t>
    </rPh>
    <phoneticPr fontId="3"/>
  </si>
  <si>
    <t>マニュアルの有無</t>
    <rPh sb="6" eb="8">
      <t>ウム</t>
    </rPh>
    <phoneticPr fontId="3"/>
  </si>
  <si>
    <t>2.マニュアルは作成していない</t>
    <rPh sb="8" eb="10">
      <t>サクセイ</t>
    </rPh>
    <phoneticPr fontId="3"/>
  </si>
  <si>
    <t>質問40</t>
    <rPh sb="0" eb="2">
      <t>シツモン</t>
    </rPh>
    <phoneticPr fontId="3"/>
  </si>
  <si>
    <t>質問39で1を選択した方に伺います。マニュアル内で定めている内容として当てはまるものをすべてお選びください。</t>
    <rPh sb="0" eb="2">
      <t>シツモン</t>
    </rPh>
    <rPh sb="7" eb="9">
      <t>センタク</t>
    </rPh>
    <rPh sb="11" eb="12">
      <t>カタ</t>
    </rPh>
    <rPh sb="13" eb="14">
      <t>ウカガ</t>
    </rPh>
    <rPh sb="23" eb="24">
      <t>ナイ</t>
    </rPh>
    <rPh sb="25" eb="26">
      <t>サダ</t>
    </rPh>
    <rPh sb="30" eb="32">
      <t>ナイヨウ</t>
    </rPh>
    <rPh sb="35" eb="36">
      <t>ア</t>
    </rPh>
    <rPh sb="47" eb="48">
      <t>エラ</t>
    </rPh>
    <phoneticPr fontId="3"/>
  </si>
  <si>
    <t>1.ケアの手順・義務</t>
    <rPh sb="5" eb="7">
      <t>テジュン</t>
    </rPh>
    <rPh sb="8" eb="10">
      <t>ギム</t>
    </rPh>
    <phoneticPr fontId="3"/>
  </si>
  <si>
    <t>2.感染対策</t>
    <rPh sb="2" eb="6">
      <t>カンセンタイサク</t>
    </rPh>
    <phoneticPr fontId="3"/>
  </si>
  <si>
    <t>3.防災</t>
    <rPh sb="2" eb="4">
      <t>ボウサイ</t>
    </rPh>
    <phoneticPr fontId="3"/>
  </si>
  <si>
    <t>4.2・3以外の安全対策（ヒヤリ・ハットを含むインシデントやアクシデント)</t>
    <rPh sb="5" eb="7">
      <t>イガイ</t>
    </rPh>
    <rPh sb="8" eb="12">
      <t>アンゼンタイサク</t>
    </rPh>
    <rPh sb="21" eb="22">
      <t>フク</t>
    </rPh>
    <phoneticPr fontId="3"/>
  </si>
  <si>
    <t>5.緊急時対応・フロー図</t>
    <rPh sb="2" eb="7">
      <t>キンキュウジタイオウ</t>
    </rPh>
    <rPh sb="11" eb="12">
      <t>ズ</t>
    </rPh>
    <phoneticPr fontId="3"/>
  </si>
  <si>
    <t>質問41</t>
    <rPh sb="0" eb="2">
      <t>シツモン</t>
    </rPh>
    <phoneticPr fontId="3"/>
  </si>
  <si>
    <t>これまで産後ケア中に事故あるいはヒヤリ・ハット事例はありましたか。1または2を選択した場合はその内容を自由記述でご記入ください。</t>
    <rPh sb="4" eb="6">
      <t>サンゴ</t>
    </rPh>
    <rPh sb="8" eb="9">
      <t>チュウ</t>
    </rPh>
    <rPh sb="10" eb="12">
      <t>ジコ</t>
    </rPh>
    <rPh sb="23" eb="25">
      <t>ジレイ</t>
    </rPh>
    <rPh sb="39" eb="41">
      <t>センタク</t>
    </rPh>
    <rPh sb="43" eb="45">
      <t>バアイ</t>
    </rPh>
    <rPh sb="48" eb="50">
      <t>ナイヨウ</t>
    </rPh>
    <rPh sb="51" eb="55">
      <t>ジユウキジュツ</t>
    </rPh>
    <rPh sb="57" eb="59">
      <t>キニュウ</t>
    </rPh>
    <phoneticPr fontId="3"/>
  </si>
  <si>
    <t>1.事故があった</t>
    <rPh sb="2" eb="4">
      <t>ジコ</t>
    </rPh>
    <phoneticPr fontId="3"/>
  </si>
  <si>
    <t>2.ヒヤリ・ハット事例があった</t>
    <rPh sb="9" eb="11">
      <t>ジレイ</t>
    </rPh>
    <phoneticPr fontId="3"/>
  </si>
  <si>
    <t>3.事故はないが、ヒヤリ・ハット事例は収集していないのでわからない</t>
    <rPh sb="2" eb="4">
      <t>ジコ</t>
    </rPh>
    <rPh sb="16" eb="18">
      <t>ジレイ</t>
    </rPh>
    <rPh sb="19" eb="21">
      <t>シュウシュウ</t>
    </rPh>
    <phoneticPr fontId="3"/>
  </si>
  <si>
    <t>4.その他</t>
    <rPh sb="4" eb="5">
      <t>タ</t>
    </rPh>
    <phoneticPr fontId="3"/>
  </si>
  <si>
    <t>事故・ヒヤリハットの内容（自由記述）</t>
    <rPh sb="0" eb="2">
      <t>ジコ</t>
    </rPh>
    <rPh sb="10" eb="12">
      <t>ナイヨウ</t>
    </rPh>
    <rPh sb="13" eb="17">
      <t>ジユウキジュツ</t>
    </rPh>
    <phoneticPr fontId="3"/>
  </si>
  <si>
    <t>質問42</t>
    <rPh sb="0" eb="2">
      <t>シツモン</t>
    </rPh>
    <phoneticPr fontId="3"/>
  </si>
  <si>
    <t>産後ケア中の事故に関連し、再発防止策を検討するにあたり、どのような対応を行っていますか。当てはまるものをすべてお選びください。</t>
    <rPh sb="0" eb="2">
      <t>サンゴ</t>
    </rPh>
    <rPh sb="4" eb="5">
      <t>チュウ</t>
    </rPh>
    <rPh sb="6" eb="8">
      <t>ジコ</t>
    </rPh>
    <rPh sb="9" eb="11">
      <t>カンレン</t>
    </rPh>
    <rPh sb="19" eb="21">
      <t>ケントウ</t>
    </rPh>
    <rPh sb="33" eb="35">
      <t>タイオウ</t>
    </rPh>
    <rPh sb="36" eb="37">
      <t>オコナ</t>
    </rPh>
    <rPh sb="44" eb="45">
      <t>ア</t>
    </rPh>
    <rPh sb="56" eb="57">
      <t>エラ</t>
    </rPh>
    <phoneticPr fontId="3"/>
  </si>
  <si>
    <t>再発防止策の内容</t>
    <rPh sb="0" eb="5">
      <t>サイハツボウシサク</t>
    </rPh>
    <rPh sb="6" eb="8">
      <t>ナイヨウ</t>
    </rPh>
    <phoneticPr fontId="3"/>
  </si>
  <si>
    <t>1.第三者も含めた検証組織の中で再発防止策を検討している</t>
    <rPh sb="2" eb="5">
      <t>ダイサンシャ</t>
    </rPh>
    <rPh sb="4" eb="5">
      <t>シャ</t>
    </rPh>
    <rPh sb="6" eb="7">
      <t>フク</t>
    </rPh>
    <rPh sb="9" eb="11">
      <t>ケンショウ</t>
    </rPh>
    <rPh sb="11" eb="13">
      <t>ソシキ</t>
    </rPh>
    <rPh sb="14" eb="15">
      <t>ナカ</t>
    </rPh>
    <rPh sb="16" eb="18">
      <t>サイハツ</t>
    </rPh>
    <rPh sb="18" eb="21">
      <t>ボウシサク</t>
    </rPh>
    <rPh sb="22" eb="24">
      <t>ケントウ</t>
    </rPh>
    <phoneticPr fontId="3"/>
  </si>
  <si>
    <t>2.事業者の中で会議等を開催し、再発防止策を検討してる</t>
    <rPh sb="2" eb="5">
      <t>ジギョウシャ</t>
    </rPh>
    <rPh sb="6" eb="7">
      <t>ナカ</t>
    </rPh>
    <rPh sb="8" eb="10">
      <t>カイギ</t>
    </rPh>
    <rPh sb="10" eb="11">
      <t>トウ</t>
    </rPh>
    <rPh sb="12" eb="14">
      <t>カイサイ</t>
    </rPh>
    <rPh sb="16" eb="21">
      <t>サイハツボウシサク</t>
    </rPh>
    <rPh sb="22" eb="24">
      <t>ケントウ</t>
    </rPh>
    <phoneticPr fontId="3"/>
  </si>
  <si>
    <t>3.委託元の市町村に報告をし、委託元市町村も含めて再発防止策を検討している</t>
    <rPh sb="2" eb="4">
      <t>イタク</t>
    </rPh>
    <rPh sb="4" eb="5">
      <t>モト</t>
    </rPh>
    <rPh sb="6" eb="9">
      <t>シチョウソン</t>
    </rPh>
    <rPh sb="10" eb="12">
      <t>ホウコク</t>
    </rPh>
    <rPh sb="15" eb="18">
      <t>イタクモト</t>
    </rPh>
    <rPh sb="18" eb="21">
      <t>シチョウソン</t>
    </rPh>
    <rPh sb="22" eb="23">
      <t>フク</t>
    </rPh>
    <rPh sb="25" eb="27">
      <t>サイハツ</t>
    </rPh>
    <rPh sb="27" eb="30">
      <t>ボウシサク</t>
    </rPh>
    <rPh sb="31" eb="33">
      <t>ケントウ</t>
    </rPh>
    <phoneticPr fontId="3"/>
  </si>
  <si>
    <t>　その他の具体的な内容</t>
    <rPh sb="3" eb="4">
      <t>タ</t>
    </rPh>
    <rPh sb="5" eb="7">
      <t>グタイ</t>
    </rPh>
    <rPh sb="7" eb="8">
      <t>テキ</t>
    </rPh>
    <rPh sb="9" eb="11">
      <t>ナイヨウ</t>
    </rPh>
    <phoneticPr fontId="3"/>
  </si>
  <si>
    <t>質問43</t>
    <rPh sb="0" eb="2">
      <t>シツモン</t>
    </rPh>
    <phoneticPr fontId="3"/>
  </si>
  <si>
    <t>質問28で1または2を選択された方に伺います。生後4か月を超える（寝返りなどが可能となる時期）の乳児を受け入れるにあたって、職員配置・場所等において生後4か月までの乳児の受け入れの場合と異なる対応を行っていますか。（配置人数を増やす、保育士等を配置する、柵つきのベットを使用するなど）</t>
    <rPh sb="62" eb="64">
      <t>ショクイン</t>
    </rPh>
    <phoneticPr fontId="3"/>
  </si>
  <si>
    <t>対応を行っているものすべてをお選びください。また、行っているものについては、具体的な内容をご記入ください。</t>
    <rPh sb="0" eb="2">
      <t>タイオウ</t>
    </rPh>
    <rPh sb="3" eb="4">
      <t>オコナ</t>
    </rPh>
    <rPh sb="15" eb="16">
      <t>エラ</t>
    </rPh>
    <rPh sb="25" eb="26">
      <t>オコナ</t>
    </rPh>
    <rPh sb="38" eb="40">
      <t>グタイ</t>
    </rPh>
    <rPh sb="40" eb="41">
      <t>テキ</t>
    </rPh>
    <rPh sb="42" eb="44">
      <t>ナイヨウ</t>
    </rPh>
    <rPh sb="46" eb="48">
      <t>キニュウ</t>
    </rPh>
    <phoneticPr fontId="3"/>
  </si>
  <si>
    <t>対応の実施有無</t>
    <rPh sb="0" eb="2">
      <t>タイオウ</t>
    </rPh>
    <rPh sb="3" eb="7">
      <t>ジッシウム</t>
    </rPh>
    <phoneticPr fontId="3"/>
  </si>
  <si>
    <t>対応の具体的な内容</t>
    <rPh sb="0" eb="2">
      <t>タイオウ</t>
    </rPh>
    <rPh sb="3" eb="5">
      <t>グタイ</t>
    </rPh>
    <rPh sb="5" eb="6">
      <t>テキ</t>
    </rPh>
    <rPh sb="7" eb="9">
      <t>ナイヨウ</t>
    </rPh>
    <phoneticPr fontId="3"/>
  </si>
  <si>
    <t>1.異なる対応をしていない</t>
    <rPh sb="2" eb="3">
      <t>コト</t>
    </rPh>
    <rPh sb="5" eb="7">
      <t>タイオウ</t>
    </rPh>
    <phoneticPr fontId="3"/>
  </si>
  <si>
    <t>2.職員配置の人数や職種を変えている</t>
    <rPh sb="2" eb="4">
      <t>ショクイン</t>
    </rPh>
    <rPh sb="4" eb="6">
      <t>ハイチ</t>
    </rPh>
    <rPh sb="7" eb="9">
      <t>ニンズウ</t>
    </rPh>
    <rPh sb="10" eb="12">
      <t>ショクシュ</t>
    </rPh>
    <rPh sb="13" eb="14">
      <t>カ</t>
    </rPh>
    <phoneticPr fontId="3"/>
  </si>
  <si>
    <t>3.設備を変えることで対応している</t>
    <rPh sb="2" eb="4">
      <t>セツビ</t>
    </rPh>
    <rPh sb="5" eb="6">
      <t>カ</t>
    </rPh>
    <rPh sb="11" eb="13">
      <t>タイオウ</t>
    </rPh>
    <phoneticPr fontId="3"/>
  </si>
  <si>
    <t>4.その他の方法で対応している</t>
    <rPh sb="4" eb="5">
      <t>タ</t>
    </rPh>
    <rPh sb="6" eb="8">
      <t>ホウホウ</t>
    </rPh>
    <rPh sb="9" eb="11">
      <t>タイオウ</t>
    </rPh>
    <phoneticPr fontId="3"/>
  </si>
  <si>
    <t>質問44</t>
    <rPh sb="0" eb="2">
      <t>シツモン</t>
    </rPh>
    <phoneticPr fontId="3"/>
  </si>
  <si>
    <t>産後ケア中の事故発生時の対応のため、賠償責任保険には加入していますか。</t>
    <rPh sb="0" eb="2">
      <t>サンゴ</t>
    </rPh>
    <rPh sb="4" eb="5">
      <t>チュウ</t>
    </rPh>
    <rPh sb="6" eb="8">
      <t>ジコ</t>
    </rPh>
    <rPh sb="8" eb="10">
      <t>ハッセイ</t>
    </rPh>
    <rPh sb="10" eb="11">
      <t>ジ</t>
    </rPh>
    <rPh sb="12" eb="14">
      <t>タイオウ</t>
    </rPh>
    <rPh sb="18" eb="20">
      <t>バイショウ</t>
    </rPh>
    <rPh sb="20" eb="22">
      <t>セキニン</t>
    </rPh>
    <rPh sb="22" eb="24">
      <t>ホケン</t>
    </rPh>
    <rPh sb="26" eb="28">
      <t>カニュウ</t>
    </rPh>
    <phoneticPr fontId="3"/>
  </si>
  <si>
    <t>1.賠償責任保険に加入している</t>
    <rPh sb="2" eb="6">
      <t>バイショウセキニン</t>
    </rPh>
    <rPh sb="6" eb="8">
      <t>ホケン</t>
    </rPh>
    <rPh sb="9" eb="11">
      <t>カニュウ</t>
    </rPh>
    <phoneticPr fontId="3"/>
  </si>
  <si>
    <t>賠償責任保険への加入有無</t>
    <rPh sb="0" eb="2">
      <t>バイショウ</t>
    </rPh>
    <rPh sb="2" eb="4">
      <t>セキニン</t>
    </rPh>
    <rPh sb="4" eb="6">
      <t>ホケン</t>
    </rPh>
    <rPh sb="8" eb="10">
      <t>カニュウ</t>
    </rPh>
    <rPh sb="10" eb="12">
      <t>ウム</t>
    </rPh>
    <phoneticPr fontId="3"/>
  </si>
  <si>
    <t>2.賠償責任保険には加入していない</t>
    <rPh sb="2" eb="4">
      <t>バイショウ</t>
    </rPh>
    <rPh sb="4" eb="6">
      <t>セキニン</t>
    </rPh>
    <rPh sb="6" eb="8">
      <t>ホケン</t>
    </rPh>
    <rPh sb="10" eb="12">
      <t>カニュウ</t>
    </rPh>
    <phoneticPr fontId="3"/>
  </si>
  <si>
    <t>質問45</t>
    <rPh sb="0" eb="2">
      <t>シツモン</t>
    </rPh>
    <phoneticPr fontId="3"/>
  </si>
  <si>
    <t>1.市町村との連携体制を構築している</t>
    <rPh sb="2" eb="5">
      <t>シチョウソン</t>
    </rPh>
    <rPh sb="7" eb="11">
      <t>レンケイタイセイ</t>
    </rPh>
    <rPh sb="12" eb="14">
      <t>コウチク</t>
    </rPh>
    <phoneticPr fontId="3"/>
  </si>
  <si>
    <t>連携体制の有無</t>
    <rPh sb="0" eb="4">
      <t>レンケイタイセイ</t>
    </rPh>
    <rPh sb="5" eb="7">
      <t>ウム</t>
    </rPh>
    <phoneticPr fontId="3"/>
  </si>
  <si>
    <t>2.市町村との連携体制を構築していない</t>
    <phoneticPr fontId="3"/>
  </si>
  <si>
    <t>質問46</t>
    <rPh sb="0" eb="2">
      <t>シツモン</t>
    </rPh>
    <phoneticPr fontId="3"/>
  </si>
  <si>
    <t>質問45で1を選択した方に伺います。市町村との連携について、具体的な連携内容をご記入ください。わからない場合は、「わからない」とご記入ください。（自由記述）</t>
    <rPh sb="0" eb="2">
      <t>シツモン</t>
    </rPh>
    <rPh sb="7" eb="9">
      <t>センタク</t>
    </rPh>
    <rPh sb="11" eb="12">
      <t>カタ</t>
    </rPh>
    <rPh sb="13" eb="14">
      <t>ウカガ</t>
    </rPh>
    <rPh sb="18" eb="21">
      <t>シチョウソン</t>
    </rPh>
    <rPh sb="23" eb="25">
      <t>レンケイ</t>
    </rPh>
    <rPh sb="30" eb="33">
      <t>グタイテキ</t>
    </rPh>
    <rPh sb="34" eb="36">
      <t>レンケイ</t>
    </rPh>
    <rPh sb="36" eb="38">
      <t>ナイヨウ</t>
    </rPh>
    <rPh sb="40" eb="42">
      <t>キニュウ</t>
    </rPh>
    <rPh sb="52" eb="54">
      <t>バアイ</t>
    </rPh>
    <rPh sb="65" eb="67">
      <t>キニュウ</t>
    </rPh>
    <rPh sb="73" eb="77">
      <t>ジユウキジュツ</t>
    </rPh>
    <phoneticPr fontId="3"/>
  </si>
  <si>
    <t>質問47</t>
    <rPh sb="0" eb="2">
      <t>シツモン</t>
    </rPh>
    <phoneticPr fontId="3"/>
  </si>
  <si>
    <t>産後ケア事業の利用料金の設定方法として当てはまるものをすべてお選びください。また、その場合の利用料金をご記入ください。</t>
    <rPh sb="0" eb="2">
      <t>サンゴ</t>
    </rPh>
    <rPh sb="4" eb="6">
      <t>ジギョウ</t>
    </rPh>
    <rPh sb="7" eb="11">
      <t>リヨウリョウキン</t>
    </rPh>
    <rPh sb="12" eb="16">
      <t>セッテイホウホウ</t>
    </rPh>
    <rPh sb="19" eb="20">
      <t>ア</t>
    </rPh>
    <rPh sb="31" eb="32">
      <t>エラ</t>
    </rPh>
    <rPh sb="43" eb="45">
      <t>バアイ</t>
    </rPh>
    <rPh sb="46" eb="50">
      <t>リヨウリョウキン</t>
    </rPh>
    <rPh sb="52" eb="54">
      <t>キニュウ</t>
    </rPh>
    <phoneticPr fontId="3"/>
  </si>
  <si>
    <t>利用が一番多い市町村における金額を回答してください。</t>
    <rPh sb="0" eb="2">
      <t>リヨウ</t>
    </rPh>
    <rPh sb="3" eb="6">
      <t>イチバンオオ</t>
    </rPh>
    <rPh sb="14" eb="16">
      <t>キンガク</t>
    </rPh>
    <rPh sb="17" eb="19">
      <t>カイトウ</t>
    </rPh>
    <phoneticPr fontId="3"/>
  </si>
  <si>
    <t>令和4年度の数値をご記入ください。</t>
    <rPh sb="0" eb="2">
      <t>レイワ</t>
    </rPh>
    <rPh sb="3" eb="4">
      <t>ネン</t>
    </rPh>
    <rPh sb="4" eb="5">
      <t>ド</t>
    </rPh>
    <rPh sb="6" eb="8">
      <t>スウチ</t>
    </rPh>
    <rPh sb="10" eb="12">
      <t>キニュウ</t>
    </rPh>
    <phoneticPr fontId="3"/>
  </si>
  <si>
    <t>1.1日（回）あたりの利用料金を設定している</t>
    <rPh sb="3" eb="4">
      <t>ニチ</t>
    </rPh>
    <rPh sb="5" eb="6">
      <t>カイ</t>
    </rPh>
    <rPh sb="11" eb="15">
      <t>リヨウリョウキン</t>
    </rPh>
    <rPh sb="16" eb="18">
      <t>セッテイ</t>
    </rPh>
    <phoneticPr fontId="3"/>
  </si>
  <si>
    <t>1日（回）あたりの利用料金（円/日・回）</t>
    <rPh sb="1" eb="2">
      <t>ニチ</t>
    </rPh>
    <rPh sb="3" eb="4">
      <t>カイ</t>
    </rPh>
    <rPh sb="9" eb="13">
      <t>リヨウリョウキン</t>
    </rPh>
    <rPh sb="14" eb="15">
      <t>エン</t>
    </rPh>
    <phoneticPr fontId="3"/>
  </si>
  <si>
    <t>2.1時間あたりの利用料金を設定している</t>
    <rPh sb="3" eb="5">
      <t>ジカン</t>
    </rPh>
    <rPh sb="9" eb="13">
      <t>リヨウリョウキン</t>
    </rPh>
    <rPh sb="14" eb="16">
      <t>セッテイ</t>
    </rPh>
    <phoneticPr fontId="3"/>
  </si>
  <si>
    <t>1時間あたりの利用料金（円/時間）</t>
    <rPh sb="1" eb="3">
      <t>ジカン</t>
    </rPh>
    <phoneticPr fontId="3"/>
  </si>
  <si>
    <t>3.市町村から委託を受けていない産婦を受け入れる場合の利用料金を設定している</t>
    <phoneticPr fontId="3"/>
  </si>
  <si>
    <t>市町村から委託を受けていない産婦を
受け入れる場合の１日（回）あたりの
料金（円/日・回）</t>
    <rPh sb="27" eb="28">
      <t>ニチ</t>
    </rPh>
    <rPh sb="29" eb="30">
      <t>カイ</t>
    </rPh>
    <rPh sb="39" eb="40">
      <t>エン</t>
    </rPh>
    <phoneticPr fontId="3"/>
  </si>
  <si>
    <t>4.その他 ↓具体的な内容を記入</t>
    <rPh sb="4" eb="5">
      <t>タ</t>
    </rPh>
    <rPh sb="7" eb="10">
      <t>グタイテキ</t>
    </rPh>
    <rPh sb="11" eb="13">
      <t>ナイヨウ</t>
    </rPh>
    <rPh sb="14" eb="16">
      <t>キニュウ</t>
    </rPh>
    <phoneticPr fontId="3"/>
  </si>
  <si>
    <t>　　その他の場合の料金（円）</t>
    <rPh sb="4" eb="5">
      <t>タ</t>
    </rPh>
    <rPh sb="6" eb="8">
      <t>バアイ</t>
    </rPh>
    <rPh sb="9" eb="11">
      <t>リョウキン</t>
    </rPh>
    <rPh sb="12" eb="13">
      <t>エン</t>
    </rPh>
    <phoneticPr fontId="3"/>
  </si>
  <si>
    <t>質問48</t>
    <rPh sb="0" eb="2">
      <t>シツモン</t>
    </rPh>
    <phoneticPr fontId="3"/>
  </si>
  <si>
    <t>産後ケア事業について、市町村からの受け取る委託料金の受け取り方として当てはまるものをすべてお選びください。また、その場合の委託料金をご記入ください。</t>
    <rPh sb="0" eb="2">
      <t>サンゴ</t>
    </rPh>
    <rPh sb="4" eb="6">
      <t>ジギョウ</t>
    </rPh>
    <rPh sb="17" eb="18">
      <t>ウ</t>
    </rPh>
    <rPh sb="19" eb="20">
      <t>ト</t>
    </rPh>
    <rPh sb="21" eb="23">
      <t>イタク</t>
    </rPh>
    <rPh sb="23" eb="25">
      <t>リョウキン</t>
    </rPh>
    <rPh sb="26" eb="27">
      <t>ウ</t>
    </rPh>
    <rPh sb="28" eb="29">
      <t>ト</t>
    </rPh>
    <rPh sb="30" eb="31">
      <t>カタ</t>
    </rPh>
    <rPh sb="34" eb="35">
      <t>ア</t>
    </rPh>
    <rPh sb="46" eb="47">
      <t>エラ</t>
    </rPh>
    <rPh sb="58" eb="60">
      <t>バアイ</t>
    </rPh>
    <rPh sb="61" eb="63">
      <t>イタク</t>
    </rPh>
    <rPh sb="63" eb="65">
      <t>リョウキン</t>
    </rPh>
    <rPh sb="67" eb="69">
      <t>キニュウ</t>
    </rPh>
    <phoneticPr fontId="3"/>
  </si>
  <si>
    <t>1.1日（回）あたりの委託料金を設定している</t>
    <rPh sb="3" eb="4">
      <t>ニチ</t>
    </rPh>
    <rPh sb="5" eb="6">
      <t>カイ</t>
    </rPh>
    <rPh sb="11" eb="13">
      <t>イタク</t>
    </rPh>
    <rPh sb="13" eb="15">
      <t>リョウキン</t>
    </rPh>
    <rPh sb="16" eb="18">
      <t>セッテイ</t>
    </rPh>
    <phoneticPr fontId="3"/>
  </si>
  <si>
    <t>1日（回）あたりの委託料金（円/日・回）</t>
    <rPh sb="1" eb="2">
      <t>ニチ</t>
    </rPh>
    <rPh sb="9" eb="13">
      <t>イタクリョウキン</t>
    </rPh>
    <rPh sb="14" eb="15">
      <t>エン</t>
    </rPh>
    <rPh sb="16" eb="17">
      <t>ニチ</t>
    </rPh>
    <rPh sb="18" eb="19">
      <t>カイ</t>
    </rPh>
    <phoneticPr fontId="3"/>
  </si>
  <si>
    <t>2.1時間あたりの委託料金を設定している</t>
    <rPh sb="3" eb="5">
      <t>ジカン</t>
    </rPh>
    <rPh sb="9" eb="13">
      <t>イタクリョウキン</t>
    </rPh>
    <rPh sb="14" eb="16">
      <t>セッテイ</t>
    </rPh>
    <phoneticPr fontId="3"/>
  </si>
  <si>
    <t>1時間あたりの委託料金（円/時間）</t>
    <rPh sb="1" eb="3">
      <t>ジカン</t>
    </rPh>
    <rPh sb="7" eb="11">
      <t>イタクリョウキン</t>
    </rPh>
    <rPh sb="12" eb="13">
      <t>エン</t>
    </rPh>
    <rPh sb="14" eb="16">
      <t>ジカン</t>
    </rPh>
    <phoneticPr fontId="3"/>
  </si>
  <si>
    <t>3.その他　↓具体的な内容を記入</t>
    <rPh sb="4" eb="5">
      <t>タ</t>
    </rPh>
    <rPh sb="7" eb="10">
      <t>グタイテキ</t>
    </rPh>
    <rPh sb="11" eb="13">
      <t>ナイヨウ</t>
    </rPh>
    <rPh sb="14" eb="16">
      <t>キニュウ</t>
    </rPh>
    <phoneticPr fontId="3"/>
  </si>
  <si>
    <t>その他の場合の委託料金（円）</t>
    <rPh sb="2" eb="3">
      <t>タ</t>
    </rPh>
    <rPh sb="4" eb="6">
      <t>バアイ</t>
    </rPh>
    <rPh sb="7" eb="9">
      <t>イタク</t>
    </rPh>
    <rPh sb="9" eb="11">
      <t>リョウキン</t>
    </rPh>
    <rPh sb="12" eb="13">
      <t>エン</t>
    </rPh>
    <phoneticPr fontId="3"/>
  </si>
  <si>
    <t>質問49</t>
    <rPh sb="0" eb="2">
      <t>シツモン</t>
    </rPh>
    <phoneticPr fontId="3"/>
  </si>
  <si>
    <t>(1)産後ケア事業について、独立した事業収支を計上していますか。【2を選択した場合は質問51へ】</t>
    <rPh sb="3" eb="5">
      <t>サンゴ</t>
    </rPh>
    <rPh sb="7" eb="9">
      <t>ジギョウ</t>
    </rPh>
    <rPh sb="14" eb="16">
      <t>ドクリツ</t>
    </rPh>
    <rPh sb="18" eb="20">
      <t>ジギョウ</t>
    </rPh>
    <rPh sb="20" eb="22">
      <t>シュウシ</t>
    </rPh>
    <rPh sb="23" eb="25">
      <t>ケイジョウ</t>
    </rPh>
    <phoneticPr fontId="3"/>
  </si>
  <si>
    <t>1.独立して計上している</t>
    <rPh sb="2" eb="4">
      <t>ドクリツ</t>
    </rPh>
    <rPh sb="6" eb="8">
      <t>ケイジョウ</t>
    </rPh>
    <phoneticPr fontId="3"/>
  </si>
  <si>
    <t>産後ケア事業収支の独立計上有無</t>
    <rPh sb="0" eb="2">
      <t>サンゴ</t>
    </rPh>
    <rPh sb="4" eb="6">
      <t>ジギョウ</t>
    </rPh>
    <rPh sb="6" eb="8">
      <t>シュウシ</t>
    </rPh>
    <rPh sb="9" eb="11">
      <t>ドクリツ</t>
    </rPh>
    <rPh sb="11" eb="13">
      <t>ケイジョウ</t>
    </rPh>
    <rPh sb="13" eb="15">
      <t>ウム</t>
    </rPh>
    <phoneticPr fontId="3"/>
  </si>
  <si>
    <t>2.独立して計上していない</t>
    <rPh sb="2" eb="4">
      <t>ドクリツ</t>
    </rPh>
    <rPh sb="6" eb="8">
      <t>ケイジョウ</t>
    </rPh>
    <phoneticPr fontId="3"/>
  </si>
  <si>
    <t>(2)質問49（1）で1を選択した方に伺います。産後ケア事業の1年間の事業収入についてそれぞれご記入ください。貴施設の最新の会計年度の数値をご記入ください。</t>
    <rPh sb="3" eb="5">
      <t>シツモン</t>
    </rPh>
    <rPh sb="13" eb="15">
      <t>センタク</t>
    </rPh>
    <rPh sb="17" eb="18">
      <t>カタ</t>
    </rPh>
    <rPh sb="19" eb="20">
      <t>ウカガ</t>
    </rPh>
    <rPh sb="24" eb="26">
      <t>サンゴ</t>
    </rPh>
    <rPh sb="28" eb="30">
      <t>ジギョウ</t>
    </rPh>
    <rPh sb="35" eb="37">
      <t>ジギョウ</t>
    </rPh>
    <rPh sb="37" eb="39">
      <t>シュウニュウ</t>
    </rPh>
    <rPh sb="48" eb="50">
      <t>キニュウ</t>
    </rPh>
    <rPh sb="59" eb="61">
      <t>サイシン</t>
    </rPh>
    <rPh sb="67" eb="69">
      <t>スウチ</t>
    </rPh>
    <rPh sb="71" eb="73">
      <t>キニュウ</t>
    </rPh>
    <phoneticPr fontId="3"/>
  </si>
  <si>
    <t>すべて半角算用数字、整数でお答えください。例）50000</t>
    <phoneticPr fontId="3"/>
  </si>
  <si>
    <t>該当する収入がない場合は「0」とご記入ください。</t>
    <rPh sb="0" eb="2">
      <t>ガイトウ</t>
    </rPh>
    <rPh sb="4" eb="6">
      <t>シュウニュウ</t>
    </rPh>
    <rPh sb="9" eb="11">
      <t>バアイ</t>
    </rPh>
    <rPh sb="17" eb="19">
      <t>キニュウ</t>
    </rPh>
    <phoneticPr fontId="3"/>
  </si>
  <si>
    <t>質問49.(2)回答欄</t>
    <phoneticPr fontId="2"/>
  </si>
  <si>
    <t>市町村から委託を受けて実施している分</t>
    <rPh sb="0" eb="3">
      <t>シチョウソン</t>
    </rPh>
    <rPh sb="5" eb="7">
      <t>イタク</t>
    </rPh>
    <rPh sb="8" eb="9">
      <t>ウ</t>
    </rPh>
    <rPh sb="11" eb="13">
      <t>ジッシ</t>
    </rPh>
    <rPh sb="17" eb="18">
      <t>ブン</t>
    </rPh>
    <phoneticPr fontId="3"/>
  </si>
  <si>
    <t>利用料収入（万円）</t>
    <rPh sb="0" eb="3">
      <t>リヨウリョウ</t>
    </rPh>
    <rPh sb="3" eb="5">
      <t>シュウニュウ</t>
    </rPh>
    <phoneticPr fontId="2"/>
  </si>
  <si>
    <t>補助金収入（万円）</t>
    <rPh sb="0" eb="5">
      <t>ホジョキンシュウニュウ</t>
    </rPh>
    <phoneticPr fontId="2"/>
  </si>
  <si>
    <t>その他（寄付金等）（万円）</t>
    <rPh sb="2" eb="3">
      <t>タ</t>
    </rPh>
    <rPh sb="4" eb="8">
      <t>キフキントウ</t>
    </rPh>
    <phoneticPr fontId="3"/>
  </si>
  <si>
    <t>総額（万円）</t>
    <rPh sb="0" eb="2">
      <t>ソウガク</t>
    </rPh>
    <phoneticPr fontId="3"/>
  </si>
  <si>
    <t>市町村から委託を受けて実施している分以外</t>
    <rPh sb="0" eb="3">
      <t>シチョウソン</t>
    </rPh>
    <rPh sb="5" eb="7">
      <t>イタク</t>
    </rPh>
    <rPh sb="8" eb="9">
      <t>ウ</t>
    </rPh>
    <rPh sb="11" eb="13">
      <t>ジッシ</t>
    </rPh>
    <rPh sb="17" eb="18">
      <t>ブン</t>
    </rPh>
    <rPh sb="18" eb="20">
      <t>イガイ</t>
    </rPh>
    <phoneticPr fontId="3"/>
  </si>
  <si>
    <t>質問50</t>
    <rPh sb="0" eb="2">
      <t>シツモン</t>
    </rPh>
    <phoneticPr fontId="3"/>
  </si>
  <si>
    <t>質問49(1)で1を選択した方に伺います。産後ケア事業の1年間の事業支出について、それぞれご記入ください。貴施設の最新の会計年度の数値をご記入ください。</t>
    <rPh sb="0" eb="2">
      <t>シツモン</t>
    </rPh>
    <rPh sb="10" eb="12">
      <t>センタク</t>
    </rPh>
    <rPh sb="14" eb="15">
      <t>カタ</t>
    </rPh>
    <rPh sb="16" eb="17">
      <t>ウカガ</t>
    </rPh>
    <rPh sb="21" eb="23">
      <t>サンゴ</t>
    </rPh>
    <rPh sb="25" eb="27">
      <t>ジギョウ</t>
    </rPh>
    <rPh sb="29" eb="31">
      <t>ネンカン</t>
    </rPh>
    <rPh sb="32" eb="36">
      <t>ジギョウシシュツ</t>
    </rPh>
    <rPh sb="46" eb="48">
      <t>キニュウ</t>
    </rPh>
    <phoneticPr fontId="3"/>
  </si>
  <si>
    <t>市町村から委託を受けて実施した分とそれ以外の分を合わせた産後ケア事業全体の支出をご記入ください。</t>
    <rPh sb="0" eb="3">
      <t>シチョウソン</t>
    </rPh>
    <rPh sb="5" eb="7">
      <t>イタク</t>
    </rPh>
    <rPh sb="8" eb="9">
      <t>ウ</t>
    </rPh>
    <rPh sb="11" eb="13">
      <t>ジッシ</t>
    </rPh>
    <rPh sb="15" eb="16">
      <t>ブン</t>
    </rPh>
    <rPh sb="19" eb="21">
      <t>イガイ</t>
    </rPh>
    <rPh sb="22" eb="23">
      <t>ブン</t>
    </rPh>
    <rPh sb="24" eb="25">
      <t>ア</t>
    </rPh>
    <rPh sb="28" eb="30">
      <t>サンゴ</t>
    </rPh>
    <rPh sb="32" eb="34">
      <t>ジギョウ</t>
    </rPh>
    <rPh sb="34" eb="36">
      <t>ゼンタイ</t>
    </rPh>
    <rPh sb="37" eb="39">
      <t>シシュツ</t>
    </rPh>
    <rPh sb="41" eb="43">
      <t>キニュウ</t>
    </rPh>
    <phoneticPr fontId="3"/>
  </si>
  <si>
    <t>事業支出</t>
    <rPh sb="0" eb="4">
      <t>ジギョウシシュツ</t>
    </rPh>
    <phoneticPr fontId="3"/>
  </si>
  <si>
    <t>質問50.回答欄</t>
  </si>
  <si>
    <t>該当する支出がない場合は「0」とご記入ください。</t>
    <rPh sb="0" eb="2">
      <t>ガイトウ</t>
    </rPh>
    <rPh sb="4" eb="6">
      <t>シシュツ</t>
    </rPh>
    <rPh sb="9" eb="11">
      <t>バアイ</t>
    </rPh>
    <rPh sb="17" eb="19">
      <t>キニュウ</t>
    </rPh>
    <phoneticPr fontId="3"/>
  </si>
  <si>
    <t>人件費（万円）</t>
    <rPh sb="0" eb="3">
      <t>ジンケンヒ</t>
    </rPh>
    <phoneticPr fontId="2"/>
  </si>
  <si>
    <t>事業費（万円）</t>
    <rPh sb="0" eb="3">
      <t>ジギョウヒ</t>
    </rPh>
    <phoneticPr fontId="2"/>
  </si>
  <si>
    <t>※人件費：職員（常勤・非常勤）人件費、退職給付費用、派遣職員費用　等</t>
    <phoneticPr fontId="3"/>
  </si>
  <si>
    <t>事務費（万円）</t>
    <rPh sb="0" eb="3">
      <t>ジムヒ</t>
    </rPh>
    <phoneticPr fontId="2"/>
  </si>
  <si>
    <t>業務委託費（万円）</t>
    <rPh sb="0" eb="5">
      <t>ギョウムイタクヒ</t>
    </rPh>
    <phoneticPr fontId="2"/>
  </si>
  <si>
    <t>※事務費：福利厚生費、旅費交通費、事務消耗品費、印刷製本費、水道光熱費、賃借料　等</t>
    <phoneticPr fontId="3"/>
  </si>
  <si>
    <t>その他（万円）　↓具体的な内容を記入</t>
    <rPh sb="9" eb="12">
      <t>グタイテキ</t>
    </rPh>
    <rPh sb="13" eb="15">
      <t>ナイヨウ</t>
    </rPh>
    <rPh sb="16" eb="18">
      <t>キニュウ</t>
    </rPh>
    <phoneticPr fontId="3"/>
  </si>
  <si>
    <t>※その他：減価償却費、徴収不能引当金繰入額　等</t>
    <phoneticPr fontId="3"/>
  </si>
  <si>
    <t>質問51</t>
    <rPh sb="0" eb="2">
      <t>シツモン</t>
    </rPh>
    <phoneticPr fontId="3"/>
  </si>
  <si>
    <t>事業を実施する上での課題として、当てはまるものをすべてお選びください。</t>
    <rPh sb="0" eb="2">
      <t>ジギョウ</t>
    </rPh>
    <rPh sb="3" eb="5">
      <t>ジッシ</t>
    </rPh>
    <rPh sb="7" eb="8">
      <t>ウエ</t>
    </rPh>
    <rPh sb="10" eb="12">
      <t>カダイ</t>
    </rPh>
    <rPh sb="16" eb="17">
      <t>ア</t>
    </rPh>
    <rPh sb="28" eb="29">
      <t>エラ</t>
    </rPh>
    <phoneticPr fontId="3"/>
  </si>
  <si>
    <t>経営面の課題</t>
    <rPh sb="0" eb="3">
      <t>ケイエイメン</t>
    </rPh>
    <rPh sb="4" eb="6">
      <t>カダイ</t>
    </rPh>
    <phoneticPr fontId="3"/>
  </si>
  <si>
    <t>1.委託単価料が少ない</t>
    <rPh sb="2" eb="4">
      <t>イタク</t>
    </rPh>
    <rPh sb="4" eb="6">
      <t>タンカ</t>
    </rPh>
    <rPh sb="6" eb="7">
      <t>リョウ</t>
    </rPh>
    <rPh sb="8" eb="9">
      <t>スク</t>
    </rPh>
    <phoneticPr fontId="3"/>
  </si>
  <si>
    <t>2.施設改修や設備費用が高い</t>
    <rPh sb="2" eb="6">
      <t>シセツカイシュウ</t>
    </rPh>
    <rPh sb="7" eb="11">
      <t>セツビヒヨウ</t>
    </rPh>
    <rPh sb="12" eb="13">
      <t>タカ</t>
    </rPh>
    <phoneticPr fontId="3"/>
  </si>
  <si>
    <t>3.利用人数が少なく稼働率が低い</t>
    <rPh sb="2" eb="6">
      <t>リヨウニンズウ</t>
    </rPh>
    <rPh sb="7" eb="8">
      <t>スク</t>
    </rPh>
    <rPh sb="10" eb="13">
      <t>カドウリツ</t>
    </rPh>
    <rPh sb="14" eb="15">
      <t>ヒク</t>
    </rPh>
    <phoneticPr fontId="3"/>
  </si>
  <si>
    <t>4.その他経営面での課題がある</t>
    <rPh sb="4" eb="8">
      <t>タケイエイメン</t>
    </rPh>
    <rPh sb="10" eb="12">
      <t>カダイ</t>
    </rPh>
    <phoneticPr fontId="3"/>
  </si>
  <si>
    <t>　　　→その他の具体的な内容</t>
    <phoneticPr fontId="3"/>
  </si>
  <si>
    <t>人材確保面の課題</t>
    <rPh sb="0" eb="5">
      <t>ジンザイカクホメン</t>
    </rPh>
    <rPh sb="6" eb="8">
      <t>カダイ</t>
    </rPh>
    <phoneticPr fontId="3"/>
  </si>
  <si>
    <t>5.人手確保が難しい・人手が不足している</t>
    <rPh sb="2" eb="6">
      <t>ヒトデカクホ</t>
    </rPh>
    <rPh sb="7" eb="8">
      <t>ムズカ</t>
    </rPh>
    <rPh sb="11" eb="13">
      <t>ヒトデ</t>
    </rPh>
    <rPh sb="14" eb="16">
      <t>フソク</t>
    </rPh>
    <phoneticPr fontId="3"/>
  </si>
  <si>
    <t>6.助産師以外の専門職を募集しても応募がなく、専門職を雇用できない</t>
    <rPh sb="2" eb="7">
      <t>ジョサンシイガイ</t>
    </rPh>
    <rPh sb="8" eb="11">
      <t>センモンショク</t>
    </rPh>
    <rPh sb="12" eb="14">
      <t>ボシュウ</t>
    </rPh>
    <rPh sb="17" eb="19">
      <t>オウボ</t>
    </rPh>
    <rPh sb="23" eb="26">
      <t>センモンショク</t>
    </rPh>
    <rPh sb="27" eb="29">
      <t>コヨウ</t>
    </rPh>
    <phoneticPr fontId="3"/>
  </si>
  <si>
    <t>7.その他人材面での課題がある</t>
    <rPh sb="10" eb="12">
      <t>カダイ</t>
    </rPh>
    <phoneticPr fontId="3"/>
  </si>
  <si>
    <t>他機関との連携面の課題</t>
    <rPh sb="0" eb="3">
      <t>タキカン</t>
    </rPh>
    <rPh sb="5" eb="8">
      <t>レンケイメン</t>
    </rPh>
    <rPh sb="9" eb="11">
      <t>カダイ</t>
    </rPh>
    <phoneticPr fontId="3"/>
  </si>
  <si>
    <t>8.市町村との連携がとりにくい</t>
    <rPh sb="7" eb="9">
      <t>レンケイ</t>
    </rPh>
    <phoneticPr fontId="3"/>
  </si>
  <si>
    <t>9.医療機関との連携が取れない</t>
    <rPh sb="2" eb="6">
      <t>イリョウキカン</t>
    </rPh>
    <rPh sb="8" eb="10">
      <t>レンケイ</t>
    </rPh>
    <rPh sb="11" eb="12">
      <t>ト</t>
    </rPh>
    <phoneticPr fontId="3"/>
  </si>
  <si>
    <t>団体コード</t>
    <rPh sb="0" eb="2">
      <t>ダンタイ</t>
    </rPh>
    <phoneticPr fontId="8"/>
  </si>
  <si>
    <t>都道府県名
（漢字）</t>
    <rPh sb="0" eb="4">
      <t>トドウフケン</t>
    </rPh>
    <rPh sb="4" eb="5">
      <t>メイ</t>
    </rPh>
    <rPh sb="7" eb="9">
      <t>カンジ</t>
    </rPh>
    <phoneticPr fontId="8"/>
  </si>
  <si>
    <t>市区町村名
（漢字）</t>
    <rPh sb="0" eb="2">
      <t>シク</t>
    </rPh>
    <rPh sb="2" eb="4">
      <t>チョウソン</t>
    </rPh>
    <rPh sb="4" eb="5">
      <t>メイ</t>
    </rPh>
    <rPh sb="7" eb="9">
      <t>カンジ</t>
    </rPh>
    <phoneticPr fontId="8"/>
  </si>
  <si>
    <t>都道府県名
（カナ）</t>
    <rPh sb="0" eb="4">
      <t>トドウフケン</t>
    </rPh>
    <rPh sb="4" eb="5">
      <t>メイ</t>
    </rPh>
    <phoneticPr fontId="8"/>
  </si>
  <si>
    <t>市区町村名
（カナ）</t>
    <rPh sb="0" eb="2">
      <t>シク</t>
    </rPh>
    <rPh sb="2" eb="4">
      <t>チョウソン</t>
    </rPh>
    <rPh sb="4" eb="5">
      <t>メイ</t>
    </rPh>
    <phoneticPr fontId="8"/>
  </si>
  <si>
    <t>https://www.soumu.go.jp/denshijiti/code.html</t>
    <phoneticPr fontId="3"/>
  </si>
  <si>
    <t>010006</t>
    <phoneticPr fontId="8"/>
  </si>
  <si>
    <t>北海道</t>
    <phoneticPr fontId="8"/>
  </si>
  <si>
    <t>ﾎｯｶｲﾄﾞｳ</t>
  </si>
  <si>
    <t>011002</t>
  </si>
  <si>
    <t>北海道</t>
  </si>
  <si>
    <t>札幌市</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</si>
  <si>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</si>
  <si>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</si>
  <si>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</si>
  <si>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</si>
  <si>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</si>
  <si>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</si>
  <si>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</si>
  <si>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</si>
  <si>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</si>
  <si>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</si>
  <si>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</si>
  <si>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</si>
  <si>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</si>
  <si>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</si>
  <si>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</si>
  <si>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</si>
  <si>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</si>
  <si>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</si>
  <si>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</si>
  <si>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</si>
  <si>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</si>
  <si>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</si>
  <si>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</si>
  <si>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</si>
  <si>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</si>
  <si>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</si>
  <si>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</si>
  <si>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</si>
  <si>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</si>
  <si>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</si>
  <si>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</si>
  <si>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</si>
  <si>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</si>
  <si>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</si>
  <si>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</si>
  <si>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</si>
  <si>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</si>
  <si>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</si>
  <si>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</si>
  <si>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</si>
  <si>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</si>
  <si>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</si>
  <si>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</si>
  <si>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</si>
  <si>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</si>
  <si>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</si>
  <si>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</si>
  <si>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</si>
  <si>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</si>
  <si>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</si>
  <si>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</si>
  <si>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</si>
  <si>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</si>
  <si>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</si>
  <si>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</si>
  <si>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</si>
  <si>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</si>
  <si>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</si>
  <si>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</si>
  <si>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</si>
  <si>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</si>
  <si>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</si>
  <si>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</si>
  <si>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</si>
  <si>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</si>
  <si>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</si>
  <si>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</si>
  <si>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</si>
  <si>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</si>
  <si>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</si>
  <si>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</si>
  <si>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</si>
  <si>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</si>
  <si>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</si>
  <si>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</si>
  <si>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</si>
  <si>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</si>
  <si>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</si>
  <si>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</si>
  <si>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</si>
  <si>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</si>
  <si>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</si>
  <si>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</si>
  <si>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</si>
  <si>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</si>
  <si>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</si>
  <si>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</si>
  <si>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</si>
  <si>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</si>
  <si>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</si>
  <si>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</si>
  <si>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</si>
  <si>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</si>
  <si>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</si>
  <si>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</si>
  <si>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</si>
  <si>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</si>
  <si>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</si>
  <si>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</si>
  <si>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</si>
  <si>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</si>
  <si>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</si>
  <si>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</si>
  <si>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</si>
  <si>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</si>
  <si>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</si>
  <si>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</si>
  <si>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</si>
  <si>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</si>
  <si>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</si>
  <si>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</si>
  <si>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</si>
  <si>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</si>
  <si>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</si>
  <si>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</si>
  <si>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</si>
  <si>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</si>
  <si>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</si>
  <si>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</si>
  <si>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</si>
  <si>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</si>
  <si>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</si>
  <si>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</si>
  <si>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</si>
  <si>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</si>
  <si>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</si>
  <si>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</si>
  <si>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</si>
  <si>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</si>
  <si>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</si>
  <si>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</si>
  <si>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</si>
  <si>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</si>
  <si>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</si>
  <si>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</si>
  <si>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</si>
  <si>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</si>
  <si>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</si>
  <si>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</si>
  <si>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</si>
  <si>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</si>
  <si>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</si>
  <si>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</si>
  <si>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</si>
  <si>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</si>
  <si>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</si>
  <si>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</si>
  <si>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</si>
  <si>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</si>
  <si>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</si>
  <si>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</si>
  <si>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</si>
  <si>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</si>
  <si>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8"/>
  </si>
  <si>
    <t>013714</t>
  </si>
  <si>
    <t>せたな町</t>
  </si>
  <si>
    <t>ｾﾀﾅﾁｮｳ</t>
    <phoneticPr fontId="8"/>
  </si>
  <si>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</si>
  <si>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</si>
  <si>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</si>
  <si>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</si>
  <si>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</si>
  <si>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</si>
  <si>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</si>
  <si>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</si>
  <si>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</si>
  <si>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</si>
  <si>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</si>
  <si>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</si>
  <si>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</si>
  <si>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</si>
  <si>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</si>
  <si>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</si>
  <si>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</si>
  <si>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</si>
  <si>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</si>
  <si>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</si>
  <si>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</si>
  <si>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</si>
  <si>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</si>
  <si>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</si>
  <si>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</si>
  <si>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</si>
  <si>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</si>
  <si>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</si>
  <si>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</si>
  <si>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</si>
  <si>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</si>
  <si>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</si>
  <si>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</si>
  <si>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</si>
  <si>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</si>
  <si>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</si>
  <si>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</si>
  <si>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</si>
  <si>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</si>
  <si>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</si>
  <si>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</si>
  <si>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</si>
  <si>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</si>
  <si>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</si>
  <si>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</si>
  <si>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</si>
  <si>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</si>
  <si>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</si>
  <si>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</si>
  <si>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</si>
  <si>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</si>
  <si>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</si>
  <si>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</si>
  <si>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</si>
  <si>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</si>
  <si>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</si>
  <si>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</si>
  <si>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</si>
  <si>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</si>
  <si>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</si>
  <si>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</si>
  <si>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</si>
  <si>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</si>
  <si>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</si>
  <si>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</si>
  <si>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</si>
  <si>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</si>
  <si>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</si>
  <si>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</si>
  <si>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</si>
  <si>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</si>
  <si>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</si>
  <si>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</si>
  <si>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</si>
  <si>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</si>
  <si>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</si>
  <si>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</si>
  <si>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</si>
  <si>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</si>
  <si>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</si>
  <si>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</si>
  <si>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</si>
  <si>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</si>
  <si>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</si>
  <si>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</si>
  <si>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</si>
  <si>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</si>
  <si>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</si>
  <si>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</si>
  <si>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</si>
  <si>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</si>
  <si>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</si>
  <si>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</si>
  <si>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</si>
  <si>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</si>
  <si>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</si>
  <si>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</si>
  <si>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</si>
  <si>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</si>
  <si>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</si>
  <si>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</si>
  <si>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</si>
  <si>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</si>
  <si>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</si>
  <si>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</si>
  <si>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</si>
  <si>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</si>
  <si>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</si>
  <si>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</si>
  <si>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</si>
  <si>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</si>
  <si>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</si>
  <si>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</si>
  <si>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</si>
  <si>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</si>
  <si>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</si>
  <si>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</si>
  <si>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</si>
  <si>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</si>
  <si>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</si>
  <si>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</si>
  <si>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</si>
  <si>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</si>
  <si>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</si>
  <si>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</si>
  <si>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</si>
  <si>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</si>
  <si>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</si>
  <si>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</si>
  <si>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</si>
  <si>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</si>
  <si>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</si>
  <si>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</si>
  <si>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</si>
  <si>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</si>
  <si>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</si>
  <si>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</si>
  <si>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</si>
  <si>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</si>
  <si>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</si>
  <si>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</si>
  <si>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</si>
  <si>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</si>
  <si>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</si>
  <si>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</si>
  <si>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</si>
  <si>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</si>
  <si>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</si>
  <si>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</si>
  <si>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</si>
  <si>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</si>
  <si>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</si>
  <si>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</si>
  <si>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</si>
  <si>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</si>
  <si>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</si>
  <si>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</si>
  <si>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</si>
  <si>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</si>
  <si>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</si>
  <si>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</si>
  <si>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</si>
  <si>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</si>
  <si>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</si>
  <si>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</si>
  <si>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</si>
  <si>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</si>
  <si>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</si>
  <si>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</si>
  <si>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</si>
  <si>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</si>
  <si>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</si>
  <si>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</si>
  <si>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</si>
  <si>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</si>
  <si>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</si>
  <si>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</si>
  <si>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</si>
  <si>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</si>
  <si>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</si>
  <si>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</si>
  <si>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</si>
  <si>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</si>
  <si>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</si>
  <si>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</si>
  <si>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</si>
  <si>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</si>
  <si>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</si>
  <si>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</si>
  <si>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</si>
  <si>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</si>
  <si>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</si>
  <si>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</si>
  <si>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</si>
  <si>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</si>
  <si>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</si>
  <si>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</si>
  <si>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</si>
  <si>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</si>
  <si>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</si>
  <si>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</si>
  <si>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</si>
  <si>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</si>
  <si>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</si>
  <si>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</si>
  <si>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</si>
  <si>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</si>
  <si>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</si>
  <si>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</si>
  <si>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</si>
  <si>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</si>
  <si>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</si>
  <si>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</si>
  <si>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</si>
  <si>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</si>
  <si>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</si>
  <si>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</si>
  <si>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</si>
  <si>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</si>
  <si>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</si>
  <si>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</si>
  <si>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</si>
  <si>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</si>
  <si>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</si>
  <si>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</si>
  <si>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</si>
  <si>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</si>
  <si>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</si>
  <si>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</si>
  <si>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</si>
  <si>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</si>
  <si>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</si>
  <si>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</si>
  <si>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</si>
  <si>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</si>
  <si>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</si>
  <si>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</si>
  <si>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</si>
  <si>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</si>
  <si>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</si>
  <si>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</si>
  <si>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</si>
  <si>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</si>
  <si>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</si>
  <si>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</si>
  <si>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</si>
  <si>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</si>
  <si>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</si>
  <si>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</si>
  <si>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</si>
  <si>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</si>
  <si>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</si>
  <si>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</si>
  <si>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</si>
  <si>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</si>
  <si>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</si>
  <si>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</si>
  <si>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</si>
  <si>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</si>
  <si>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</si>
  <si>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</si>
  <si>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</si>
  <si>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</si>
  <si>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</si>
  <si>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</si>
  <si>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</si>
  <si>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</si>
  <si>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</si>
  <si>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</si>
  <si>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</si>
  <si>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</si>
  <si>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</si>
  <si>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</si>
  <si>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</si>
  <si>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</si>
  <si>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</si>
  <si>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</si>
  <si>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</si>
  <si>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</si>
  <si>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</si>
  <si>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</si>
  <si>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</si>
  <si>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</si>
  <si>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</si>
  <si>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</si>
  <si>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</si>
  <si>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</si>
  <si>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</si>
  <si>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</si>
  <si>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</si>
  <si>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</si>
  <si>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</si>
  <si>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</si>
  <si>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</si>
  <si>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</si>
  <si>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</si>
  <si>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</si>
  <si>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</si>
  <si>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</si>
  <si>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</si>
  <si>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</si>
  <si>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</si>
  <si>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</si>
  <si>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</si>
  <si>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</si>
  <si>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</si>
  <si>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</si>
  <si>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</si>
  <si>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</si>
  <si>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</si>
  <si>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</si>
  <si>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</si>
  <si>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</si>
  <si>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</si>
  <si>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</si>
  <si>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</si>
  <si>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</si>
  <si>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</si>
  <si>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</si>
  <si>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</si>
  <si>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</si>
  <si>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</si>
  <si>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</si>
  <si>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</si>
  <si>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</si>
  <si>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</si>
  <si>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</si>
  <si>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</si>
  <si>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</si>
  <si>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</si>
  <si>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</si>
  <si>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</si>
  <si>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</si>
  <si>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</si>
  <si>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</si>
  <si>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</si>
  <si>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</si>
  <si>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</si>
  <si>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</si>
  <si>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</si>
  <si>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</si>
  <si>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</si>
  <si>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</si>
  <si>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</si>
  <si>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</si>
  <si>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</si>
  <si>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</si>
  <si>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</si>
  <si>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</si>
  <si>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</si>
  <si>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</si>
  <si>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</si>
  <si>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</si>
  <si>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</si>
  <si>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</si>
  <si>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</si>
  <si>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</si>
  <si>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</si>
  <si>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</si>
  <si>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</si>
  <si>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</si>
  <si>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</si>
  <si>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</si>
  <si>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</si>
  <si>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</si>
  <si>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</si>
  <si>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8"/>
  </si>
  <si>
    <t>ﾍﾞﾂｶｲﾁｮｳ</t>
  </si>
  <si>
    <t>016926</t>
  </si>
  <si>
    <t>中標津町</t>
  </si>
  <si>
    <t>ﾅｶｼﾍﾞﾂﾁｮｳ</t>
  </si>
  <si>
    <t>016934</t>
  </si>
  <si>
    <t>標津町</t>
  </si>
  <si>
    <t>ｼﾍﾞﾂﾁｮｳ</t>
  </si>
  <si>
    <t>016942</t>
  </si>
  <si>
    <t>羅臼町</t>
  </si>
  <si>
    <t>ﾗｳｽﾁｮｳ</t>
  </si>
  <si>
    <t>016951</t>
    <phoneticPr fontId="8"/>
  </si>
  <si>
    <t>色丹村</t>
    <rPh sb="0" eb="3">
      <t>シコタンムラ</t>
    </rPh>
    <phoneticPr fontId="8"/>
  </si>
  <si>
    <t>ｼｺﾀﾝﾑﾗ</t>
    <phoneticPr fontId="8"/>
  </si>
  <si>
    <t>016969</t>
    <phoneticPr fontId="8"/>
  </si>
  <si>
    <t>泊村</t>
    <rPh sb="0" eb="2">
      <t>トマリムラ</t>
    </rPh>
    <phoneticPr fontId="8"/>
  </si>
  <si>
    <t>ﾄﾏﾘﾑﾗ</t>
    <phoneticPr fontId="8"/>
  </si>
  <si>
    <t>016977</t>
    <phoneticPr fontId="8"/>
  </si>
  <si>
    <t>留夜別村</t>
    <phoneticPr fontId="8"/>
  </si>
  <si>
    <t>ﾙﾔﾍﾞﾂﾑﾗ</t>
    <phoneticPr fontId="8"/>
  </si>
  <si>
    <t>016985</t>
    <phoneticPr fontId="8"/>
  </si>
  <si>
    <t>留別村</t>
    <phoneticPr fontId="8"/>
  </si>
  <si>
    <t>ﾙﾍﾞﾂﾑﾗ</t>
    <phoneticPr fontId="8"/>
  </si>
  <si>
    <t>016993</t>
    <phoneticPr fontId="8"/>
  </si>
  <si>
    <t>紗那村</t>
    <phoneticPr fontId="8"/>
  </si>
  <si>
    <t>ｼｬﾅﾑﾗ</t>
    <phoneticPr fontId="8"/>
  </si>
  <si>
    <t>017001</t>
    <phoneticPr fontId="8"/>
  </si>
  <si>
    <t>蘂取村</t>
    <phoneticPr fontId="8"/>
  </si>
  <si>
    <t>ｼﾍﾞﾄﾛﾑﾗ</t>
    <phoneticPr fontId="8"/>
  </si>
  <si>
    <t>020001</t>
    <phoneticPr fontId="8"/>
  </si>
  <si>
    <t>青森県</t>
    <phoneticPr fontId="8"/>
  </si>
  <si>
    <t>ｱｵﾓﾘｹﾝ</t>
    <phoneticPr fontId="8"/>
  </si>
  <si>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</si>
  <si>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</si>
  <si>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</si>
  <si>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</si>
  <si>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</si>
  <si>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</si>
  <si>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</si>
  <si>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</si>
  <si>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</si>
  <si>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</si>
  <si>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</si>
  <si>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</si>
  <si>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</si>
  <si>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</si>
  <si>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</si>
  <si>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</si>
  <si>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</si>
  <si>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</si>
  <si>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</si>
  <si>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</si>
  <si>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</si>
  <si>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</si>
  <si>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</si>
  <si>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</si>
  <si>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</si>
  <si>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</si>
  <si>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</si>
  <si>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</si>
  <si>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</si>
  <si>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</si>
  <si>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</si>
  <si>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</si>
  <si>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</si>
  <si>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</si>
  <si>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</si>
  <si>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</si>
  <si>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</si>
  <si>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</si>
  <si>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</si>
  <si>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</si>
  <si>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</si>
  <si>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</si>
  <si>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</si>
  <si>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</si>
  <si>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</si>
  <si>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</si>
  <si>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</si>
  <si>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</si>
  <si>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</si>
  <si>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</si>
  <si>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</si>
  <si>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</si>
  <si>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</si>
  <si>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</si>
  <si>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</si>
  <si>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</si>
  <si>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</si>
  <si>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</si>
  <si>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</si>
  <si>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</si>
  <si>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</si>
  <si>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</si>
  <si>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</si>
  <si>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</si>
  <si>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</si>
  <si>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</si>
  <si>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</si>
  <si>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</si>
  <si>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</si>
  <si>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</si>
  <si>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</si>
  <si>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</si>
  <si>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</si>
  <si>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</si>
  <si>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</si>
  <si>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</si>
  <si>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</si>
  <si>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</si>
  <si>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</si>
  <si>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</si>
  <si>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</si>
  <si>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</si>
  <si>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</si>
  <si>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</si>
  <si>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</si>
  <si>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</si>
  <si>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</si>
  <si>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</si>
  <si>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</si>
  <si>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</si>
  <si>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</si>
  <si>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</si>
  <si>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</si>
  <si>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</si>
  <si>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</si>
  <si>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</si>
  <si>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</si>
  <si>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</si>
  <si>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</si>
  <si>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</si>
  <si>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</si>
  <si>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</si>
  <si>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</si>
  <si>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</si>
  <si>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</si>
  <si>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</si>
  <si>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</si>
  <si>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</si>
  <si>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</si>
  <si>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</si>
  <si>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</si>
  <si>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</si>
  <si>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</si>
  <si>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</si>
  <si>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</si>
  <si>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</si>
  <si>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</si>
  <si>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</si>
  <si>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</si>
  <si>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</si>
  <si>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</si>
  <si>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</si>
  <si>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8"/>
  </si>
  <si>
    <t>岩手県</t>
    <phoneticPr fontId="8"/>
  </si>
  <si>
    <t>ｲﾜﾃｹﾝ</t>
    <phoneticPr fontId="8"/>
  </si>
  <si>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</si>
  <si>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</si>
  <si>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</si>
  <si>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</si>
  <si>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</si>
  <si>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</si>
  <si>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</si>
  <si>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</si>
  <si>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</si>
  <si>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</si>
  <si>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</si>
  <si>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</si>
  <si>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</si>
  <si>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</si>
  <si>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</si>
  <si>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</si>
  <si>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</si>
  <si>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</si>
  <si>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</si>
  <si>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</si>
  <si>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</si>
  <si>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</si>
  <si>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</si>
  <si>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</si>
  <si>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</si>
  <si>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</si>
  <si>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</si>
  <si>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</si>
  <si>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</si>
  <si>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</si>
  <si>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</si>
  <si>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</si>
  <si>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</si>
  <si>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</si>
  <si>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</si>
  <si>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</si>
  <si>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</si>
  <si>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</si>
  <si>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</si>
  <si>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</si>
  <si>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</si>
  <si>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8"/>
  </si>
  <si>
    <t>滝沢市</t>
    <rPh sb="2" eb="3">
      <t>シ</t>
    </rPh>
    <phoneticPr fontId="8"/>
  </si>
  <si>
    <t>ﾀｷｻﾞﾜｼ</t>
    <phoneticPr fontId="8"/>
  </si>
  <si>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</si>
  <si>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</si>
  <si>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</si>
  <si>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</si>
  <si>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</si>
  <si>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</si>
  <si>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</si>
  <si>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</si>
  <si>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</si>
  <si>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</si>
  <si>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</si>
  <si>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</si>
  <si>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</si>
  <si>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</si>
  <si>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</si>
  <si>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</si>
  <si>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</si>
  <si>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</si>
  <si>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</si>
  <si>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</si>
  <si>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</si>
  <si>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</si>
  <si>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</si>
  <si>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</si>
  <si>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</si>
  <si>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</si>
  <si>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</si>
  <si>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</si>
  <si>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</si>
  <si>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</si>
  <si>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</si>
  <si>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</si>
  <si>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</si>
  <si>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</si>
  <si>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</si>
  <si>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</si>
  <si>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</si>
  <si>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</si>
  <si>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</si>
  <si>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</si>
  <si>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</si>
  <si>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</si>
  <si>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</si>
  <si>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</si>
  <si>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</si>
  <si>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</si>
  <si>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</si>
  <si>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</si>
  <si>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</si>
  <si>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</si>
  <si>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</si>
  <si>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</si>
  <si>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</si>
  <si>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</si>
  <si>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</si>
  <si>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</si>
  <si>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</si>
  <si>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8"/>
  </si>
  <si>
    <t>宮城県</t>
    <phoneticPr fontId="8"/>
  </si>
  <si>
    <t>ﾐﾔｷﾞｹﾝ</t>
    <phoneticPr fontId="8"/>
  </si>
  <si>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</si>
  <si>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</si>
  <si>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</si>
  <si>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</si>
  <si>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</si>
  <si>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</si>
  <si>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</si>
  <si>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</si>
  <si>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</si>
  <si>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</si>
  <si>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</si>
  <si>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</si>
  <si>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</si>
  <si>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</si>
  <si>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</si>
  <si>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</si>
  <si>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</si>
  <si>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</si>
  <si>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</si>
  <si>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</si>
  <si>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</si>
  <si>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</si>
  <si>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</si>
  <si>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</si>
  <si>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</si>
  <si>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</si>
  <si>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</si>
  <si>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</si>
  <si>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</si>
  <si>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</si>
  <si>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</si>
  <si>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</si>
  <si>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</si>
  <si>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</si>
  <si>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</si>
  <si>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</si>
  <si>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</si>
  <si>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</si>
  <si>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</si>
  <si>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</si>
  <si>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</si>
  <si>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8"/>
  </si>
  <si>
    <t>富谷市</t>
    <rPh sb="2" eb="3">
      <t>シ</t>
    </rPh>
    <phoneticPr fontId="8"/>
  </si>
  <si>
    <t>ﾄﾐﾔｼ</t>
    <phoneticPr fontId="8"/>
  </si>
  <si>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</si>
  <si>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</si>
  <si>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</si>
  <si>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</si>
  <si>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</si>
  <si>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</si>
  <si>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</si>
  <si>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</si>
  <si>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</si>
  <si>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</si>
  <si>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</si>
  <si>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</si>
  <si>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</si>
  <si>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</si>
  <si>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</si>
  <si>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</si>
  <si>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</si>
  <si>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</si>
  <si>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</si>
  <si>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</si>
  <si>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</si>
  <si>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</si>
  <si>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</si>
  <si>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</si>
  <si>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</si>
  <si>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</si>
  <si>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</si>
  <si>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</si>
  <si>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</si>
  <si>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</si>
  <si>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</si>
  <si>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</si>
  <si>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</si>
  <si>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</si>
  <si>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</si>
  <si>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</si>
  <si>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</si>
  <si>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</si>
  <si>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</si>
  <si>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</si>
  <si>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</si>
  <si>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</si>
  <si>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</si>
  <si>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</si>
  <si>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</si>
  <si>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</si>
  <si>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</si>
  <si>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</si>
  <si>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</si>
  <si>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</si>
  <si>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</si>
  <si>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</si>
  <si>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</si>
  <si>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</si>
  <si>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</si>
  <si>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</si>
  <si>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</si>
  <si>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</si>
  <si>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</si>
  <si>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</si>
  <si>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</si>
  <si>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</si>
  <si>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</si>
  <si>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8"/>
  </si>
  <si>
    <t>秋田県</t>
    <phoneticPr fontId="8"/>
  </si>
  <si>
    <t>ｱｷﾀｹﾝ</t>
    <phoneticPr fontId="8"/>
  </si>
  <si>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</si>
  <si>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</si>
  <si>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</si>
  <si>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</si>
  <si>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</si>
  <si>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</si>
  <si>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</si>
  <si>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</si>
  <si>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</si>
  <si>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</si>
  <si>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</si>
  <si>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</si>
  <si>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</si>
  <si>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</si>
  <si>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</si>
  <si>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</si>
  <si>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</si>
  <si>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</si>
  <si>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</si>
  <si>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</si>
  <si>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</si>
  <si>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</si>
  <si>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</si>
  <si>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</si>
  <si>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</si>
  <si>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</si>
  <si>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</si>
  <si>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</si>
  <si>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</si>
  <si>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</si>
  <si>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</si>
  <si>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</si>
  <si>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</si>
  <si>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</si>
  <si>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</si>
  <si>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</si>
  <si>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</si>
  <si>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</si>
  <si>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</si>
  <si>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</si>
  <si>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</si>
  <si>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</si>
  <si>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</si>
  <si>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</si>
  <si>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</si>
  <si>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</si>
  <si>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</si>
  <si>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</si>
  <si>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</si>
  <si>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</si>
  <si>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</si>
  <si>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</si>
  <si>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</si>
  <si>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</si>
  <si>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</si>
  <si>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</si>
  <si>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</si>
  <si>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</si>
  <si>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</si>
  <si>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</si>
  <si>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</si>
  <si>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</si>
  <si>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</si>
  <si>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</si>
  <si>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</si>
  <si>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</si>
  <si>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</si>
  <si>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</si>
  <si>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</si>
  <si>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</si>
  <si>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</si>
  <si>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</si>
  <si>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</si>
  <si>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</si>
  <si>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</si>
  <si>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</si>
  <si>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</si>
  <si>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8"/>
  </si>
  <si>
    <t>山形県</t>
    <phoneticPr fontId="8"/>
  </si>
  <si>
    <t>ﾔﾏｶﾞﾀｹﾝ</t>
    <phoneticPr fontId="8"/>
  </si>
  <si>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</si>
  <si>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</si>
  <si>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</si>
  <si>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</si>
  <si>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</si>
  <si>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</si>
  <si>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</si>
  <si>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</si>
  <si>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</si>
  <si>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</si>
  <si>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</si>
  <si>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</si>
  <si>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</si>
  <si>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</si>
  <si>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</si>
  <si>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</si>
  <si>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</si>
  <si>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</si>
  <si>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</si>
  <si>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</si>
  <si>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</si>
  <si>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</si>
  <si>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</si>
  <si>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</si>
  <si>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</si>
  <si>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</si>
  <si>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</si>
  <si>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</si>
  <si>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</si>
  <si>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</si>
  <si>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</si>
  <si>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</si>
  <si>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</si>
  <si>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</si>
  <si>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</si>
  <si>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</si>
  <si>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</si>
  <si>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</si>
  <si>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</si>
  <si>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</si>
  <si>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</si>
  <si>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</si>
  <si>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</si>
  <si>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</si>
  <si>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</si>
  <si>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</si>
  <si>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</si>
  <si>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</si>
  <si>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</si>
  <si>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</si>
  <si>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</si>
  <si>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</si>
  <si>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</si>
  <si>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</si>
  <si>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</si>
  <si>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</si>
  <si>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</si>
  <si>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</si>
  <si>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</si>
  <si>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</si>
  <si>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</si>
  <si>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</si>
  <si>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</si>
  <si>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</si>
  <si>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</si>
  <si>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</si>
  <si>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</si>
  <si>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</si>
  <si>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</si>
  <si>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</si>
  <si>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</si>
  <si>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</si>
  <si>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</si>
  <si>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</si>
  <si>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</si>
  <si>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</si>
  <si>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</si>
  <si>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</si>
  <si>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</si>
  <si>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</si>
  <si>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</si>
  <si>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</si>
  <si>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</si>
  <si>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</si>
  <si>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</si>
  <si>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</si>
  <si>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</si>
  <si>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</si>
  <si>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</si>
  <si>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</si>
  <si>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</si>
  <si>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</si>
  <si>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</si>
  <si>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</si>
  <si>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</si>
  <si>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</si>
  <si>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</si>
  <si>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</si>
  <si>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</si>
  <si>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</si>
  <si>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</si>
  <si>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</si>
  <si>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</si>
  <si>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</si>
  <si>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</si>
  <si>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</si>
  <si>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</si>
  <si>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8"/>
  </si>
  <si>
    <t>福島県</t>
    <phoneticPr fontId="8"/>
  </si>
  <si>
    <t>ﾌｸｼﾏｹﾝ</t>
    <phoneticPr fontId="8"/>
  </si>
  <si>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</si>
  <si>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</si>
  <si>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</si>
  <si>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</si>
  <si>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</si>
  <si>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</si>
  <si>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</si>
  <si>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</si>
  <si>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</si>
  <si>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</si>
  <si>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</si>
  <si>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</si>
  <si>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</si>
  <si>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</si>
  <si>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</si>
  <si>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</si>
  <si>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</si>
  <si>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</si>
  <si>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</si>
  <si>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</si>
  <si>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</si>
  <si>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</si>
  <si>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</si>
  <si>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</si>
  <si>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</si>
  <si>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</si>
  <si>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</si>
  <si>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</si>
  <si>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</si>
  <si>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</si>
  <si>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</si>
  <si>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</si>
  <si>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</si>
  <si>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</si>
  <si>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</si>
  <si>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</si>
  <si>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</si>
  <si>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</si>
  <si>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</si>
  <si>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</si>
  <si>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</si>
  <si>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</si>
  <si>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</si>
  <si>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</si>
  <si>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</si>
  <si>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</si>
  <si>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</si>
  <si>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</si>
  <si>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</si>
  <si>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</si>
  <si>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</si>
  <si>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</si>
  <si>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</si>
  <si>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</si>
  <si>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</si>
  <si>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</si>
  <si>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</si>
  <si>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</si>
  <si>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</si>
  <si>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</si>
  <si>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</si>
  <si>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</si>
  <si>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</si>
  <si>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</si>
  <si>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</si>
  <si>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</si>
  <si>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</si>
  <si>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</si>
  <si>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</si>
  <si>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</si>
  <si>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</si>
  <si>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</si>
  <si>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</si>
  <si>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</si>
  <si>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</si>
  <si>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</si>
  <si>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</si>
  <si>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</si>
  <si>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</si>
  <si>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</si>
  <si>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</si>
  <si>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</si>
  <si>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</si>
  <si>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</si>
  <si>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</si>
  <si>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</si>
  <si>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</si>
  <si>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</si>
  <si>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</si>
  <si>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</si>
  <si>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</si>
  <si>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</si>
  <si>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</si>
  <si>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</si>
  <si>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</si>
  <si>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</si>
  <si>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</si>
  <si>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</si>
  <si>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</si>
  <si>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</si>
  <si>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</si>
  <si>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</si>
  <si>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</si>
  <si>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</si>
  <si>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</si>
  <si>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</si>
  <si>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</si>
  <si>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</si>
  <si>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</si>
  <si>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</si>
  <si>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</si>
  <si>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</si>
  <si>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</si>
  <si>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</si>
  <si>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</si>
  <si>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</si>
  <si>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</si>
  <si>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</si>
  <si>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</si>
  <si>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</si>
  <si>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</si>
  <si>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</si>
  <si>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</si>
  <si>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</si>
  <si>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</si>
  <si>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</si>
  <si>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</si>
  <si>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</si>
  <si>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</si>
  <si>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</si>
  <si>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</si>
  <si>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</si>
  <si>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</si>
  <si>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</si>
  <si>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</si>
  <si>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</si>
  <si>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</si>
  <si>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</si>
  <si>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</si>
  <si>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</si>
  <si>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</si>
  <si>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</si>
  <si>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</si>
  <si>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</si>
  <si>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</si>
  <si>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</si>
  <si>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</si>
  <si>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</si>
  <si>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</si>
  <si>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</si>
  <si>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</si>
  <si>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</si>
  <si>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</si>
  <si>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</si>
  <si>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</si>
  <si>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</si>
  <si>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</si>
  <si>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</si>
  <si>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</si>
  <si>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</si>
  <si>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</si>
  <si>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</si>
  <si>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</si>
  <si>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</si>
  <si>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</si>
  <si>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</si>
  <si>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</si>
  <si>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</si>
  <si>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</si>
  <si>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</si>
  <si>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</si>
  <si>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</si>
  <si>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</si>
  <si>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</si>
  <si>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</si>
  <si>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8"/>
  </si>
  <si>
    <t>茨城県</t>
    <phoneticPr fontId="8"/>
  </si>
  <si>
    <t>ｲﾊﾞﾗｷｹﾝ</t>
    <phoneticPr fontId="8"/>
  </si>
  <si>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</si>
  <si>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</si>
  <si>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</si>
  <si>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</si>
  <si>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</si>
  <si>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</si>
  <si>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</si>
  <si>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</si>
  <si>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</si>
  <si>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</si>
  <si>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</si>
  <si>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</si>
  <si>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</si>
  <si>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</si>
  <si>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</si>
  <si>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</si>
  <si>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</si>
  <si>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</si>
  <si>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</si>
  <si>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</si>
  <si>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</si>
  <si>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</si>
  <si>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</si>
  <si>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</si>
  <si>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</si>
  <si>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</si>
  <si>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</si>
  <si>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</si>
  <si>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</si>
  <si>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</si>
  <si>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</si>
  <si>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</si>
  <si>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</si>
  <si>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</si>
  <si>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</si>
  <si>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</si>
  <si>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</si>
  <si>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</si>
  <si>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</si>
  <si>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</si>
  <si>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</si>
  <si>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</si>
  <si>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</si>
  <si>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</si>
  <si>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</si>
  <si>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</si>
  <si>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</si>
  <si>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</si>
  <si>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</si>
  <si>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</si>
  <si>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</si>
  <si>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</si>
  <si>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</si>
  <si>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</si>
  <si>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</si>
  <si>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</si>
  <si>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</si>
  <si>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</si>
  <si>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</si>
  <si>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</si>
  <si>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</si>
  <si>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</si>
  <si>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</si>
  <si>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</si>
  <si>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</si>
  <si>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</si>
  <si>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</si>
  <si>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</si>
  <si>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</si>
  <si>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</si>
  <si>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</si>
  <si>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</si>
  <si>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</si>
  <si>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</si>
  <si>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</si>
  <si>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</si>
  <si>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</si>
  <si>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</si>
  <si>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</si>
  <si>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</si>
  <si>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</si>
  <si>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</si>
  <si>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</si>
  <si>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</si>
  <si>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</si>
  <si>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</si>
  <si>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</si>
  <si>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</si>
  <si>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</si>
  <si>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</si>
  <si>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</si>
  <si>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</si>
  <si>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</si>
  <si>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</si>
  <si>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</si>
  <si>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</si>
  <si>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</si>
  <si>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</si>
  <si>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</si>
  <si>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</si>
  <si>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</si>
  <si>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</si>
  <si>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</si>
  <si>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</si>
  <si>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</si>
  <si>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</si>
  <si>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</si>
  <si>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</si>
  <si>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</si>
  <si>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</si>
  <si>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</si>
  <si>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</si>
  <si>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</si>
  <si>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</si>
  <si>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</si>
  <si>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</si>
  <si>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</si>
  <si>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</si>
  <si>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</si>
  <si>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</si>
  <si>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</si>
  <si>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</si>
  <si>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</si>
  <si>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</si>
  <si>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</si>
  <si>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</si>
  <si>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</si>
  <si>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</si>
  <si>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</si>
  <si>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</si>
  <si>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</si>
  <si>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</si>
  <si>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</si>
  <si>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</si>
  <si>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8"/>
  </si>
  <si>
    <t>栃木県</t>
    <phoneticPr fontId="8"/>
  </si>
  <si>
    <t>ﾄﾁｷﾞｹﾝ</t>
    <phoneticPr fontId="8"/>
  </si>
  <si>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</si>
  <si>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</si>
  <si>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</si>
  <si>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</si>
  <si>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</si>
  <si>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</si>
  <si>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</si>
  <si>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</si>
  <si>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</si>
  <si>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</si>
  <si>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</si>
  <si>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</si>
  <si>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</si>
  <si>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</si>
  <si>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</si>
  <si>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</si>
  <si>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</si>
  <si>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</si>
  <si>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</si>
  <si>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</si>
  <si>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</si>
  <si>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</si>
  <si>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</si>
  <si>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</si>
  <si>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</si>
  <si>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</si>
  <si>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</si>
  <si>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</si>
  <si>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</si>
  <si>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</si>
  <si>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</si>
  <si>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</si>
  <si>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</si>
  <si>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</si>
  <si>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</si>
  <si>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</si>
  <si>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</si>
  <si>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</si>
  <si>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</si>
  <si>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</si>
  <si>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</si>
  <si>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</si>
  <si>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</si>
  <si>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</si>
  <si>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</si>
  <si>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</si>
  <si>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</si>
  <si>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</si>
  <si>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</si>
  <si>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</si>
  <si>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</si>
  <si>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</si>
  <si>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8"/>
  </si>
  <si>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</si>
  <si>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</si>
  <si>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</si>
  <si>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</si>
  <si>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</si>
  <si>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</si>
  <si>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</si>
  <si>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</si>
  <si>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</si>
  <si>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</si>
  <si>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</si>
  <si>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</si>
  <si>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</si>
  <si>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</si>
  <si>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</si>
  <si>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</si>
  <si>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</si>
  <si>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</si>
  <si>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</si>
  <si>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</si>
  <si>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</si>
  <si>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</si>
  <si>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</si>
  <si>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</si>
  <si>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8"/>
  </si>
  <si>
    <t>群馬県</t>
    <phoneticPr fontId="8"/>
  </si>
  <si>
    <t>ｸﾞﾝﾏｹﾝ</t>
    <phoneticPr fontId="8"/>
  </si>
  <si>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</si>
  <si>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</si>
  <si>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</si>
  <si>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</si>
  <si>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</si>
  <si>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</si>
  <si>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</si>
  <si>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</si>
  <si>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</si>
  <si>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</si>
  <si>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</si>
  <si>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</si>
  <si>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</si>
  <si>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</si>
  <si>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</si>
  <si>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</si>
  <si>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</si>
  <si>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</si>
  <si>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</si>
  <si>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</si>
  <si>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</si>
  <si>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</si>
  <si>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</si>
  <si>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</si>
  <si>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</si>
  <si>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</si>
  <si>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</si>
  <si>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</si>
  <si>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</si>
  <si>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</si>
  <si>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</si>
  <si>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</si>
  <si>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</si>
  <si>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</si>
  <si>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</si>
  <si>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</si>
  <si>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</si>
  <si>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</si>
  <si>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</si>
  <si>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</si>
  <si>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</si>
  <si>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</si>
  <si>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</si>
  <si>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</si>
  <si>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</si>
  <si>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</si>
  <si>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</si>
  <si>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</si>
  <si>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</si>
  <si>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</si>
  <si>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</si>
  <si>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</si>
  <si>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</si>
  <si>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</si>
  <si>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</si>
  <si>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</si>
  <si>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</si>
  <si>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</si>
  <si>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</si>
  <si>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</si>
  <si>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</si>
  <si>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</si>
  <si>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</si>
  <si>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</si>
  <si>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</si>
  <si>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</si>
  <si>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</si>
  <si>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</si>
  <si>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</si>
  <si>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</si>
  <si>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</si>
  <si>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</si>
  <si>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</si>
  <si>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</si>
  <si>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</si>
  <si>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</si>
  <si>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8"/>
  </si>
  <si>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</si>
  <si>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</si>
  <si>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</si>
  <si>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</si>
  <si>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</si>
  <si>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</si>
  <si>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</si>
  <si>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</si>
  <si>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</si>
  <si>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</si>
  <si>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</si>
  <si>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</si>
  <si>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</si>
  <si>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</si>
  <si>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</si>
  <si>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</si>
  <si>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</si>
  <si>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</si>
  <si>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</si>
  <si>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</si>
  <si>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</si>
  <si>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</si>
  <si>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</si>
  <si>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</si>
  <si>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</si>
  <si>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</si>
  <si>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</si>
  <si>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</si>
  <si>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8"/>
  </si>
  <si>
    <t>埼玉県</t>
    <phoneticPr fontId="8"/>
  </si>
  <si>
    <t>ｻｲﾀﾏｹﾝ</t>
    <phoneticPr fontId="8"/>
  </si>
  <si>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</si>
  <si>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</si>
  <si>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</si>
  <si>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</si>
  <si>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</si>
  <si>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</si>
  <si>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</si>
  <si>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</si>
  <si>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</si>
  <si>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</si>
  <si>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</si>
  <si>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</si>
  <si>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</si>
  <si>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</si>
  <si>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</si>
  <si>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</si>
  <si>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</si>
  <si>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</si>
  <si>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</si>
  <si>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</si>
  <si>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</si>
  <si>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</si>
  <si>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</si>
  <si>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</si>
  <si>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</si>
  <si>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</si>
  <si>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</si>
  <si>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</si>
  <si>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</si>
  <si>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</si>
  <si>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</si>
  <si>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</si>
  <si>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</si>
  <si>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</si>
  <si>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</si>
  <si>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</si>
  <si>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</si>
  <si>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</si>
  <si>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</si>
  <si>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</si>
  <si>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</si>
  <si>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</si>
  <si>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</si>
  <si>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</si>
  <si>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</si>
  <si>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</si>
  <si>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</si>
  <si>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</si>
  <si>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</si>
  <si>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</si>
  <si>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</si>
  <si>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</si>
  <si>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</si>
  <si>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</si>
  <si>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</si>
  <si>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</si>
  <si>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</si>
  <si>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</si>
  <si>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</si>
  <si>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</si>
  <si>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</si>
  <si>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</si>
  <si>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</si>
  <si>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</si>
  <si>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</si>
  <si>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</si>
  <si>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</si>
  <si>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</si>
  <si>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</si>
  <si>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</si>
  <si>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</si>
  <si>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</si>
  <si>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</si>
  <si>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</si>
  <si>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</si>
  <si>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</si>
  <si>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</si>
  <si>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</si>
  <si>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</si>
  <si>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</si>
  <si>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</si>
  <si>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</si>
  <si>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</si>
  <si>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</si>
  <si>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</si>
  <si>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</si>
  <si>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</si>
  <si>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</si>
  <si>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</si>
  <si>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</si>
  <si>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</si>
  <si>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</si>
  <si>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</si>
  <si>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</si>
  <si>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</si>
  <si>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</si>
  <si>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</si>
  <si>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</si>
  <si>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</si>
  <si>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</si>
  <si>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</si>
  <si>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</si>
  <si>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</si>
  <si>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</si>
  <si>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</si>
  <si>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</si>
  <si>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8"/>
  </si>
  <si>
    <t>112411</t>
  </si>
  <si>
    <t>鶴ヶ島市</t>
  </si>
  <si>
    <t>ﾂﾙｶﾞｼﾏｼ</t>
  </si>
  <si>
    <t>112429</t>
  </si>
  <si>
    <t>日高市</t>
  </si>
  <si>
    <t>ﾋﾀﾞｶｼ</t>
  </si>
  <si>
    <t>112437</t>
  </si>
  <si>
    <t>吉川市</t>
  </si>
  <si>
    <t>ﾖｼｶﾜｼ</t>
  </si>
  <si>
    <t>112453</t>
  </si>
  <si>
    <t>ふじみ野市</t>
  </si>
  <si>
    <t>ﾌｼﾞﾐﾉｼ</t>
  </si>
  <si>
    <t>112461</t>
    <phoneticPr fontId="8"/>
  </si>
  <si>
    <t>白岡市</t>
    <rPh sb="0" eb="2">
      <t>シラオカ</t>
    </rPh>
    <rPh sb="2" eb="3">
      <t>シ</t>
    </rPh>
    <phoneticPr fontId="8"/>
  </si>
  <si>
    <t>ｼﾗｵｶｼ</t>
    <phoneticPr fontId="8"/>
  </si>
  <si>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</si>
  <si>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</si>
  <si>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</si>
  <si>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</si>
  <si>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</si>
  <si>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</si>
  <si>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</si>
  <si>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</si>
  <si>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</si>
  <si>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</si>
  <si>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</si>
  <si>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</si>
  <si>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</si>
  <si>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</si>
  <si>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</si>
  <si>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</si>
  <si>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</si>
  <si>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</si>
  <si>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</si>
  <si>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</si>
  <si>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</si>
  <si>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</si>
  <si>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</si>
  <si>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</si>
  <si>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</si>
  <si>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</si>
  <si>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</si>
  <si>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</si>
  <si>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</si>
  <si>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</si>
  <si>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</si>
  <si>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</si>
  <si>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</si>
  <si>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</si>
  <si>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</si>
  <si>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</si>
  <si>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</si>
  <si>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</si>
  <si>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</si>
  <si>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</si>
  <si>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</si>
  <si>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</si>
  <si>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</si>
  <si>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</si>
  <si>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</si>
  <si>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</si>
  <si>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</si>
  <si>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</si>
  <si>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</si>
  <si>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</si>
  <si>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</si>
  <si>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</si>
  <si>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</si>
  <si>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</si>
  <si>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</si>
  <si>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</si>
  <si>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</si>
  <si>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</si>
  <si>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</si>
  <si>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</si>
  <si>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</si>
  <si>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</si>
  <si>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</si>
  <si>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</si>
  <si>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</si>
  <si>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</si>
  <si>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</si>
  <si>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8"/>
  </si>
  <si>
    <t>千葉県</t>
    <phoneticPr fontId="8"/>
  </si>
  <si>
    <t>ﾁﾊﾞｹﾝ</t>
    <phoneticPr fontId="8"/>
  </si>
  <si>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</si>
  <si>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</si>
  <si>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</si>
  <si>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</si>
  <si>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</si>
  <si>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</si>
  <si>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</si>
  <si>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</si>
  <si>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</si>
  <si>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</si>
  <si>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</si>
  <si>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</si>
  <si>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</si>
  <si>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</si>
  <si>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</si>
  <si>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</si>
  <si>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</si>
  <si>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</si>
  <si>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</si>
  <si>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</si>
  <si>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</si>
  <si>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</si>
  <si>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</si>
  <si>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</si>
  <si>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</si>
  <si>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</si>
  <si>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</si>
  <si>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</si>
  <si>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</si>
  <si>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</si>
  <si>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</si>
  <si>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</si>
  <si>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</si>
  <si>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</si>
  <si>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</si>
  <si>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</si>
  <si>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</si>
  <si>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</si>
  <si>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</si>
  <si>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</si>
  <si>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</si>
  <si>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</si>
  <si>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</si>
  <si>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</si>
  <si>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</si>
  <si>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</si>
  <si>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</si>
  <si>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</si>
  <si>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</si>
  <si>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</si>
  <si>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</si>
  <si>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</si>
  <si>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</si>
  <si>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</si>
  <si>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</si>
  <si>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</si>
  <si>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</si>
  <si>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</si>
  <si>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</si>
  <si>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</si>
  <si>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</si>
  <si>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</si>
  <si>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</si>
  <si>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</si>
  <si>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</si>
  <si>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</si>
  <si>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</si>
  <si>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</si>
  <si>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</si>
  <si>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</si>
  <si>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</si>
  <si>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</si>
  <si>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8"/>
  </si>
  <si>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</si>
  <si>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</si>
  <si>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</si>
  <si>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</si>
  <si>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</si>
  <si>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</si>
  <si>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</si>
  <si>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</si>
  <si>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</si>
  <si>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</si>
  <si>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</si>
  <si>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</si>
  <si>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</si>
  <si>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</si>
  <si>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</si>
  <si>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</si>
  <si>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</si>
  <si>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</si>
  <si>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</si>
  <si>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</si>
  <si>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</si>
  <si>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</si>
  <si>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</si>
  <si>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</si>
  <si>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</si>
  <si>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</si>
  <si>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</si>
  <si>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</si>
  <si>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</si>
  <si>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</si>
  <si>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</si>
  <si>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</si>
  <si>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</si>
  <si>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</si>
  <si>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</si>
  <si>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</si>
  <si>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8"/>
  </si>
  <si>
    <t>大網白里市</t>
    <rPh sb="4" eb="5">
      <t>シ</t>
    </rPh>
    <phoneticPr fontId="8"/>
  </si>
  <si>
    <t>ｵｵｱﾐｼﾗｻﾄｼ</t>
    <phoneticPr fontId="8"/>
  </si>
  <si>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</si>
  <si>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</si>
  <si>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</si>
  <si>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</si>
  <si>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</si>
  <si>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</si>
  <si>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</si>
  <si>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</si>
  <si>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</si>
  <si>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</si>
  <si>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</si>
  <si>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</si>
  <si>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</si>
  <si>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</si>
  <si>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</si>
  <si>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</si>
  <si>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</si>
  <si>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</si>
  <si>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</si>
  <si>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</si>
  <si>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</si>
  <si>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</si>
  <si>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</si>
  <si>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</si>
  <si>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</si>
  <si>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</si>
  <si>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</si>
  <si>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</si>
  <si>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</si>
  <si>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</si>
  <si>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</si>
  <si>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</si>
  <si>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</si>
  <si>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</si>
  <si>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</si>
  <si>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</si>
  <si>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</si>
  <si>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</si>
  <si>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</si>
  <si>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</si>
  <si>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</si>
  <si>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</si>
  <si>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</si>
  <si>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</si>
  <si>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</si>
  <si>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</si>
  <si>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</si>
  <si>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</si>
  <si>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</si>
  <si>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</si>
  <si>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</si>
  <si>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8"/>
  </si>
  <si>
    <t>東京都</t>
    <phoneticPr fontId="8"/>
  </si>
  <si>
    <t>ﾄｳｷｮｳﾄ</t>
    <phoneticPr fontId="8"/>
  </si>
  <si>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</si>
  <si>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</si>
  <si>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</si>
  <si>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</si>
  <si>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</si>
  <si>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</si>
  <si>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</si>
  <si>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</si>
  <si>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</si>
  <si>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</si>
  <si>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</si>
  <si>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</si>
  <si>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</si>
  <si>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8"/>
  </si>
  <si>
    <t>131059</t>
  </si>
  <si>
    <t>文京区</t>
  </si>
  <si>
    <t>ﾌﾞﾝｷｮｳｸ</t>
    <phoneticPr fontId="8"/>
  </si>
  <si>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</si>
  <si>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</si>
  <si>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</si>
  <si>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</si>
  <si>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</si>
  <si>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</si>
  <si>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</si>
  <si>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</si>
  <si>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</si>
  <si>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</si>
  <si>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</si>
  <si>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</si>
  <si>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</si>
  <si>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</si>
  <si>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</si>
  <si>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</si>
  <si>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</si>
  <si>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</si>
  <si>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</si>
  <si>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</si>
  <si>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</si>
  <si>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</si>
  <si>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</si>
  <si>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</si>
  <si>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</si>
  <si>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</si>
  <si>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</si>
  <si>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</si>
  <si>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</si>
  <si>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</si>
  <si>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</si>
  <si>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</si>
  <si>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</si>
  <si>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</si>
  <si>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</si>
  <si>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</si>
  <si>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</si>
  <si>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</si>
  <si>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</si>
  <si>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</si>
  <si>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</si>
  <si>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</si>
  <si>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</si>
  <si>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</si>
  <si>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</si>
  <si>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</si>
  <si>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</si>
  <si>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</si>
  <si>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</si>
  <si>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</si>
  <si>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</si>
  <si>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</si>
  <si>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</si>
  <si>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</si>
  <si>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</si>
  <si>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</si>
  <si>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</si>
  <si>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</si>
  <si>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</si>
  <si>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</si>
  <si>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</si>
  <si>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</si>
  <si>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</si>
  <si>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</si>
  <si>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</si>
  <si>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</si>
  <si>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</si>
  <si>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</si>
  <si>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</si>
  <si>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</si>
  <si>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</si>
  <si>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</si>
  <si>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</si>
  <si>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</si>
  <si>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</si>
  <si>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</si>
  <si>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</si>
  <si>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</si>
  <si>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</si>
  <si>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</si>
  <si>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</si>
  <si>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</si>
  <si>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</si>
  <si>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</si>
  <si>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</si>
  <si>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</si>
  <si>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</si>
  <si>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</si>
  <si>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</si>
  <si>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</si>
  <si>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</si>
  <si>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</si>
  <si>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</si>
  <si>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</si>
  <si>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</si>
  <si>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</si>
  <si>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</si>
  <si>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</si>
  <si>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</si>
  <si>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</si>
  <si>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</si>
  <si>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8"/>
  </si>
  <si>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</si>
  <si>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</si>
  <si>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</si>
  <si>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</si>
  <si>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</si>
  <si>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</si>
  <si>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</si>
  <si>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</si>
  <si>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</si>
  <si>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</si>
  <si>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</si>
  <si>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</si>
  <si>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</si>
  <si>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</si>
  <si>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</si>
  <si>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</si>
  <si>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</si>
  <si>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</si>
  <si>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</si>
  <si>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</si>
  <si>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</si>
  <si>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</si>
  <si>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</si>
  <si>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</si>
  <si>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</si>
  <si>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</si>
  <si>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</si>
  <si>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</si>
  <si>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</si>
  <si>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8"/>
  </si>
  <si>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</si>
  <si>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</si>
  <si>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</si>
  <si>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</si>
  <si>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</si>
  <si>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</si>
  <si>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</si>
  <si>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</si>
  <si>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</si>
  <si>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</si>
  <si>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</si>
  <si>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</si>
  <si>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</si>
  <si>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</si>
  <si>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</si>
  <si>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</si>
  <si>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</si>
  <si>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</si>
  <si>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</si>
  <si>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</si>
  <si>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</si>
  <si>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</si>
  <si>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</si>
  <si>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</si>
  <si>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</si>
  <si>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</si>
  <si>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</si>
  <si>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</si>
  <si>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</si>
  <si>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</si>
  <si>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</si>
  <si>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</si>
  <si>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8"/>
  </si>
  <si>
    <t>134023</t>
  </si>
  <si>
    <t>青ヶ島村</t>
  </si>
  <si>
    <t>ｱｵｶﾞｼﾏﾑﾗ</t>
  </si>
  <si>
    <t>134210</t>
  </si>
  <si>
    <t>小笠原村</t>
  </si>
  <si>
    <t>ｵｶﾞｻﾜﾗﾑﾗ</t>
  </si>
  <si>
    <t>140007</t>
    <phoneticPr fontId="8"/>
  </si>
  <si>
    <t>神奈川県</t>
    <phoneticPr fontId="8"/>
  </si>
  <si>
    <t>ｶﾅｶﾞﾜｹﾝ</t>
    <phoneticPr fontId="8"/>
  </si>
  <si>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</si>
  <si>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</si>
  <si>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</si>
  <si>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</si>
  <si>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</si>
  <si>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</si>
  <si>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</si>
  <si>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</si>
  <si>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</si>
  <si>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</si>
  <si>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</si>
  <si>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</si>
  <si>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</si>
  <si>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</si>
  <si>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</si>
  <si>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</si>
  <si>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</si>
  <si>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</si>
  <si>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</si>
  <si>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</si>
  <si>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</si>
  <si>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</si>
  <si>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</si>
  <si>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</si>
  <si>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</si>
  <si>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</si>
  <si>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</si>
  <si>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</si>
  <si>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</si>
  <si>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</si>
  <si>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</si>
  <si>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</si>
  <si>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</si>
  <si>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</si>
  <si>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</si>
  <si>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</si>
  <si>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</si>
  <si>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</si>
  <si>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</si>
  <si>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</si>
  <si>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</si>
  <si>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</si>
  <si>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</si>
  <si>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</si>
  <si>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</si>
  <si>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</si>
  <si>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</si>
  <si>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</si>
  <si>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</si>
  <si>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</si>
  <si>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</si>
  <si>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</si>
  <si>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</si>
  <si>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</si>
  <si>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</si>
  <si>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</si>
  <si>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</si>
  <si>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</si>
  <si>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</si>
  <si>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</si>
  <si>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</si>
  <si>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</si>
  <si>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</si>
  <si>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</si>
  <si>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</si>
  <si>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</si>
  <si>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</si>
  <si>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</si>
  <si>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</si>
  <si>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</si>
  <si>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</si>
  <si>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</si>
  <si>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</si>
  <si>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</si>
  <si>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</si>
  <si>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</si>
  <si>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</si>
  <si>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</si>
  <si>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</si>
  <si>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</si>
  <si>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</si>
  <si>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</si>
  <si>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</si>
  <si>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</si>
  <si>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</si>
  <si>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</si>
  <si>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</si>
  <si>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</si>
  <si>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</si>
  <si>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</si>
  <si>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</si>
  <si>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</si>
  <si>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</si>
  <si>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</si>
  <si>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</si>
  <si>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</si>
  <si>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</si>
  <si>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</si>
  <si>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</si>
  <si>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</si>
  <si>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</si>
  <si>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8"/>
  </si>
  <si>
    <t>新潟県</t>
    <phoneticPr fontId="8"/>
  </si>
  <si>
    <t>ﾆｲｶﾞﾀｹﾝ</t>
    <phoneticPr fontId="8"/>
  </si>
  <si>
    <t>151009</t>
  </si>
  <si>
    <t>新潟県</t>
  </si>
  <si>
    <t>新潟市</t>
  </si>
  <si>
    <t>ﾆｲｶﾞﾀｹﾝ</t>
  </si>
  <si>
    <t>ﾆｲｶﾞﾀｼ</t>
  </si>
  <si>
    <t>152021</t>
  </si>
  <si>
    <t>長岡市</t>
  </si>
  <si>
    <t>ﾅｶﾞｵｶｼ</t>
  </si>
  <si>
    <t>152048</t>
  </si>
  <si>
    <t>三条市</t>
  </si>
  <si>
    <t>ｻﾝｼﾞｮｳｼ</t>
    <phoneticPr fontId="8"/>
  </si>
  <si>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</si>
  <si>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</si>
  <si>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</si>
  <si>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</si>
  <si>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</si>
  <si>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</si>
  <si>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</si>
  <si>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</si>
  <si>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</si>
  <si>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</si>
  <si>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</si>
  <si>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</si>
  <si>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</si>
  <si>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</si>
  <si>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</si>
  <si>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</si>
  <si>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</si>
  <si>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</si>
  <si>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</si>
  <si>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</si>
  <si>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</si>
  <si>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</si>
  <si>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</si>
  <si>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</si>
  <si>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</si>
  <si>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</si>
  <si>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</si>
  <si>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</si>
  <si>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</si>
  <si>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</si>
  <si>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</si>
  <si>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</si>
  <si>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</si>
  <si>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</si>
  <si>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</si>
  <si>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8"/>
  </si>
  <si>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</si>
  <si>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</si>
  <si>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</si>
  <si>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</si>
  <si>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</si>
  <si>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</si>
  <si>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</si>
  <si>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</si>
  <si>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</si>
  <si>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</si>
  <si>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</si>
  <si>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</si>
  <si>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</si>
  <si>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</si>
  <si>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</si>
  <si>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</si>
  <si>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</si>
  <si>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</si>
  <si>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</si>
  <si>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</si>
  <si>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</si>
  <si>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</si>
  <si>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</si>
  <si>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</si>
  <si>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</si>
  <si>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</si>
  <si>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</si>
  <si>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</si>
  <si>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</si>
  <si>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</si>
  <si>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</si>
  <si>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</si>
  <si>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</si>
  <si>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</si>
  <si>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</si>
  <si>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</si>
  <si>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</si>
  <si>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</si>
  <si>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</si>
  <si>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</si>
  <si>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</si>
  <si>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</si>
  <si>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</si>
  <si>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</si>
  <si>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</si>
  <si>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8"/>
  </si>
  <si>
    <t>富山県</t>
    <phoneticPr fontId="8"/>
  </si>
  <si>
    <t>ﾄﾔﾏｹﾝ</t>
    <phoneticPr fontId="8"/>
  </si>
  <si>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</si>
  <si>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</si>
  <si>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</si>
  <si>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</si>
  <si>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</si>
  <si>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</si>
  <si>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</si>
  <si>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</si>
  <si>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</si>
  <si>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</si>
  <si>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</si>
  <si>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</si>
  <si>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</si>
  <si>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</si>
  <si>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</si>
  <si>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</si>
  <si>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</si>
  <si>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</si>
  <si>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</si>
  <si>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</si>
  <si>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</si>
  <si>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</si>
  <si>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</si>
  <si>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</si>
  <si>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</si>
  <si>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</si>
  <si>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</si>
  <si>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</si>
  <si>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</si>
  <si>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</si>
  <si>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</si>
  <si>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</si>
  <si>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</si>
  <si>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</si>
  <si>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</si>
  <si>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</si>
  <si>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</si>
  <si>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</si>
  <si>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</si>
  <si>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</si>
  <si>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</si>
  <si>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</si>
  <si>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</si>
  <si>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8"/>
  </si>
  <si>
    <t>163431</t>
  </si>
  <si>
    <t>170003</t>
    <phoneticPr fontId="8"/>
  </si>
  <si>
    <t>石川県</t>
    <phoneticPr fontId="8"/>
  </si>
  <si>
    <t>ｲｼｶﾜｹﾝ</t>
    <phoneticPr fontId="8"/>
  </si>
  <si>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</si>
  <si>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</si>
  <si>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</si>
  <si>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</si>
  <si>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</si>
  <si>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</si>
  <si>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</si>
  <si>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</si>
  <si>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</si>
  <si>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</si>
  <si>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</si>
  <si>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</si>
  <si>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</si>
  <si>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</si>
  <si>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</si>
  <si>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</si>
  <si>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</si>
  <si>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</si>
  <si>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</si>
  <si>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</si>
  <si>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</si>
  <si>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</si>
  <si>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</si>
  <si>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</si>
  <si>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</si>
  <si>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</si>
  <si>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</si>
  <si>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</si>
  <si>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</si>
  <si>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</si>
  <si>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</si>
  <si>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</si>
  <si>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</si>
  <si>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</si>
  <si>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</si>
  <si>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</si>
  <si>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</si>
  <si>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</si>
  <si>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</si>
  <si>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</si>
  <si>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</si>
  <si>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</si>
  <si>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</si>
  <si>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</si>
  <si>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</si>
  <si>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</si>
  <si>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</si>
  <si>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</si>
  <si>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</si>
  <si>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</si>
  <si>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</si>
  <si>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</si>
  <si>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</si>
  <si>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</si>
  <si>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</si>
  <si>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</si>
  <si>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</si>
  <si>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</si>
  <si>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</si>
  <si>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8"/>
  </si>
  <si>
    <t>福井県</t>
    <phoneticPr fontId="8"/>
  </si>
  <si>
    <t>ﾌｸｲｹﾝ</t>
    <phoneticPr fontId="8"/>
  </si>
  <si>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</si>
  <si>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</si>
  <si>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</si>
  <si>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</si>
  <si>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</si>
  <si>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</si>
  <si>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</si>
  <si>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</si>
  <si>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</si>
  <si>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</si>
  <si>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</si>
  <si>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</si>
  <si>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</si>
  <si>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</si>
  <si>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</si>
  <si>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</si>
  <si>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</si>
  <si>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</si>
  <si>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</si>
  <si>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</si>
  <si>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</si>
  <si>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</si>
  <si>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</si>
  <si>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</si>
  <si>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</si>
  <si>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</si>
  <si>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</si>
  <si>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</si>
  <si>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</si>
  <si>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</si>
  <si>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</si>
  <si>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</si>
  <si>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</si>
  <si>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</si>
  <si>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</si>
  <si>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</si>
  <si>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</si>
  <si>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</si>
  <si>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</si>
  <si>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</si>
  <si>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</si>
  <si>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</si>
  <si>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</si>
  <si>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</si>
  <si>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</si>
  <si>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</si>
  <si>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</si>
  <si>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</si>
  <si>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</si>
  <si>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</si>
  <si>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</si>
  <si>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8"/>
  </si>
  <si>
    <t>山梨県</t>
    <phoneticPr fontId="8"/>
  </si>
  <si>
    <t>ﾔﾏﾅｼｹﾝ</t>
    <phoneticPr fontId="8"/>
  </si>
  <si>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</si>
  <si>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</si>
  <si>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</si>
  <si>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</si>
  <si>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</si>
  <si>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</si>
  <si>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</si>
  <si>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</si>
  <si>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</si>
  <si>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</si>
  <si>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</si>
  <si>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</si>
  <si>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</si>
  <si>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</si>
  <si>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</si>
  <si>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</si>
  <si>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</si>
  <si>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</si>
  <si>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</si>
  <si>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</si>
  <si>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</si>
  <si>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</si>
  <si>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</si>
  <si>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</si>
  <si>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</si>
  <si>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</si>
  <si>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</si>
  <si>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</si>
  <si>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</si>
  <si>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</si>
  <si>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</si>
  <si>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</si>
  <si>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</si>
  <si>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</si>
  <si>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</si>
  <si>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</si>
  <si>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</si>
  <si>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</si>
  <si>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</si>
  <si>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</si>
  <si>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</si>
  <si>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</si>
  <si>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</si>
  <si>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</si>
  <si>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</si>
  <si>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</si>
  <si>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</si>
  <si>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</si>
  <si>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</si>
  <si>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</si>
  <si>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</si>
  <si>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</si>
  <si>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</si>
  <si>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</si>
  <si>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</si>
  <si>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</si>
  <si>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</si>
  <si>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</si>
  <si>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</si>
  <si>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</si>
  <si>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</si>
  <si>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</si>
  <si>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</si>
  <si>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</si>
  <si>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</si>
  <si>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</si>
  <si>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</si>
  <si>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</si>
  <si>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</si>
  <si>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</si>
  <si>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</si>
  <si>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</si>
  <si>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</si>
  <si>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</si>
  <si>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</si>
  <si>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</si>
  <si>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</si>
  <si>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</si>
  <si>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</si>
  <si>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</si>
  <si>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8"/>
  </si>
  <si>
    <t>長野県</t>
    <phoneticPr fontId="8"/>
  </si>
  <si>
    <t>ﾅｶﾞﾉｹﾝ</t>
    <phoneticPr fontId="8"/>
  </si>
  <si>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</si>
  <si>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</si>
  <si>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</si>
  <si>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</si>
  <si>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</si>
  <si>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</si>
  <si>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</si>
  <si>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</si>
  <si>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</si>
  <si>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</si>
  <si>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</si>
  <si>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</si>
  <si>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</si>
  <si>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</si>
  <si>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</si>
  <si>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</si>
  <si>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</si>
  <si>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</si>
  <si>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</si>
  <si>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</si>
  <si>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</si>
  <si>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</si>
  <si>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</si>
  <si>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</si>
  <si>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</si>
  <si>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</si>
  <si>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</si>
  <si>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</si>
  <si>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</si>
  <si>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</si>
  <si>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</si>
  <si>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</si>
  <si>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</si>
  <si>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</si>
  <si>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</si>
  <si>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</si>
  <si>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</si>
  <si>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</si>
  <si>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</si>
  <si>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</si>
  <si>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</si>
  <si>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</si>
  <si>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</si>
  <si>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</si>
  <si>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</si>
  <si>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</si>
  <si>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</si>
  <si>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</si>
  <si>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</si>
  <si>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</si>
  <si>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</si>
  <si>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</si>
  <si>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</si>
  <si>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</si>
  <si>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</si>
  <si>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</si>
  <si>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</si>
  <si>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</si>
  <si>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</si>
  <si>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</si>
  <si>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</si>
  <si>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</si>
  <si>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</si>
  <si>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</si>
  <si>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</si>
  <si>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</si>
  <si>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</si>
  <si>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</si>
  <si>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</si>
  <si>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</si>
  <si>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</si>
  <si>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</si>
  <si>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</si>
  <si>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</si>
  <si>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</si>
  <si>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</si>
  <si>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</si>
  <si>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</si>
  <si>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</si>
  <si>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</si>
  <si>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</si>
  <si>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</si>
  <si>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</si>
  <si>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</si>
  <si>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</si>
  <si>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</si>
  <si>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</si>
  <si>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</si>
  <si>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</si>
  <si>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</si>
  <si>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</si>
  <si>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</si>
  <si>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</si>
  <si>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</si>
  <si>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</si>
  <si>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</si>
  <si>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</si>
  <si>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</si>
  <si>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</si>
  <si>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</si>
  <si>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</si>
  <si>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</si>
  <si>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</si>
  <si>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</si>
  <si>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</si>
  <si>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</si>
  <si>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</si>
  <si>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</si>
  <si>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</si>
  <si>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</si>
  <si>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</si>
  <si>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</si>
  <si>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</si>
  <si>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</si>
  <si>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</si>
  <si>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</si>
  <si>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</si>
  <si>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</si>
  <si>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</si>
  <si>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</si>
  <si>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</si>
  <si>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</si>
  <si>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</si>
  <si>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</si>
  <si>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</si>
  <si>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</si>
  <si>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</si>
  <si>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</si>
  <si>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</si>
  <si>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</si>
  <si>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</si>
  <si>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</si>
  <si>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</si>
  <si>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</si>
  <si>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</si>
  <si>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</si>
  <si>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</si>
  <si>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</si>
  <si>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8"/>
  </si>
  <si>
    <t>204129</t>
  </si>
  <si>
    <t>売木村</t>
  </si>
  <si>
    <t>ｳﾙｷﾞﾑﾗ</t>
  </si>
  <si>
    <t>204137</t>
  </si>
  <si>
    <t>天龍村</t>
  </si>
  <si>
    <t>ﾃﾝﾘｭｳﾑﾗ</t>
    <phoneticPr fontId="8"/>
  </si>
  <si>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</si>
  <si>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</si>
  <si>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</si>
  <si>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</si>
  <si>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</si>
  <si>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</si>
  <si>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</si>
  <si>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</si>
  <si>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</si>
  <si>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</si>
  <si>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</si>
  <si>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</si>
  <si>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</si>
  <si>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</si>
  <si>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</si>
  <si>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</si>
  <si>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</si>
  <si>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</si>
  <si>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</si>
  <si>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</si>
  <si>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</si>
  <si>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</si>
  <si>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</si>
  <si>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</si>
  <si>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</si>
  <si>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</si>
  <si>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</si>
  <si>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</si>
  <si>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</si>
  <si>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</si>
  <si>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</si>
  <si>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</si>
  <si>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</si>
  <si>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</si>
  <si>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</si>
  <si>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</si>
  <si>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</si>
  <si>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</si>
  <si>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</si>
  <si>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</si>
  <si>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</si>
  <si>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</si>
  <si>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</si>
  <si>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</si>
  <si>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</si>
  <si>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</si>
  <si>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</si>
  <si>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</si>
  <si>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</si>
  <si>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</si>
  <si>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</si>
  <si>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</si>
  <si>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</si>
  <si>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</si>
  <si>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</si>
  <si>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</si>
  <si>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</si>
  <si>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</si>
  <si>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</si>
  <si>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</si>
  <si>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</si>
  <si>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</si>
  <si>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</si>
  <si>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</si>
  <si>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</si>
  <si>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</si>
  <si>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</si>
  <si>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</si>
  <si>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</si>
  <si>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</si>
  <si>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</si>
  <si>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</si>
  <si>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</si>
  <si>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</si>
  <si>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</si>
  <si>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</si>
  <si>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</si>
  <si>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</si>
  <si>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</si>
  <si>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</si>
  <si>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</si>
  <si>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</si>
  <si>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</si>
  <si>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</si>
  <si>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8"/>
  </si>
  <si>
    <t>岐阜県</t>
    <phoneticPr fontId="8"/>
  </si>
  <si>
    <t>ｷﾞﾌｹﾝ</t>
    <phoneticPr fontId="8"/>
  </si>
  <si>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</si>
  <si>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</si>
  <si>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</si>
  <si>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</si>
  <si>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</si>
  <si>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</si>
  <si>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</si>
  <si>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</si>
  <si>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</si>
  <si>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</si>
  <si>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</si>
  <si>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</si>
  <si>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</si>
  <si>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</si>
  <si>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</si>
  <si>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</si>
  <si>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</si>
  <si>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</si>
  <si>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</si>
  <si>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</si>
  <si>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</si>
  <si>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</si>
  <si>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</si>
  <si>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</si>
  <si>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</si>
  <si>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</si>
  <si>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</si>
  <si>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</si>
  <si>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</si>
  <si>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</si>
  <si>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</si>
  <si>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</si>
  <si>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</si>
  <si>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</si>
  <si>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</si>
  <si>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</si>
  <si>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</si>
  <si>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</si>
  <si>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</si>
  <si>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</si>
  <si>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</si>
  <si>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</si>
  <si>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</si>
  <si>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</si>
  <si>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</si>
  <si>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</si>
  <si>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</si>
  <si>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</si>
  <si>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</si>
  <si>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</si>
  <si>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</si>
  <si>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</si>
  <si>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</si>
  <si>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</si>
  <si>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</si>
  <si>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</si>
  <si>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</si>
  <si>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8"/>
  </si>
  <si>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</si>
  <si>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</si>
  <si>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</si>
  <si>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</si>
  <si>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</si>
  <si>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</si>
  <si>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</si>
  <si>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</si>
  <si>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</si>
  <si>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</si>
  <si>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</si>
  <si>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</si>
  <si>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</si>
  <si>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</si>
  <si>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</si>
  <si>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</si>
  <si>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</si>
  <si>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</si>
  <si>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</si>
  <si>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</si>
  <si>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</si>
  <si>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</si>
  <si>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</si>
  <si>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</si>
  <si>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</si>
  <si>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</si>
  <si>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</si>
  <si>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</si>
  <si>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</si>
  <si>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</si>
  <si>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</si>
  <si>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</si>
  <si>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</si>
  <si>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</si>
  <si>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</si>
  <si>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</si>
  <si>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</si>
  <si>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</si>
  <si>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</si>
  <si>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</si>
  <si>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</si>
  <si>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</si>
  <si>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</si>
  <si>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</si>
  <si>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</si>
  <si>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</si>
  <si>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</si>
  <si>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</si>
  <si>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</si>
  <si>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</si>
  <si>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</si>
  <si>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</si>
  <si>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</si>
  <si>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</si>
  <si>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</si>
  <si>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</si>
  <si>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</si>
  <si>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</si>
  <si>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</si>
  <si>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</si>
  <si>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</si>
  <si>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</si>
  <si>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</si>
  <si>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</si>
  <si>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</si>
  <si>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</si>
  <si>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</si>
  <si>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8"/>
  </si>
  <si>
    <t>静岡県</t>
    <phoneticPr fontId="8"/>
  </si>
  <si>
    <t>ｼｽﾞｵｶｹﾝ</t>
    <phoneticPr fontId="8"/>
  </si>
  <si>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</si>
  <si>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</si>
  <si>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</si>
  <si>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</si>
  <si>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</si>
  <si>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</si>
  <si>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</si>
  <si>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</si>
  <si>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</si>
  <si>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</si>
  <si>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</si>
  <si>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</si>
  <si>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</si>
  <si>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</si>
  <si>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</si>
  <si>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</si>
  <si>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</si>
  <si>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</si>
  <si>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</si>
  <si>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</si>
  <si>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</si>
  <si>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</si>
  <si>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</si>
  <si>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</si>
  <si>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</si>
  <si>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</si>
  <si>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</si>
  <si>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</si>
  <si>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</si>
  <si>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</si>
  <si>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</si>
  <si>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</si>
  <si>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</si>
  <si>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</si>
  <si>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</si>
  <si>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</si>
  <si>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</si>
  <si>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</si>
  <si>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</si>
  <si>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</si>
  <si>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</si>
  <si>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</si>
  <si>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</si>
  <si>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</si>
  <si>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</si>
  <si>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</si>
  <si>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</si>
  <si>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</si>
  <si>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</si>
  <si>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</si>
  <si>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</si>
  <si>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</si>
  <si>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</si>
  <si>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</si>
  <si>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</si>
  <si>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</si>
  <si>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</si>
  <si>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</si>
  <si>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</si>
  <si>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</si>
  <si>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</si>
  <si>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</si>
  <si>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</si>
  <si>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</si>
  <si>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</si>
  <si>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</si>
  <si>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</si>
  <si>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</si>
  <si>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</si>
  <si>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</si>
  <si>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</si>
  <si>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</si>
  <si>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</si>
  <si>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</si>
  <si>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</si>
  <si>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</si>
  <si>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</si>
  <si>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</si>
  <si>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</si>
  <si>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</si>
  <si>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</si>
  <si>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</si>
  <si>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</si>
  <si>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</si>
  <si>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</si>
  <si>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</si>
  <si>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</si>
  <si>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</si>
  <si>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</si>
  <si>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</si>
  <si>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</si>
  <si>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</si>
  <si>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</si>
  <si>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</si>
  <si>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</si>
  <si>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</si>
  <si>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</si>
  <si>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</si>
  <si>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</si>
  <si>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</si>
  <si>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</si>
  <si>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8"/>
  </si>
  <si>
    <t>224618</t>
  </si>
  <si>
    <t>230006</t>
    <phoneticPr fontId="8"/>
  </si>
  <si>
    <t>愛知県</t>
    <phoneticPr fontId="8"/>
  </si>
  <si>
    <t>ｱｲﾁｹﾝ</t>
    <phoneticPr fontId="8"/>
  </si>
  <si>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</si>
  <si>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</si>
  <si>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</si>
  <si>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</si>
  <si>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</si>
  <si>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</si>
  <si>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</si>
  <si>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</si>
  <si>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</si>
  <si>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</si>
  <si>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</si>
  <si>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</si>
  <si>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</si>
  <si>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</si>
  <si>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</si>
  <si>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</si>
  <si>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</si>
  <si>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</si>
  <si>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</si>
  <si>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</si>
  <si>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</si>
  <si>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</si>
  <si>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</si>
  <si>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</si>
  <si>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</si>
  <si>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</si>
  <si>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</si>
  <si>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</si>
  <si>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</si>
  <si>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</si>
  <si>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</si>
  <si>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</si>
  <si>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</si>
  <si>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</si>
  <si>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</si>
  <si>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</si>
  <si>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</si>
  <si>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</si>
  <si>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</si>
  <si>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</si>
  <si>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8"/>
  </si>
  <si>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</si>
  <si>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</si>
  <si>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</si>
  <si>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</si>
  <si>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</si>
  <si>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</si>
  <si>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</si>
  <si>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</si>
  <si>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</si>
  <si>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</si>
  <si>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</si>
  <si>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</si>
  <si>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</si>
  <si>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</si>
  <si>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</si>
  <si>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</si>
  <si>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</si>
  <si>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</si>
  <si>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</si>
  <si>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</si>
  <si>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</si>
  <si>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</si>
  <si>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</si>
  <si>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</si>
  <si>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</si>
  <si>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</si>
  <si>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</si>
  <si>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</si>
  <si>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</si>
  <si>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</si>
  <si>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</si>
  <si>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</si>
  <si>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</si>
  <si>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</si>
  <si>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</si>
  <si>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8"/>
  </si>
  <si>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</si>
  <si>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</si>
  <si>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</si>
  <si>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</si>
  <si>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</si>
  <si>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</si>
  <si>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</si>
  <si>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</si>
  <si>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</si>
  <si>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</si>
  <si>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</si>
  <si>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</si>
  <si>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</si>
  <si>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</si>
  <si>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8"/>
  </si>
  <si>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</si>
  <si>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</si>
  <si>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</si>
  <si>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</si>
  <si>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</si>
  <si>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</si>
  <si>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</si>
  <si>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</si>
  <si>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</si>
  <si>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</si>
  <si>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</si>
  <si>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</si>
  <si>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</si>
  <si>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</si>
  <si>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</si>
  <si>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</si>
  <si>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</si>
  <si>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</si>
  <si>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</si>
  <si>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</si>
  <si>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</si>
  <si>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</si>
  <si>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</si>
  <si>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</si>
  <si>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</si>
  <si>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</si>
  <si>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</si>
  <si>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</si>
  <si>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</si>
  <si>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</si>
  <si>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</si>
  <si>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</si>
  <si>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</si>
  <si>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</si>
  <si>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</si>
  <si>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</si>
  <si>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</si>
  <si>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</si>
  <si>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</si>
  <si>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</si>
  <si>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</si>
  <si>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</si>
  <si>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</si>
  <si>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</si>
  <si>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</si>
  <si>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</si>
  <si>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</si>
  <si>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</si>
  <si>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</si>
  <si>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</si>
  <si>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</si>
  <si>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</si>
  <si>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</si>
  <si>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</si>
  <si>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</si>
  <si>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</si>
  <si>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</si>
  <si>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</si>
  <si>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</si>
  <si>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</si>
  <si>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</si>
  <si>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</si>
  <si>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</si>
  <si>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</si>
  <si>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</si>
  <si>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</si>
  <si>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</si>
  <si>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</si>
  <si>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</si>
  <si>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</si>
  <si>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8"/>
  </si>
  <si>
    <t>三重県</t>
    <phoneticPr fontId="8"/>
  </si>
  <si>
    <t>ﾐｴｹﾝ</t>
    <phoneticPr fontId="8"/>
  </si>
  <si>
    <t>242012</t>
  </si>
  <si>
    <t>三重県</t>
  </si>
  <si>
    <t>津市</t>
  </si>
  <si>
    <t>ﾐｴｹﾝ</t>
  </si>
  <si>
    <t>ﾂｼ</t>
  </si>
  <si>
    <t>242021</t>
  </si>
  <si>
    <t>四日市市</t>
  </si>
  <si>
    <t>ﾖｯｶｲﾁｼ</t>
    <phoneticPr fontId="8"/>
  </si>
  <si>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</si>
  <si>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</si>
  <si>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</si>
  <si>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</si>
  <si>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</si>
  <si>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</si>
  <si>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</si>
  <si>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</si>
  <si>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</si>
  <si>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</si>
  <si>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</si>
  <si>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</si>
  <si>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</si>
  <si>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</si>
  <si>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</si>
  <si>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</si>
  <si>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</si>
  <si>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</si>
  <si>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</si>
  <si>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</si>
  <si>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</si>
  <si>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</si>
  <si>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</si>
  <si>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</si>
  <si>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</si>
  <si>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</si>
  <si>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</si>
  <si>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</si>
  <si>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</si>
  <si>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</si>
  <si>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</si>
  <si>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</si>
  <si>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</si>
  <si>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</si>
  <si>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</si>
  <si>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</si>
  <si>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</si>
  <si>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</si>
  <si>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</si>
  <si>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</si>
  <si>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</si>
  <si>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</si>
  <si>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</si>
  <si>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</si>
  <si>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</si>
  <si>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</si>
  <si>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</si>
  <si>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</si>
  <si>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</si>
  <si>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</si>
  <si>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</si>
  <si>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</si>
  <si>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</si>
  <si>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</si>
  <si>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</si>
  <si>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</si>
  <si>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</si>
  <si>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</si>
  <si>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</si>
  <si>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</si>
  <si>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</si>
  <si>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</si>
  <si>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</si>
  <si>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</si>
  <si>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</si>
  <si>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</si>
  <si>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</si>
  <si>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</si>
  <si>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</si>
  <si>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</si>
  <si>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</si>
  <si>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</si>
  <si>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</si>
  <si>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</si>
  <si>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</si>
  <si>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</si>
  <si>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</si>
  <si>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8"/>
  </si>
  <si>
    <t>滋賀県</t>
    <phoneticPr fontId="8"/>
  </si>
  <si>
    <t>ｼｶﾞｹﾝ</t>
    <phoneticPr fontId="8"/>
  </si>
  <si>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</si>
  <si>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</si>
  <si>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</si>
  <si>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</si>
  <si>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</si>
  <si>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</si>
  <si>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</si>
  <si>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</si>
  <si>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</si>
  <si>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</si>
  <si>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</si>
  <si>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</si>
  <si>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</si>
  <si>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</si>
  <si>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</si>
  <si>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</si>
  <si>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</si>
  <si>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</si>
  <si>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</si>
  <si>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</si>
  <si>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</si>
  <si>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</si>
  <si>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8"/>
  </si>
  <si>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</si>
  <si>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</si>
  <si>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</si>
  <si>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</si>
  <si>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</si>
  <si>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</si>
  <si>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</si>
  <si>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</si>
  <si>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</si>
  <si>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</si>
  <si>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</si>
  <si>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</si>
  <si>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</si>
  <si>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</si>
  <si>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</si>
  <si>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</si>
  <si>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</si>
  <si>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</si>
  <si>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</si>
  <si>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</si>
  <si>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</si>
  <si>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</si>
  <si>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</si>
  <si>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</si>
  <si>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</si>
  <si>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</si>
  <si>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</si>
  <si>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</si>
  <si>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</si>
  <si>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</si>
  <si>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</si>
  <si>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</si>
  <si>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</si>
  <si>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</si>
  <si>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</si>
  <si>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</si>
  <si>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8"/>
  </si>
  <si>
    <t>京都府</t>
    <phoneticPr fontId="8"/>
  </si>
  <si>
    <t>ｷｮｳﾄﾌ</t>
    <phoneticPr fontId="8"/>
  </si>
  <si>
    <t>261009</t>
  </si>
  <si>
    <t>京都府</t>
  </si>
  <si>
    <t>京都市</t>
  </si>
  <si>
    <t>ｷｮｳﾄﾌ</t>
  </si>
  <si>
    <t>ｷｮｳﾄｼ</t>
    <phoneticPr fontId="8"/>
  </si>
  <si>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</si>
  <si>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</si>
  <si>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</si>
  <si>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</si>
  <si>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</si>
  <si>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</si>
  <si>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</si>
  <si>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</si>
  <si>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</si>
  <si>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</si>
  <si>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</si>
  <si>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</si>
  <si>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</si>
  <si>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</si>
  <si>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</si>
  <si>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</si>
  <si>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</si>
  <si>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</si>
  <si>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</si>
  <si>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</si>
  <si>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8"/>
  </si>
  <si>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</si>
  <si>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</si>
  <si>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</si>
  <si>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</si>
  <si>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</si>
  <si>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</si>
  <si>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</si>
  <si>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</si>
  <si>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</si>
  <si>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</si>
  <si>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</si>
  <si>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</si>
  <si>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</si>
  <si>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</si>
  <si>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</si>
  <si>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</si>
  <si>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</si>
  <si>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</si>
  <si>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</si>
  <si>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</si>
  <si>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8"/>
  </si>
  <si>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</si>
  <si>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</si>
  <si>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</si>
  <si>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</si>
  <si>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</si>
  <si>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</si>
  <si>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</si>
  <si>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</si>
  <si>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</si>
  <si>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</si>
  <si>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</si>
  <si>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</si>
  <si>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</si>
  <si>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</si>
  <si>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</si>
  <si>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</si>
  <si>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</si>
  <si>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</si>
  <si>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</si>
  <si>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</si>
  <si>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</si>
  <si>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</si>
  <si>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</si>
  <si>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</si>
  <si>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</si>
  <si>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</si>
  <si>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</si>
  <si>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</si>
  <si>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</si>
  <si>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</si>
  <si>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</si>
  <si>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</si>
  <si>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</si>
  <si>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8"/>
  </si>
  <si>
    <t>大阪府</t>
    <phoneticPr fontId="8"/>
  </si>
  <si>
    <t>ｵｵｻｶﾌ</t>
    <phoneticPr fontId="8"/>
  </si>
  <si>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</si>
  <si>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</si>
  <si>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</si>
  <si>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</si>
  <si>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</si>
  <si>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</si>
  <si>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</si>
  <si>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</si>
  <si>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</si>
  <si>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</si>
  <si>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</si>
  <si>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</si>
  <si>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</si>
  <si>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</si>
  <si>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</si>
  <si>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</si>
  <si>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</si>
  <si>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</si>
  <si>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</si>
  <si>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</si>
  <si>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</si>
  <si>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</si>
  <si>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</si>
  <si>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</si>
  <si>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</si>
  <si>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</si>
  <si>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</si>
  <si>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</si>
  <si>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</si>
  <si>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</si>
  <si>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</si>
  <si>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</si>
  <si>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</si>
  <si>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</si>
  <si>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</si>
  <si>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</si>
  <si>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</si>
  <si>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</si>
  <si>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</si>
  <si>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</si>
  <si>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</si>
  <si>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</si>
  <si>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</si>
  <si>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</si>
  <si>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</si>
  <si>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</si>
  <si>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</si>
  <si>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</si>
  <si>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</si>
  <si>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</si>
  <si>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</si>
  <si>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</si>
  <si>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</si>
  <si>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</si>
  <si>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</si>
  <si>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</si>
  <si>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</si>
  <si>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</si>
  <si>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</si>
  <si>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</si>
  <si>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</si>
  <si>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</si>
  <si>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</si>
  <si>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</si>
  <si>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</si>
  <si>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</si>
  <si>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</si>
  <si>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</si>
  <si>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</si>
  <si>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</si>
  <si>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</si>
  <si>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</si>
  <si>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</si>
  <si>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</si>
  <si>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</si>
  <si>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8"/>
  </si>
  <si>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</si>
  <si>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</si>
  <si>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</si>
  <si>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</si>
  <si>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</si>
  <si>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</si>
  <si>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</si>
  <si>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</si>
  <si>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</si>
  <si>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</si>
  <si>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</si>
  <si>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</si>
  <si>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</si>
  <si>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</si>
  <si>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</si>
  <si>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</si>
  <si>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</si>
  <si>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</si>
  <si>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</si>
  <si>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</si>
  <si>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</si>
  <si>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</si>
  <si>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</si>
  <si>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</si>
  <si>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</si>
  <si>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</si>
  <si>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</si>
  <si>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</si>
  <si>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</si>
  <si>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</si>
  <si>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</si>
  <si>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</si>
  <si>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</si>
  <si>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</si>
  <si>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</si>
  <si>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</si>
  <si>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</si>
  <si>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</si>
  <si>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</si>
  <si>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</si>
  <si>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</si>
  <si>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</si>
  <si>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</si>
  <si>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</si>
  <si>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</si>
  <si>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</si>
  <si>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</si>
  <si>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</si>
  <si>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</si>
  <si>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</si>
  <si>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</si>
  <si>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</si>
  <si>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</si>
  <si>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</si>
  <si>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8"/>
  </si>
  <si>
    <t>兵庫県</t>
    <phoneticPr fontId="8"/>
  </si>
  <si>
    <t>ﾋｮｳｺﾞｹﾝ</t>
    <phoneticPr fontId="8"/>
  </si>
  <si>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</si>
  <si>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</si>
  <si>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</si>
  <si>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</si>
  <si>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</si>
  <si>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</si>
  <si>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</si>
  <si>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</si>
  <si>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</si>
  <si>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</si>
  <si>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</si>
  <si>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</si>
  <si>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</si>
  <si>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</si>
  <si>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</si>
  <si>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</si>
  <si>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</si>
  <si>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</si>
  <si>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</si>
  <si>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</si>
  <si>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</si>
  <si>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</si>
  <si>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</si>
  <si>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</si>
  <si>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</si>
  <si>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</si>
  <si>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</si>
  <si>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</si>
  <si>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</si>
  <si>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</si>
  <si>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</si>
  <si>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</si>
  <si>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</si>
  <si>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</si>
  <si>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</si>
  <si>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</si>
  <si>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</si>
  <si>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</si>
  <si>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</si>
  <si>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</si>
  <si>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</si>
  <si>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</si>
  <si>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</si>
  <si>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</si>
  <si>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</si>
  <si>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</si>
  <si>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</si>
  <si>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</si>
  <si>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</si>
  <si>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</si>
  <si>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</si>
  <si>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</si>
  <si>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</si>
  <si>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</si>
  <si>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</si>
  <si>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</si>
  <si>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</si>
  <si>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</si>
  <si>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</si>
  <si>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</si>
  <si>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</si>
  <si>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</si>
  <si>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phoneticPr fontId="8"/>
  </si>
  <si>
    <t>丹波篠山市</t>
    <phoneticPr fontId="8"/>
  </si>
  <si>
    <t>ﾀﾝﾊﾞｻｻﾔﾏｼ</t>
    <phoneticPr fontId="8"/>
  </si>
  <si>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</si>
  <si>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</si>
  <si>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</si>
  <si>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</si>
  <si>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</si>
  <si>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</si>
  <si>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</si>
  <si>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</si>
  <si>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</si>
  <si>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</si>
  <si>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</si>
  <si>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</si>
  <si>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</si>
  <si>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</si>
  <si>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</si>
  <si>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</si>
  <si>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</si>
  <si>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</si>
  <si>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</si>
  <si>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</si>
  <si>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</si>
  <si>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</si>
  <si>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</si>
  <si>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</si>
  <si>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</si>
  <si>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</si>
  <si>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</si>
  <si>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</si>
  <si>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</si>
  <si>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</si>
  <si>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</si>
  <si>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</si>
  <si>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</si>
  <si>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</si>
  <si>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</si>
  <si>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</si>
  <si>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</si>
  <si>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</si>
  <si>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</si>
  <si>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</si>
  <si>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</si>
  <si>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</si>
  <si>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</si>
  <si>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</si>
  <si>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</si>
  <si>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</si>
  <si>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</si>
  <si>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</si>
  <si>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</si>
  <si>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</si>
  <si>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</si>
  <si>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</si>
  <si>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</si>
  <si>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</si>
  <si>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</si>
  <si>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</si>
  <si>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</si>
  <si>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8"/>
  </si>
  <si>
    <t>奈良県</t>
    <phoneticPr fontId="8"/>
  </si>
  <si>
    <t>ﾅﾗｹﾝ</t>
    <phoneticPr fontId="8"/>
  </si>
  <si>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</si>
  <si>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</si>
  <si>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</si>
  <si>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</si>
  <si>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</si>
  <si>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</si>
  <si>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</si>
  <si>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</si>
  <si>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</si>
  <si>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</si>
  <si>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</si>
  <si>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</si>
  <si>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</si>
  <si>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</si>
  <si>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</si>
  <si>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</si>
  <si>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</si>
  <si>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</si>
  <si>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</si>
  <si>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</si>
  <si>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</si>
  <si>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</si>
  <si>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8"/>
  </si>
  <si>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</si>
  <si>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</si>
  <si>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</si>
  <si>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</si>
  <si>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</si>
  <si>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</si>
  <si>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</si>
  <si>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</si>
  <si>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</si>
  <si>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</si>
  <si>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</si>
  <si>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</si>
  <si>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</si>
  <si>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</si>
  <si>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</si>
  <si>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</si>
  <si>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</si>
  <si>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</si>
  <si>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</si>
  <si>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</si>
  <si>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</si>
  <si>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</si>
  <si>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</si>
  <si>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</si>
  <si>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</si>
  <si>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</si>
  <si>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</si>
  <si>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</si>
  <si>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</si>
  <si>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</si>
  <si>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</si>
  <si>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</si>
  <si>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</si>
  <si>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</si>
  <si>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</si>
  <si>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</si>
  <si>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</si>
  <si>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</si>
  <si>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</si>
  <si>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</si>
  <si>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</si>
  <si>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</si>
  <si>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</si>
  <si>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</si>
  <si>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</si>
  <si>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</si>
  <si>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</si>
  <si>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</si>
  <si>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</si>
  <si>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</si>
  <si>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</si>
  <si>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</si>
  <si>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</si>
  <si>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</si>
  <si>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</si>
  <si>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</si>
  <si>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</si>
  <si>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</si>
  <si>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</si>
  <si>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</si>
  <si>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</si>
  <si>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</si>
  <si>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</si>
  <si>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</si>
  <si>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</si>
  <si>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</si>
  <si>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</si>
  <si>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</si>
  <si>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</si>
  <si>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</si>
  <si>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</si>
  <si>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</si>
  <si>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</si>
  <si>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</si>
  <si>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</si>
  <si>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</si>
  <si>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</si>
  <si>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</si>
  <si>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</si>
  <si>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</si>
  <si>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</si>
  <si>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</si>
  <si>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</si>
  <si>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</si>
  <si>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</si>
  <si>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</si>
  <si>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</si>
  <si>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</si>
  <si>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</si>
  <si>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</si>
  <si>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</si>
  <si>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</si>
  <si>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</si>
  <si>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8"/>
  </si>
  <si>
    <t>和歌山県</t>
    <phoneticPr fontId="8"/>
  </si>
  <si>
    <t>ﾜｶﾔﾏｹﾝ</t>
    <phoneticPr fontId="8"/>
  </si>
  <si>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</si>
  <si>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</si>
  <si>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</si>
  <si>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</si>
  <si>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</si>
  <si>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</si>
  <si>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</si>
  <si>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</si>
  <si>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</si>
  <si>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</si>
  <si>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</si>
  <si>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</si>
  <si>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</si>
  <si>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</si>
  <si>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</si>
  <si>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</si>
  <si>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</si>
  <si>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</si>
  <si>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</si>
  <si>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</si>
  <si>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</si>
  <si>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</si>
  <si>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</si>
  <si>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</si>
  <si>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</si>
  <si>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</si>
  <si>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</si>
  <si>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</si>
  <si>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</si>
  <si>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</si>
  <si>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</si>
  <si>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</si>
  <si>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</si>
  <si>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</si>
  <si>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</si>
  <si>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</si>
  <si>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</si>
  <si>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</si>
  <si>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</si>
  <si>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</si>
  <si>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</si>
  <si>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</si>
  <si>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</si>
  <si>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</si>
  <si>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</si>
  <si>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</si>
  <si>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</si>
  <si>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</si>
  <si>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</si>
  <si>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</si>
  <si>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</si>
  <si>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</si>
  <si>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</si>
  <si>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</si>
  <si>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</si>
  <si>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</si>
  <si>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</si>
  <si>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</si>
  <si>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</si>
  <si>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</si>
  <si>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</si>
  <si>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</si>
  <si>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</si>
  <si>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</si>
  <si>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</si>
  <si>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</si>
  <si>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</si>
  <si>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</si>
  <si>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</si>
  <si>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</si>
  <si>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</si>
  <si>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</si>
  <si>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</si>
  <si>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</si>
  <si>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</si>
  <si>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</si>
  <si>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</si>
  <si>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</si>
  <si>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</si>
  <si>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</si>
  <si>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</si>
  <si>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</si>
  <si>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</si>
  <si>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</si>
  <si>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</si>
  <si>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</si>
  <si>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</si>
  <si>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8"/>
  </si>
  <si>
    <t>鳥取県</t>
    <phoneticPr fontId="8"/>
  </si>
  <si>
    <t>ﾄｯﾄﾘｹﾝ</t>
    <phoneticPr fontId="8"/>
  </si>
  <si>
    <t>312011</t>
  </si>
  <si>
    <t>鳥取県</t>
  </si>
  <si>
    <t>鳥取市</t>
  </si>
  <si>
    <t>ﾄｯﾄﾘｹﾝ</t>
  </si>
  <si>
    <t>ﾄｯﾄﾘｼ</t>
    <phoneticPr fontId="8"/>
  </si>
  <si>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</si>
  <si>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</si>
  <si>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</si>
  <si>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</si>
  <si>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</si>
  <si>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</si>
  <si>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</si>
  <si>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</si>
  <si>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</si>
  <si>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</si>
  <si>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</si>
  <si>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</si>
  <si>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</si>
  <si>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</si>
  <si>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</si>
  <si>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</si>
  <si>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8"/>
  </si>
  <si>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</si>
  <si>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</si>
  <si>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</si>
  <si>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</si>
  <si>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</si>
  <si>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</si>
  <si>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</si>
  <si>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</si>
  <si>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</si>
  <si>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</si>
  <si>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</si>
  <si>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</si>
  <si>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</si>
  <si>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</si>
  <si>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</si>
  <si>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</si>
  <si>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</si>
  <si>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</si>
  <si>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</si>
  <si>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</si>
  <si>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</si>
  <si>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</si>
  <si>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</si>
  <si>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</si>
  <si>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</si>
  <si>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</si>
  <si>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</si>
  <si>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</si>
  <si>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</si>
  <si>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</si>
  <si>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</si>
  <si>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</si>
  <si>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8"/>
  </si>
  <si>
    <t>島根県</t>
    <phoneticPr fontId="8"/>
  </si>
  <si>
    <t>ｼﾏﾈｹﾝ</t>
    <phoneticPr fontId="8"/>
  </si>
  <si>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</si>
  <si>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</si>
  <si>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</si>
  <si>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</si>
  <si>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</si>
  <si>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</si>
  <si>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</si>
  <si>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</si>
  <si>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</si>
  <si>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</si>
  <si>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</si>
  <si>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</si>
  <si>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</si>
  <si>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</si>
  <si>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</si>
  <si>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</si>
  <si>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</si>
  <si>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</si>
  <si>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</si>
  <si>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</si>
  <si>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</si>
  <si>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</si>
  <si>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</si>
  <si>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</si>
  <si>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</si>
  <si>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</si>
  <si>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</si>
  <si>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</si>
  <si>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</si>
  <si>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</si>
  <si>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</si>
  <si>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</si>
  <si>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</si>
  <si>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</si>
  <si>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</si>
  <si>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</si>
  <si>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</si>
  <si>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</si>
  <si>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</si>
  <si>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</si>
  <si>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</si>
  <si>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</si>
  <si>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</si>
  <si>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</si>
  <si>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8"/>
  </si>
  <si>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</si>
  <si>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</si>
  <si>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</si>
  <si>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</si>
  <si>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</si>
  <si>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</si>
  <si>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</si>
  <si>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</si>
  <si>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</si>
  <si>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</si>
  <si>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</si>
  <si>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</si>
  <si>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8"/>
  </si>
  <si>
    <t>岡山県</t>
    <phoneticPr fontId="8"/>
  </si>
  <si>
    <t>ｵｶﾔﾏｹﾝ</t>
    <phoneticPr fontId="8"/>
  </si>
  <si>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</si>
  <si>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</si>
  <si>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</si>
  <si>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</si>
  <si>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</si>
  <si>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</si>
  <si>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</si>
  <si>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</si>
  <si>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</si>
  <si>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</si>
  <si>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</si>
  <si>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</si>
  <si>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</si>
  <si>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</si>
  <si>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</si>
  <si>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</si>
  <si>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</si>
  <si>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</si>
  <si>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</si>
  <si>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</si>
  <si>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</si>
  <si>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</si>
  <si>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</si>
  <si>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</si>
  <si>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</si>
  <si>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</si>
  <si>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</si>
  <si>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</si>
  <si>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</si>
  <si>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</si>
  <si>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</si>
  <si>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</si>
  <si>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</si>
  <si>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</si>
  <si>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</si>
  <si>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</si>
  <si>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</si>
  <si>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</si>
  <si>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</si>
  <si>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</si>
  <si>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</si>
  <si>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</si>
  <si>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</si>
  <si>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</si>
  <si>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</si>
  <si>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</si>
  <si>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</si>
  <si>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</si>
  <si>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</si>
  <si>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</si>
  <si>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</si>
  <si>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</si>
  <si>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</si>
  <si>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</si>
  <si>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</si>
  <si>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</si>
  <si>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</si>
  <si>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</si>
  <si>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</si>
  <si>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</si>
  <si>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</si>
  <si>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</si>
  <si>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</si>
  <si>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</si>
  <si>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</si>
  <si>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</si>
  <si>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</si>
  <si>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</si>
  <si>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</si>
  <si>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</si>
  <si>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</si>
  <si>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</si>
  <si>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</si>
  <si>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</si>
  <si>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</si>
  <si>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</si>
  <si>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</si>
  <si>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</si>
  <si>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</si>
  <si>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</si>
  <si>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</si>
  <si>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</si>
  <si>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8"/>
  </si>
  <si>
    <t>広島県</t>
    <phoneticPr fontId="8"/>
  </si>
  <si>
    <t>ﾋﾛｼﾏｹﾝ</t>
    <phoneticPr fontId="8"/>
  </si>
  <si>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</si>
  <si>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</si>
  <si>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</si>
  <si>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</si>
  <si>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</si>
  <si>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</si>
  <si>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</si>
  <si>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</si>
  <si>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</si>
  <si>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</si>
  <si>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</si>
  <si>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</si>
  <si>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</si>
  <si>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</si>
  <si>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</si>
  <si>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</si>
  <si>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</si>
  <si>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</si>
  <si>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</si>
  <si>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</si>
  <si>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</si>
  <si>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</si>
  <si>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</si>
  <si>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</si>
  <si>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</si>
  <si>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</si>
  <si>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</si>
  <si>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</si>
  <si>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</si>
  <si>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</si>
  <si>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</si>
  <si>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</si>
  <si>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</si>
  <si>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</si>
  <si>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</si>
  <si>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</si>
  <si>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</si>
  <si>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</si>
  <si>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</si>
  <si>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</si>
  <si>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</si>
  <si>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</si>
  <si>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</si>
  <si>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</si>
  <si>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</si>
  <si>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</si>
  <si>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</si>
  <si>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</si>
  <si>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</si>
  <si>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</si>
  <si>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</si>
  <si>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</si>
  <si>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</si>
  <si>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</si>
  <si>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</si>
  <si>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</si>
  <si>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</si>
  <si>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</si>
  <si>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</si>
  <si>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</si>
  <si>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</si>
  <si>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</si>
  <si>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</si>
  <si>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</si>
  <si>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</si>
  <si>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</si>
  <si>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</si>
  <si>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</si>
  <si>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8"/>
  </si>
  <si>
    <t>山口県</t>
    <phoneticPr fontId="8"/>
  </si>
  <si>
    <t>ﾔﾏｸﾞﾁｹﾝ</t>
    <phoneticPr fontId="8"/>
  </si>
  <si>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</si>
  <si>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</si>
  <si>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</si>
  <si>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</si>
  <si>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</si>
  <si>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</si>
  <si>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</si>
  <si>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</si>
  <si>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</si>
  <si>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</si>
  <si>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</si>
  <si>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</si>
  <si>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</si>
  <si>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</si>
  <si>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</si>
  <si>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</si>
  <si>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</si>
  <si>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</si>
  <si>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</si>
  <si>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</si>
  <si>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</si>
  <si>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</si>
  <si>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</si>
  <si>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</si>
  <si>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</si>
  <si>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</si>
  <si>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</si>
  <si>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</si>
  <si>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</si>
  <si>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</si>
  <si>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</si>
  <si>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</si>
  <si>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</si>
  <si>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</si>
  <si>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</si>
  <si>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</si>
  <si>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</si>
  <si>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8"/>
  </si>
  <si>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</si>
  <si>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</si>
  <si>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</si>
  <si>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</si>
  <si>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</si>
  <si>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</si>
  <si>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</si>
  <si>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</si>
  <si>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</si>
  <si>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</si>
  <si>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</si>
  <si>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</si>
  <si>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</si>
  <si>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</si>
  <si>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</si>
  <si>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</si>
  <si>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</si>
  <si>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</si>
  <si>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</si>
  <si>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</si>
  <si>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</si>
  <si>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8"/>
  </si>
  <si>
    <t>徳島県</t>
    <phoneticPr fontId="8"/>
  </si>
  <si>
    <t>ﾄｸｼﾏｹﾝ</t>
    <phoneticPr fontId="8"/>
  </si>
  <si>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</si>
  <si>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</si>
  <si>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</si>
  <si>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</si>
  <si>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</si>
  <si>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</si>
  <si>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</si>
  <si>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</si>
  <si>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</si>
  <si>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</si>
  <si>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</si>
  <si>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</si>
  <si>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</si>
  <si>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</si>
  <si>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</si>
  <si>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</si>
  <si>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</si>
  <si>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</si>
  <si>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</si>
  <si>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</si>
  <si>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</si>
  <si>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</si>
  <si>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</si>
  <si>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</si>
  <si>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</si>
  <si>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</si>
  <si>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</si>
  <si>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</si>
  <si>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</si>
  <si>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</si>
  <si>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</si>
  <si>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</si>
  <si>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</si>
  <si>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</si>
  <si>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</si>
  <si>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</si>
  <si>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</si>
  <si>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</si>
  <si>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</si>
  <si>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</si>
  <si>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</si>
  <si>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</si>
  <si>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</si>
  <si>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</si>
  <si>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</si>
  <si>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</si>
  <si>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</si>
  <si>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</si>
  <si>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</si>
  <si>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</si>
  <si>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</si>
  <si>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</si>
  <si>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</si>
  <si>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</si>
  <si>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</si>
  <si>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</si>
  <si>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</si>
  <si>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</si>
  <si>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</si>
  <si>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</si>
  <si>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</si>
  <si>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</si>
  <si>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</si>
  <si>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</si>
  <si>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</si>
  <si>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</si>
  <si>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</si>
  <si>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</si>
  <si>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</si>
  <si>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</si>
  <si>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</si>
  <si>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</si>
  <si>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</si>
  <si>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8"/>
  </si>
  <si>
    <t>香川県</t>
    <phoneticPr fontId="8"/>
  </si>
  <si>
    <t>ｶｶﾞﾜｹﾝ</t>
    <phoneticPr fontId="8"/>
  </si>
  <si>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</si>
  <si>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</si>
  <si>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</si>
  <si>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</si>
  <si>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</si>
  <si>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</si>
  <si>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</si>
  <si>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</si>
  <si>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</si>
  <si>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</si>
  <si>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</si>
  <si>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</si>
  <si>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</si>
  <si>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</si>
  <si>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</si>
  <si>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</si>
  <si>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</si>
  <si>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</si>
  <si>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</si>
  <si>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</si>
  <si>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</si>
  <si>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</si>
  <si>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</si>
  <si>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</si>
  <si>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</si>
  <si>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</si>
  <si>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</si>
  <si>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</si>
  <si>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</si>
  <si>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</si>
  <si>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</si>
  <si>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</si>
  <si>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</si>
  <si>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</si>
  <si>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</si>
  <si>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</si>
  <si>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</si>
  <si>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</si>
  <si>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</si>
  <si>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</si>
  <si>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</si>
  <si>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</si>
  <si>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</si>
  <si>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</si>
  <si>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</si>
  <si>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</si>
  <si>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</si>
  <si>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</si>
  <si>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</si>
  <si>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</si>
  <si>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</si>
  <si>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</si>
  <si>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</si>
  <si>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8"/>
  </si>
  <si>
    <t>愛媛県</t>
    <phoneticPr fontId="8"/>
  </si>
  <si>
    <t>ｴﾋﾒｹﾝ</t>
    <phoneticPr fontId="8"/>
  </si>
  <si>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</si>
  <si>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</si>
  <si>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</si>
  <si>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</si>
  <si>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</si>
  <si>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</si>
  <si>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</si>
  <si>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</si>
  <si>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</si>
  <si>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</si>
  <si>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</si>
  <si>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</si>
  <si>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</si>
  <si>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</si>
  <si>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</si>
  <si>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</si>
  <si>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</si>
  <si>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</si>
  <si>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</si>
  <si>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8"/>
  </si>
  <si>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</si>
  <si>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</si>
  <si>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</si>
  <si>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</si>
  <si>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</si>
  <si>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</si>
  <si>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</si>
  <si>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</si>
  <si>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</si>
  <si>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</si>
  <si>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</si>
  <si>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</si>
  <si>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</si>
  <si>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</si>
  <si>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</si>
  <si>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</si>
  <si>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</si>
  <si>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</si>
  <si>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</si>
  <si>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</si>
  <si>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</si>
  <si>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</si>
  <si>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</si>
  <si>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</si>
  <si>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</si>
  <si>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</si>
  <si>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</si>
  <si>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</si>
  <si>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</si>
  <si>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</si>
  <si>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</si>
  <si>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</si>
  <si>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</si>
  <si>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</si>
  <si>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</si>
  <si>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</si>
  <si>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</si>
  <si>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</si>
  <si>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</si>
  <si>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</si>
  <si>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8"/>
  </si>
  <si>
    <t>高知県</t>
    <phoneticPr fontId="8"/>
  </si>
  <si>
    <t>ｺｳﾁｹﾝ</t>
    <phoneticPr fontId="8"/>
  </si>
  <si>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</si>
  <si>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</si>
  <si>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</si>
  <si>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</si>
  <si>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</si>
  <si>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</si>
  <si>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</si>
  <si>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</si>
  <si>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</si>
  <si>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</si>
  <si>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</si>
  <si>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</si>
  <si>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</si>
  <si>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</si>
  <si>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</si>
  <si>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</si>
  <si>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</si>
  <si>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</si>
  <si>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</si>
  <si>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</si>
  <si>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</si>
  <si>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</si>
  <si>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</si>
  <si>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</si>
  <si>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</si>
  <si>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</si>
  <si>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</si>
  <si>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</si>
  <si>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</si>
  <si>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</si>
  <si>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</si>
  <si>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</si>
  <si>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</si>
  <si>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</si>
  <si>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</si>
  <si>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</si>
  <si>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</si>
  <si>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</si>
  <si>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</si>
  <si>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</si>
  <si>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</si>
  <si>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</si>
  <si>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</si>
  <si>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</si>
  <si>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</si>
  <si>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</si>
  <si>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</si>
  <si>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</si>
  <si>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</si>
  <si>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</si>
  <si>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</si>
  <si>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</si>
  <si>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</si>
  <si>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</si>
  <si>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</si>
  <si>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</si>
  <si>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</si>
  <si>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</si>
  <si>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</si>
  <si>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</si>
  <si>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</si>
  <si>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</si>
  <si>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</si>
  <si>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</si>
  <si>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</si>
  <si>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</si>
  <si>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</si>
  <si>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</si>
  <si>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</si>
  <si>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</si>
  <si>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</si>
  <si>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</si>
  <si>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8"/>
  </si>
  <si>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</si>
  <si>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</si>
  <si>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</si>
  <si>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</si>
  <si>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</si>
  <si>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</si>
  <si>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</si>
  <si>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</si>
  <si>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</si>
  <si>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</si>
  <si>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</si>
  <si>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</si>
  <si>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</si>
  <si>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</si>
  <si>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</si>
  <si>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</si>
  <si>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</si>
  <si>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</si>
  <si>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</si>
  <si>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</si>
  <si>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</si>
  <si>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</si>
  <si>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</si>
  <si>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</si>
  <si>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</si>
  <si>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</si>
  <si>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</si>
  <si>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</si>
  <si>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</si>
  <si>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</si>
  <si>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8"/>
  </si>
  <si>
    <t>福岡県</t>
    <phoneticPr fontId="8"/>
  </si>
  <si>
    <t>ﾌｸｵｶｹﾝ</t>
    <phoneticPr fontId="8"/>
  </si>
  <si>
    <t>401005</t>
  </si>
  <si>
    <t>福岡県</t>
  </si>
  <si>
    <t>北九州市</t>
  </si>
  <si>
    <t>ﾌｸｵｶｹﾝ</t>
  </si>
  <si>
    <t>ｷﾀｷｭｳｼｭｳｼ</t>
    <phoneticPr fontId="8"/>
  </si>
  <si>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</si>
  <si>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</si>
  <si>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</si>
  <si>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</si>
  <si>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</si>
  <si>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</si>
  <si>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</si>
  <si>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</si>
  <si>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</si>
  <si>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</si>
  <si>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</si>
  <si>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</si>
  <si>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</si>
  <si>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</si>
  <si>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</si>
  <si>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</si>
  <si>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</si>
  <si>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</si>
  <si>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</si>
  <si>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</si>
  <si>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</si>
  <si>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</si>
  <si>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</si>
  <si>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</si>
  <si>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</si>
  <si>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</si>
  <si>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</si>
  <si>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</si>
  <si>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</si>
  <si>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</si>
  <si>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</si>
  <si>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</si>
  <si>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</si>
  <si>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</si>
  <si>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</si>
  <si>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</si>
  <si>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</si>
  <si>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</si>
  <si>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</si>
  <si>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</si>
  <si>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</si>
  <si>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</si>
  <si>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</si>
  <si>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</si>
  <si>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</si>
  <si>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</si>
  <si>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</si>
  <si>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</si>
  <si>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</si>
  <si>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</si>
  <si>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</si>
  <si>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</si>
  <si>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</si>
  <si>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</si>
  <si>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</si>
  <si>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</si>
  <si>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</si>
  <si>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</si>
  <si>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</si>
  <si>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</si>
  <si>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</si>
  <si>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</si>
  <si>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</si>
  <si>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</si>
  <si>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</si>
  <si>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</si>
  <si>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</si>
  <si>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</si>
  <si>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</si>
  <si>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</si>
  <si>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</si>
  <si>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</si>
  <si>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</si>
  <si>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</si>
  <si>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</si>
  <si>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</si>
  <si>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</si>
  <si>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</si>
  <si>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</si>
  <si>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</si>
  <si>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8"/>
  </si>
  <si>
    <t>福岡県</t>
    <rPh sb="0" eb="3">
      <t>フクオカケン</t>
    </rPh>
    <phoneticPr fontId="8"/>
  </si>
  <si>
    <t>那珂川市</t>
    <rPh sb="0" eb="3">
      <t>ナカガワ</t>
    </rPh>
    <rPh sb="3" eb="4">
      <t>シ</t>
    </rPh>
    <phoneticPr fontId="8"/>
  </si>
  <si>
    <t>ﾅｶｶﾞﾜｼ</t>
    <phoneticPr fontId="8"/>
  </si>
  <si>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</si>
  <si>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</si>
  <si>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</si>
  <si>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</si>
  <si>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</si>
  <si>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</si>
  <si>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</si>
  <si>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</si>
  <si>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</si>
  <si>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</si>
  <si>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</si>
  <si>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</si>
  <si>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</si>
  <si>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</si>
  <si>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</si>
  <si>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</si>
  <si>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</si>
  <si>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</si>
  <si>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</si>
  <si>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</si>
  <si>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</si>
  <si>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</si>
  <si>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</si>
  <si>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</si>
  <si>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</si>
  <si>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</si>
  <si>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</si>
  <si>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</si>
  <si>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</si>
  <si>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</si>
  <si>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</si>
  <si>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</si>
  <si>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</si>
  <si>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</si>
  <si>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</si>
  <si>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</si>
  <si>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</si>
  <si>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</si>
  <si>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</si>
  <si>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</si>
  <si>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</si>
  <si>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</si>
  <si>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</si>
  <si>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</si>
  <si>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</si>
  <si>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</si>
  <si>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</si>
  <si>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</si>
  <si>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</si>
  <si>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</si>
  <si>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</si>
  <si>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</si>
  <si>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</si>
  <si>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</si>
  <si>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</si>
  <si>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</si>
  <si>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</si>
  <si>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</si>
  <si>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</si>
  <si>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</si>
  <si>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</si>
  <si>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</si>
  <si>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</si>
  <si>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</si>
  <si>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</si>
  <si>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</si>
  <si>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</si>
  <si>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</si>
  <si>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</si>
  <si>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</si>
  <si>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</si>
  <si>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</si>
  <si>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</si>
  <si>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</si>
  <si>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</si>
  <si>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</si>
  <si>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</si>
  <si>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</si>
  <si>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</si>
  <si>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</si>
  <si>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</si>
  <si>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</si>
  <si>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</si>
  <si>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</si>
  <si>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</si>
  <si>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</si>
  <si>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</si>
  <si>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</si>
  <si>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</si>
  <si>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</si>
  <si>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8"/>
  </si>
  <si>
    <t>佐賀県</t>
    <phoneticPr fontId="8"/>
  </si>
  <si>
    <t>ｻｶﾞｹﾝ</t>
    <phoneticPr fontId="8"/>
  </si>
  <si>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</si>
  <si>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</si>
  <si>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</si>
  <si>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</si>
  <si>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</si>
  <si>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</si>
  <si>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</si>
  <si>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</si>
  <si>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</si>
  <si>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</si>
  <si>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</si>
  <si>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</si>
  <si>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</si>
  <si>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</si>
  <si>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</si>
  <si>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</si>
  <si>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</si>
  <si>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</si>
  <si>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</si>
  <si>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</si>
  <si>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</si>
  <si>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</si>
  <si>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</si>
  <si>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</si>
  <si>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</si>
  <si>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</si>
  <si>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</si>
  <si>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</si>
  <si>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</si>
  <si>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</si>
  <si>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</si>
  <si>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</si>
  <si>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</si>
  <si>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</si>
  <si>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</si>
  <si>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</si>
  <si>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</si>
  <si>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</si>
  <si>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</si>
  <si>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</si>
  <si>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</si>
  <si>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</si>
  <si>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</si>
  <si>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</si>
  <si>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</si>
  <si>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</si>
  <si>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</si>
  <si>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</si>
  <si>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</si>
  <si>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</si>
  <si>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</si>
  <si>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</si>
  <si>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</si>
  <si>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</si>
  <si>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</si>
  <si>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</si>
  <si>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</si>
  <si>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</si>
  <si>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</si>
  <si>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</si>
  <si>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</si>
  <si>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8"/>
  </si>
  <si>
    <t>長崎県</t>
    <phoneticPr fontId="8"/>
  </si>
  <si>
    <t>ﾅｶﾞｻｷｹﾝ</t>
    <phoneticPr fontId="8"/>
  </si>
  <si>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</si>
  <si>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</si>
  <si>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</si>
  <si>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</si>
  <si>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</si>
  <si>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</si>
  <si>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</si>
  <si>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</si>
  <si>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</si>
  <si>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</si>
  <si>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</si>
  <si>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</si>
  <si>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</si>
  <si>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</si>
  <si>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</si>
  <si>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</si>
  <si>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</si>
  <si>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</si>
  <si>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</si>
  <si>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</si>
  <si>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</si>
  <si>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</si>
  <si>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</si>
  <si>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</si>
  <si>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</si>
  <si>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</si>
  <si>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</si>
  <si>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</si>
  <si>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</si>
  <si>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</si>
  <si>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</si>
  <si>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</si>
  <si>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</si>
  <si>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</si>
  <si>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</si>
  <si>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</si>
  <si>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</si>
  <si>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</si>
  <si>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</si>
  <si>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</si>
  <si>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</si>
  <si>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</si>
  <si>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</si>
  <si>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</si>
  <si>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</si>
  <si>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</si>
  <si>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</si>
  <si>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</si>
  <si>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</si>
  <si>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</si>
  <si>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</si>
  <si>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</si>
  <si>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</si>
  <si>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</si>
  <si>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</si>
  <si>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</si>
  <si>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</si>
  <si>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</si>
  <si>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</si>
  <si>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</si>
  <si>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</si>
  <si>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</si>
  <si>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</si>
  <si>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</si>
  <si>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8"/>
  </si>
  <si>
    <t>熊本県</t>
    <phoneticPr fontId="8"/>
  </si>
  <si>
    <t>ｸﾏﾓﾄｹﾝ</t>
    <phoneticPr fontId="8"/>
  </si>
  <si>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</si>
  <si>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</si>
  <si>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</si>
  <si>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</si>
  <si>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</si>
  <si>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</si>
  <si>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</si>
  <si>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</si>
  <si>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</si>
  <si>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</si>
  <si>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</si>
  <si>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</si>
  <si>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</si>
  <si>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</si>
  <si>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</si>
  <si>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</si>
  <si>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</si>
  <si>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</si>
  <si>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</si>
  <si>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</si>
  <si>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</si>
  <si>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</si>
  <si>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</si>
  <si>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</si>
  <si>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</si>
  <si>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</si>
  <si>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</si>
  <si>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</si>
  <si>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</si>
  <si>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</si>
  <si>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</si>
  <si>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</si>
  <si>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</si>
  <si>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</si>
  <si>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</si>
  <si>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</si>
  <si>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</si>
  <si>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</si>
  <si>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</si>
  <si>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</si>
  <si>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</si>
  <si>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</si>
  <si>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</si>
  <si>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</si>
  <si>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</si>
  <si>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</si>
  <si>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</si>
  <si>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8"/>
  </si>
  <si>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</si>
  <si>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</si>
  <si>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</si>
  <si>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</si>
  <si>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</si>
  <si>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</si>
  <si>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</si>
  <si>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</si>
  <si>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</si>
  <si>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</si>
  <si>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</si>
  <si>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</si>
  <si>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</si>
  <si>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</si>
  <si>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</si>
  <si>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</si>
  <si>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</si>
  <si>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</si>
  <si>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</si>
  <si>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</si>
  <si>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</si>
  <si>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</si>
  <si>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</si>
  <si>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</si>
  <si>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</si>
  <si>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</si>
  <si>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</si>
  <si>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</si>
  <si>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</si>
  <si>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</si>
  <si>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</si>
  <si>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</si>
  <si>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</si>
  <si>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</si>
  <si>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</si>
  <si>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</si>
  <si>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</si>
  <si>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</si>
  <si>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</si>
  <si>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</si>
  <si>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</si>
  <si>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</si>
  <si>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</si>
  <si>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</si>
  <si>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</si>
  <si>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</si>
  <si>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</si>
  <si>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</si>
  <si>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</si>
  <si>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</si>
  <si>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</si>
  <si>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</si>
  <si>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</si>
  <si>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</si>
  <si>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</si>
  <si>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</si>
  <si>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</si>
  <si>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</si>
  <si>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</si>
  <si>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</si>
  <si>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</si>
  <si>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</si>
  <si>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</si>
  <si>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</si>
  <si>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</si>
  <si>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</si>
  <si>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</si>
  <si>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</si>
  <si>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</si>
  <si>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</si>
  <si>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</si>
  <si>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</si>
  <si>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</si>
  <si>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</si>
  <si>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</si>
  <si>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</si>
  <si>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</si>
  <si>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</si>
  <si>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</si>
  <si>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</si>
  <si>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</si>
  <si>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</si>
  <si>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</si>
  <si>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8"/>
  </si>
  <si>
    <t>大分県</t>
    <phoneticPr fontId="8"/>
  </si>
  <si>
    <t>ｵｵｲﾀｹﾝ</t>
    <phoneticPr fontId="8"/>
  </si>
  <si>
    <t>442011</t>
  </si>
  <si>
    <t>大分県</t>
  </si>
  <si>
    <t>大分市</t>
  </si>
  <si>
    <t>ｵｵｲﾀｹﾝ</t>
  </si>
  <si>
    <t>ｵｵｲﾀｼ</t>
  </si>
  <si>
    <t>442020</t>
  </si>
  <si>
    <t>別府市</t>
  </si>
  <si>
    <t>ﾍﾞｯﾌﾟｼ</t>
    <phoneticPr fontId="8"/>
  </si>
  <si>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</si>
  <si>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</si>
  <si>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</si>
  <si>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</si>
  <si>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</si>
  <si>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</si>
  <si>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</si>
  <si>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</si>
  <si>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</si>
  <si>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</si>
  <si>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</si>
  <si>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</si>
  <si>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</si>
  <si>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</si>
  <si>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</si>
  <si>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</si>
  <si>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</si>
  <si>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</si>
  <si>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</si>
  <si>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</si>
  <si>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</si>
  <si>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</si>
  <si>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</si>
  <si>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</si>
  <si>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</si>
  <si>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</si>
  <si>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</si>
  <si>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</si>
  <si>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</si>
  <si>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</si>
  <si>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</si>
  <si>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</si>
  <si>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</si>
  <si>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</si>
  <si>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</si>
  <si>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</si>
  <si>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</si>
  <si>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</si>
  <si>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</si>
  <si>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</si>
  <si>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</si>
  <si>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</si>
  <si>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</si>
  <si>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</si>
  <si>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</si>
  <si>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</si>
  <si>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</si>
  <si>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</si>
  <si>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8"/>
  </si>
  <si>
    <t>宮崎県</t>
    <phoneticPr fontId="8"/>
  </si>
  <si>
    <t>ﾐﾔｻﾞｷｹﾝ</t>
    <phoneticPr fontId="8"/>
  </si>
  <si>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</si>
  <si>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</si>
  <si>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</si>
  <si>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</si>
  <si>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</si>
  <si>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</si>
  <si>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</si>
  <si>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</si>
  <si>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</si>
  <si>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</si>
  <si>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</si>
  <si>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</si>
  <si>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</si>
  <si>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</si>
  <si>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</si>
  <si>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</si>
  <si>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</si>
  <si>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</si>
  <si>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</si>
  <si>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</si>
  <si>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</si>
  <si>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</si>
  <si>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</si>
  <si>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</si>
  <si>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</si>
  <si>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</si>
  <si>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</si>
  <si>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</si>
  <si>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</si>
  <si>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</si>
  <si>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</si>
  <si>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</si>
  <si>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</si>
  <si>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</si>
  <si>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</si>
  <si>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</si>
  <si>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</si>
  <si>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</si>
  <si>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</si>
  <si>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</si>
  <si>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</si>
  <si>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</si>
  <si>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</si>
  <si>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</si>
  <si>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</si>
  <si>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</si>
  <si>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</si>
  <si>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</si>
  <si>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</si>
  <si>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</si>
  <si>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</si>
  <si>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</si>
  <si>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</si>
  <si>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</si>
  <si>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</si>
  <si>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</si>
  <si>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</si>
  <si>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</si>
  <si>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</si>
  <si>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</si>
  <si>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</si>
  <si>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</si>
  <si>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</si>
  <si>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</si>
  <si>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</si>
  <si>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</si>
  <si>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</si>
  <si>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</si>
  <si>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</si>
  <si>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</si>
  <si>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</si>
  <si>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</si>
  <si>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</si>
  <si>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</si>
  <si>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</si>
  <si>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</si>
  <si>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</si>
  <si>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8"/>
  </si>
  <si>
    <t>鹿児島県</t>
    <phoneticPr fontId="8"/>
  </si>
  <si>
    <t>ｶｺﾞｼﾏｹﾝ</t>
    <phoneticPr fontId="8"/>
  </si>
  <si>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</si>
  <si>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</si>
  <si>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</si>
  <si>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</si>
  <si>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</si>
  <si>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</si>
  <si>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</si>
  <si>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</si>
  <si>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</si>
  <si>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</si>
  <si>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</si>
  <si>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</si>
  <si>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</si>
  <si>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</si>
  <si>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</si>
  <si>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</si>
  <si>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</si>
  <si>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</si>
  <si>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</si>
  <si>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</si>
  <si>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</si>
  <si>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</si>
  <si>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</si>
  <si>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</si>
  <si>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</si>
  <si>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</si>
  <si>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</si>
  <si>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</si>
  <si>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</si>
  <si>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</si>
  <si>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</si>
  <si>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</si>
  <si>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</si>
  <si>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</si>
  <si>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</si>
  <si>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</si>
  <si>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</si>
  <si>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</si>
  <si>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</si>
  <si>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</si>
  <si>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</si>
  <si>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</si>
  <si>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</si>
  <si>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</si>
  <si>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</si>
  <si>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</si>
  <si>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</si>
  <si>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</si>
  <si>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</si>
  <si>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</si>
  <si>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</si>
  <si>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</si>
  <si>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</si>
  <si>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</si>
  <si>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</si>
  <si>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</si>
  <si>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</si>
  <si>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</si>
  <si>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</si>
  <si>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</si>
  <si>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</si>
  <si>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</si>
  <si>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</si>
  <si>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</si>
  <si>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</si>
  <si>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</si>
  <si>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</si>
  <si>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</si>
  <si>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</si>
  <si>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</si>
  <si>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</si>
  <si>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</si>
  <si>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</si>
  <si>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</si>
  <si>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</si>
  <si>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</si>
  <si>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</si>
  <si>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</si>
  <si>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</si>
  <si>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</si>
  <si>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</si>
  <si>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</si>
  <si>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</si>
  <si>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</si>
  <si>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</si>
  <si>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</si>
  <si>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8"/>
  </si>
  <si>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</si>
  <si>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</si>
  <si>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</si>
  <si>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</si>
  <si>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</si>
  <si>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</si>
  <si>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</si>
  <si>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</si>
  <si>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</si>
  <si>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</si>
  <si>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</si>
  <si>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</si>
  <si>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</si>
  <si>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</si>
  <si>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</si>
  <si>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</si>
  <si>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</si>
  <si>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</si>
  <si>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</si>
  <si>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</si>
  <si>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</si>
  <si>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</si>
  <si>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</si>
  <si>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</si>
  <si>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</si>
  <si>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</si>
  <si>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</si>
  <si>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</si>
  <si>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</si>
  <si>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</si>
  <si>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</si>
  <si>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</si>
  <si>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</si>
  <si>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</si>
  <si>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</si>
  <si>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</si>
  <si>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</si>
  <si>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</si>
  <si>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</si>
  <si>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</si>
  <si>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</si>
  <si>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</si>
  <si>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8"/>
  </si>
  <si>
    <t>沖縄県</t>
    <phoneticPr fontId="8"/>
  </si>
  <si>
    <t>ｵｷﾅﾜｹﾝ</t>
    <phoneticPr fontId="8"/>
  </si>
  <si>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</si>
  <si>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</si>
  <si>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</si>
  <si>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</si>
  <si>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</si>
  <si>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</si>
  <si>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</si>
  <si>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</si>
  <si>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</si>
  <si>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</si>
  <si>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</si>
  <si>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</si>
  <si>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</si>
  <si>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</si>
  <si>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</si>
  <si>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</si>
  <si>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</si>
  <si>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</si>
  <si>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</si>
  <si>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</si>
  <si>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</si>
  <si>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</si>
  <si>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</si>
  <si>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</si>
  <si>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</si>
  <si>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</si>
  <si>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</si>
  <si>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</si>
  <si>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</si>
  <si>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</si>
  <si>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</si>
  <si>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</si>
  <si>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</si>
  <si>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</si>
  <si>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</si>
  <si>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</si>
  <si>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</si>
  <si>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</si>
  <si>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</si>
  <si>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</si>
  <si>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</si>
  <si>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</si>
  <si>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</si>
  <si>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</si>
  <si>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</si>
  <si>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</si>
  <si>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</si>
  <si>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</si>
  <si>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</si>
  <si>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</si>
  <si>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</si>
  <si>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</si>
  <si>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</si>
  <si>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</si>
  <si>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</si>
  <si>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</si>
  <si>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</si>
  <si>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</si>
  <si>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</si>
  <si>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</si>
  <si>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</si>
  <si>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</si>
  <si>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</si>
  <si>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</si>
  <si>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</si>
  <si>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</si>
  <si>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</si>
  <si>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</si>
  <si>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</si>
  <si>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</si>
  <si>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</si>
  <si>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</si>
  <si>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</si>
  <si>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</si>
  <si>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</si>
  <si>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</si>
  <si>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</si>
  <si>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</si>
  <si>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</si>
  <si>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</si>
  <si>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</si>
  <si>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</si>
  <si>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</si>
  <si>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</si>
  <si>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</si>
  <si>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</si>
  <si>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</si>
  <si>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</si>
  <si>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</si>
  <si>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</si>
  <si>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</si>
  <si>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</si>
  <si>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</si>
  <si>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</si>
  <si>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</si>
  <si>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</si>
  <si>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</si>
  <si>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</si>
  <si>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</si>
  <si>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</si>
  <si>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</si>
  <si>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</si>
  <si>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</si>
  <si>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</si>
  <si>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</si>
  <si>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</si>
  <si>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</si>
  <si>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</si>
  <si>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</si>
  <si>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</si>
  <si>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</si>
  <si>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</si>
  <si>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</si>
  <si>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</si>
  <si>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</si>
  <si>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</si>
  <si>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</si>
  <si>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</si>
  <si>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</si>
  <si>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</si>
  <si>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</si>
  <si>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</si>
  <si>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</si>
  <si>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</si>
  <si>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</si>
  <si>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t>
    <rPh sb="1" eb="5">
      <t>トドウフケン</t>
    </rPh>
    <phoneticPr fontId="3"/>
  </si>
  <si>
    <t>▼選択肢用</t>
    <rPh sb="1" eb="5">
      <t>センタクシヨウ</t>
    </rPh>
    <phoneticPr fontId="3"/>
  </si>
  <si>
    <t>▼回答状況管理</t>
    <rPh sb="1" eb="5">
      <t>カイトウジョウキョウ</t>
    </rPh>
    <rPh sb="5" eb="7">
      <t>カンリ</t>
    </rPh>
    <phoneticPr fontId="3"/>
  </si>
  <si>
    <t>現時点で</t>
    <rPh sb="0" eb="3">
      <t>ゲンジテン</t>
    </rPh>
    <phoneticPr fontId="3"/>
  </si>
  <si>
    <t>〇</t>
    <phoneticPr fontId="3"/>
  </si>
  <si>
    <t>回答完了</t>
    <rPh sb="0" eb="4">
      <t>カイトウカンリョウ</t>
    </rPh>
    <phoneticPr fontId="3"/>
  </si>
  <si>
    <t>都道府県・市町村が正しく入力されていません</t>
  </si>
  <si>
    <t>青森県</t>
    <rPh sb="2" eb="3">
      <t>ケン</t>
    </rPh>
    <phoneticPr fontId="3"/>
  </si>
  <si>
    <t>自治体コードが正しく表示された</t>
    <phoneticPr fontId="3"/>
  </si>
  <si>
    <t>が未回答です。</t>
    <rPh sb="1" eb="4">
      <t>ミカイトウ</t>
    </rPh>
    <phoneticPr fontId="3"/>
  </si>
  <si>
    <t>岩手県</t>
    <rPh sb="2" eb="3">
      <t>ケン</t>
    </rPh>
    <phoneticPr fontId="3"/>
  </si>
  <si>
    <t>宮城県</t>
    <rPh sb="2" eb="3">
      <t>ケン</t>
    </rPh>
    <phoneticPr fontId="3"/>
  </si>
  <si>
    <t>アンケートは以上になります。長時間にわたるご協力ありがとうございました。F12ボタンを押下し、ファイルを別名保存し、BOXにアップロードして提出してください。</t>
    <rPh sb="70" eb="72">
      <t>テイシュツ</t>
    </rPh>
    <phoneticPr fontId="3"/>
  </si>
  <si>
    <t>秋田県</t>
    <rPh sb="2" eb="3">
      <t>ケン</t>
    </rPh>
    <phoneticPr fontId="3"/>
  </si>
  <si>
    <t>　1.短期入所（ショートステイ）型</t>
    <rPh sb="3" eb="5">
      <t>タンキ</t>
    </rPh>
    <rPh sb="5" eb="7">
      <t>ニュウショ</t>
    </rPh>
    <rPh sb="16" eb="17">
      <t>カタ</t>
    </rPh>
    <phoneticPr fontId="3"/>
  </si>
  <si>
    <t>山形県</t>
    <rPh sb="2" eb="3">
      <t>ケン</t>
    </rPh>
    <phoneticPr fontId="3"/>
  </si>
  <si>
    <t>　2.通所（デイサービス）型</t>
    <rPh sb="3" eb="5">
      <t>ツウショ</t>
    </rPh>
    <rPh sb="13" eb="14">
      <t>カタ</t>
    </rPh>
    <phoneticPr fontId="3"/>
  </si>
  <si>
    <t>福島県</t>
    <rPh sb="2" eb="3">
      <t>ケン</t>
    </rPh>
    <phoneticPr fontId="3"/>
  </si>
  <si>
    <t>　3.訪問（アウトリーチ）型</t>
    <rPh sb="3" eb="5">
      <t>ホウモン</t>
    </rPh>
    <rPh sb="13" eb="14">
      <t>カタ</t>
    </rPh>
    <phoneticPr fontId="3"/>
  </si>
  <si>
    <t>茨城県</t>
    <rPh sb="2" eb="3">
      <t>ケン</t>
    </rPh>
    <phoneticPr fontId="3"/>
  </si>
  <si>
    <t>栃木県</t>
    <rPh sb="2" eb="3">
      <t>ケン</t>
    </rPh>
    <phoneticPr fontId="3"/>
  </si>
  <si>
    <t>群馬県</t>
    <rPh sb="2" eb="3">
      <t>ケン</t>
    </rPh>
    <phoneticPr fontId="3"/>
  </si>
  <si>
    <t>埼玉県</t>
    <rPh sb="2" eb="3">
      <t>ケン</t>
    </rPh>
    <phoneticPr fontId="3"/>
  </si>
  <si>
    <t>千葉県</t>
    <rPh sb="2" eb="3">
      <t>ケン</t>
    </rPh>
    <phoneticPr fontId="3"/>
  </si>
  <si>
    <t>東京都</t>
    <rPh sb="0" eb="3">
      <t>トウキョウト</t>
    </rPh>
    <phoneticPr fontId="3"/>
  </si>
  <si>
    <t>神奈川県</t>
    <rPh sb="3" eb="4">
      <t>ケン</t>
    </rPh>
    <phoneticPr fontId="3"/>
  </si>
  <si>
    <t>新潟県</t>
    <rPh sb="2" eb="3">
      <t>ケン</t>
    </rPh>
    <phoneticPr fontId="3"/>
  </si>
  <si>
    <t>富山県</t>
    <rPh sb="2" eb="3">
      <t>ケン</t>
    </rPh>
    <phoneticPr fontId="3"/>
  </si>
  <si>
    <t>石川県</t>
    <rPh sb="2" eb="3">
      <t>ケン</t>
    </rPh>
    <phoneticPr fontId="3"/>
  </si>
  <si>
    <t>福井県</t>
    <rPh sb="2" eb="3">
      <t>ケン</t>
    </rPh>
    <phoneticPr fontId="3"/>
  </si>
  <si>
    <t>山梨県</t>
    <rPh sb="2" eb="3">
      <t>ケン</t>
    </rPh>
    <phoneticPr fontId="3"/>
  </si>
  <si>
    <t>岐阜県</t>
    <rPh sb="2" eb="3">
      <t>ケン</t>
    </rPh>
    <phoneticPr fontId="3"/>
  </si>
  <si>
    <t>京都府</t>
    <rPh sb="2" eb="3">
      <t>フ</t>
    </rPh>
    <phoneticPr fontId="3"/>
  </si>
  <si>
    <t>大阪府</t>
    <rPh sb="2" eb="3">
      <t>フ</t>
    </rPh>
    <phoneticPr fontId="3"/>
  </si>
  <si>
    <t>鹿児島県</t>
    <rPh sb="3" eb="4">
      <t>ケン</t>
    </rPh>
    <phoneticPr fontId="3"/>
  </si>
  <si>
    <t>【訪問（アウトリーチ）型のみ実施している場合は、質問7から質問13は回答不要です】</t>
    <rPh sb="24" eb="26">
      <t>シツモン</t>
    </rPh>
    <rPh sb="29" eb="31">
      <t>シツモン</t>
    </rPh>
    <rPh sb="34" eb="36">
      <t>カイトウ</t>
    </rPh>
    <rPh sb="36" eb="38">
      <t>フヨウ</t>
    </rPh>
    <phoneticPr fontId="3"/>
  </si>
  <si>
    <t>新築や改修等の有無</t>
    <rPh sb="0" eb="2">
      <t>シンチク</t>
    </rPh>
    <rPh sb="3" eb="5">
      <t>カイシュウ</t>
    </rPh>
    <rPh sb="5" eb="6">
      <t>トウ</t>
    </rPh>
    <rPh sb="7" eb="9">
      <t>ウム</t>
    </rPh>
    <phoneticPr fontId="3"/>
  </si>
  <si>
    <t>新築や改修等に必要な費用</t>
    <rPh sb="0" eb="2">
      <t>シンチク</t>
    </rPh>
    <rPh sb="3" eb="5">
      <t>カイシュウ</t>
    </rPh>
    <rPh sb="5" eb="6">
      <t>トウ</t>
    </rPh>
    <rPh sb="7" eb="9">
      <t>ヒツヨウ</t>
    </rPh>
    <rPh sb="10" eb="12">
      <t>ヒヨウ</t>
    </rPh>
    <phoneticPr fontId="3"/>
  </si>
  <si>
    <t>1.固定（産後ケア事業の定員枠が固定で設定されている）</t>
    <rPh sb="19" eb="21">
      <t>セッテイ</t>
    </rPh>
    <phoneticPr fontId="3"/>
  </si>
  <si>
    <t>2.変動（空きベッドや職員配置などの状況に応じて産後ケア事業の定員枠は変動する）</t>
    <rPh sb="11" eb="13">
      <t>ショクイン</t>
    </rPh>
    <rPh sb="13" eb="15">
      <t>ハイチ</t>
    </rPh>
    <phoneticPr fontId="3"/>
  </si>
  <si>
    <t>3.1と2の併用（固定で定員枠が用意されているが、空きベッドの状況等に応じて追加で定員を変動させる）</t>
    <rPh sb="41" eb="43">
      <t>テイイン</t>
    </rPh>
    <rPh sb="44" eb="46">
      <t>ヘンドウ</t>
    </rPh>
    <phoneticPr fontId="3"/>
  </si>
  <si>
    <t>質問18で4以外を選択した方に伺います。産後ケア事業の1日あたりの利用定員について事業類型別にご記入ください。</t>
    <rPh sb="0" eb="2">
      <t>シツモン</t>
    </rPh>
    <rPh sb="6" eb="8">
      <t>イガイ</t>
    </rPh>
    <rPh sb="9" eb="11">
      <t>センタク</t>
    </rPh>
    <rPh sb="13" eb="14">
      <t>カタ</t>
    </rPh>
    <rPh sb="15" eb="16">
      <t>ウカガ</t>
    </rPh>
    <phoneticPr fontId="3"/>
  </si>
  <si>
    <t>のべ利用者数は、利用日数を合計したものを計上してください。</t>
    <rPh sb="2" eb="5">
      <t>リヨウシャ</t>
    </rPh>
    <rPh sb="5" eb="6">
      <t>スウ</t>
    </rPh>
    <rPh sb="8" eb="10">
      <t>リヨウ</t>
    </rPh>
    <rPh sb="10" eb="12">
      <t>ニッスウ</t>
    </rPh>
    <rPh sb="13" eb="15">
      <t>ゴウケイ</t>
    </rPh>
    <rPh sb="20" eb="22">
      <t>ケイジョウ</t>
    </rPh>
    <phoneticPr fontId="3"/>
  </si>
  <si>
    <t>例）ショートステイで3泊4日利用した場合、延べ利用者数は4</t>
    <rPh sb="0" eb="1">
      <t>レイ</t>
    </rPh>
    <rPh sb="11" eb="12">
      <t>パク</t>
    </rPh>
    <rPh sb="13" eb="14">
      <t>ニチ</t>
    </rPh>
    <rPh sb="14" eb="16">
      <t>リヨウ</t>
    </rPh>
    <rPh sb="18" eb="20">
      <t>バアイ</t>
    </rPh>
    <rPh sb="21" eb="22">
      <t>ノ</t>
    </rPh>
    <rPh sb="23" eb="26">
      <t>リヨウシャ</t>
    </rPh>
    <rPh sb="26" eb="27">
      <t>スウ</t>
    </rPh>
    <phoneticPr fontId="3"/>
  </si>
  <si>
    <t>複数の市町村から委託を受けている場合、ハイリスクな産婦に関する情報を事前に提供している市町村があれば、その市町村から提供される情報を回答してください。</t>
    <phoneticPr fontId="3"/>
  </si>
  <si>
    <t>↑その他の職種をご記入いただくと、右の回答欄が表示されます</t>
    <rPh sb="3" eb="4">
      <t>タ</t>
    </rPh>
    <rPh sb="5" eb="7">
      <t>ショクシュ</t>
    </rPh>
    <rPh sb="9" eb="11">
      <t>キニュウ</t>
    </rPh>
    <rPh sb="17" eb="18">
      <t>ミギ</t>
    </rPh>
    <rPh sb="19" eb="21">
      <t>カイトウ</t>
    </rPh>
    <rPh sb="21" eb="22">
      <t>ラン</t>
    </rPh>
    <rPh sb="23" eb="25">
      <t>ヒョウジ</t>
    </rPh>
    <phoneticPr fontId="3"/>
  </si>
  <si>
    <t>短期入所（ショートステイ）型・通所（デイサービス）型についてお伺いします。児の一時的な預かりの方法について、当てはまるものを選択してください。</t>
    <rPh sb="0" eb="2">
      <t>タンキ</t>
    </rPh>
    <rPh sb="2" eb="4">
      <t>ニュウショ</t>
    </rPh>
    <rPh sb="13" eb="14">
      <t>カタ</t>
    </rPh>
    <rPh sb="31" eb="32">
      <t>ウカガ</t>
    </rPh>
    <rPh sb="37" eb="38">
      <t>ジ</t>
    </rPh>
    <rPh sb="39" eb="42">
      <t>イチジテキ</t>
    </rPh>
    <rPh sb="43" eb="44">
      <t>アズ</t>
    </rPh>
    <rPh sb="47" eb="49">
      <t>ホウホウ</t>
    </rPh>
    <rPh sb="54" eb="55">
      <t>ア</t>
    </rPh>
    <rPh sb="62" eb="64">
      <t>センタク</t>
    </rPh>
    <phoneticPr fontId="3"/>
  </si>
  <si>
    <t>2.産婦の状態や希望に応じて、児の一時的な預かりに対応している（日中のみ）</t>
    <rPh sb="2" eb="4">
      <t>サンプ</t>
    </rPh>
    <rPh sb="5" eb="7">
      <t>ジョウタイ</t>
    </rPh>
    <rPh sb="8" eb="10">
      <t>キボウ</t>
    </rPh>
    <rPh sb="11" eb="12">
      <t>オウ</t>
    </rPh>
    <rPh sb="15" eb="16">
      <t>コ</t>
    </rPh>
    <rPh sb="17" eb="20">
      <t>イチジテキ</t>
    </rPh>
    <rPh sb="21" eb="22">
      <t>アズ</t>
    </rPh>
    <rPh sb="25" eb="27">
      <t>タイオウ</t>
    </rPh>
    <rPh sb="32" eb="34">
      <t>ニッチュウ</t>
    </rPh>
    <phoneticPr fontId="3"/>
  </si>
  <si>
    <t>3.産婦の状態や希望に応じて、児の一時的な預かりに対応している（夜間のみ）</t>
    <rPh sb="2" eb="4">
      <t>サンプ</t>
    </rPh>
    <rPh sb="5" eb="7">
      <t>ジョウタイ</t>
    </rPh>
    <rPh sb="8" eb="10">
      <t>キボウ</t>
    </rPh>
    <rPh sb="11" eb="12">
      <t>オウ</t>
    </rPh>
    <rPh sb="15" eb="16">
      <t>コ</t>
    </rPh>
    <rPh sb="17" eb="20">
      <t>イチジテキ</t>
    </rPh>
    <rPh sb="21" eb="22">
      <t>アズ</t>
    </rPh>
    <rPh sb="25" eb="27">
      <t>タイオウ</t>
    </rPh>
    <rPh sb="32" eb="34">
      <t>ヤカン</t>
    </rPh>
    <phoneticPr fontId="3"/>
  </si>
  <si>
    <t>4.産婦の状態や希望に応じて、児の一時的な預かりに対応している（日中・夜間ともに）</t>
    <rPh sb="17" eb="20">
      <t>イチジテキ</t>
    </rPh>
    <rPh sb="32" eb="34">
      <t>ニッチュウ</t>
    </rPh>
    <phoneticPr fontId="3"/>
  </si>
  <si>
    <t>産後ケア事業を実施するうえで、メンタル面で課題を抱える産婦への対応を行う際、精神科や心療内科等の医師・医療機関に連携するための、市町村との連携体制を構築していますか。【2を選択した場合は質問47へ】</t>
    <rPh sb="0" eb="2">
      <t>サンゴ</t>
    </rPh>
    <rPh sb="4" eb="6">
      <t>ジギョウ</t>
    </rPh>
    <rPh sb="7" eb="9">
      <t>ジッシ</t>
    </rPh>
    <rPh sb="19" eb="20">
      <t>メン</t>
    </rPh>
    <rPh sb="21" eb="23">
      <t>カダイ</t>
    </rPh>
    <rPh sb="24" eb="25">
      <t>カカ</t>
    </rPh>
    <rPh sb="27" eb="29">
      <t>サンプ</t>
    </rPh>
    <rPh sb="31" eb="33">
      <t>タイオウ</t>
    </rPh>
    <rPh sb="34" eb="35">
      <t>オコナ</t>
    </rPh>
    <rPh sb="36" eb="37">
      <t>サイ</t>
    </rPh>
    <rPh sb="38" eb="41">
      <t>セイシンカ</t>
    </rPh>
    <rPh sb="42" eb="46">
      <t>シンリョウナイカ</t>
    </rPh>
    <rPh sb="46" eb="47">
      <t>ナド</t>
    </rPh>
    <rPh sb="48" eb="50">
      <t>イシ</t>
    </rPh>
    <rPh sb="51" eb="55">
      <t>イリョウキカン</t>
    </rPh>
    <rPh sb="56" eb="58">
      <t>レンケイ</t>
    </rPh>
    <rPh sb="64" eb="67">
      <t>シチョウソン</t>
    </rPh>
    <rPh sb="69" eb="71">
      <t>レンケイ</t>
    </rPh>
    <rPh sb="71" eb="73">
      <t>タイセイ</t>
    </rPh>
    <rPh sb="74" eb="76">
      <t>コウチク</t>
    </rPh>
    <rPh sb="86" eb="88">
      <t>センタク</t>
    </rPh>
    <rPh sb="90" eb="92">
      <t>バアイ</t>
    </rPh>
    <rPh sb="93" eb="95">
      <t>シツモン</t>
    </rPh>
    <phoneticPr fontId="3"/>
  </si>
  <si>
    <t>※事業費：保健衛生費、燃料費、消耗器具備品費　等</t>
    <phoneticPr fontId="3"/>
  </si>
  <si>
    <t>10.その他他機関との連携上で課題がある</t>
    <rPh sb="11" eb="14">
      <t>レンケイジョウ</t>
    </rPh>
    <rPh sb="15" eb="17">
      <t>カダイ</t>
    </rPh>
    <phoneticPr fontId="3"/>
  </si>
  <si>
    <t>1.新築や改修等を行った</t>
    <rPh sb="5" eb="8">
      <t>カイシュウナド</t>
    </rPh>
    <rPh sb="9" eb="10">
      <t>オコナ</t>
    </rPh>
    <phoneticPr fontId="3"/>
  </si>
  <si>
    <t>2.新築や改修等を行っていない</t>
    <rPh sb="5" eb="8">
      <t>カイシュウナド</t>
    </rPh>
    <rPh sb="9" eb="10">
      <t>オコナ</t>
    </rPh>
    <phoneticPr fontId="3"/>
  </si>
  <si>
    <t>実施していない事業類型については記入不要です。</t>
    <rPh sb="0" eb="2">
      <t>ジッシ</t>
    </rPh>
    <rPh sb="7" eb="11">
      <t>ジギョウルイケイ</t>
    </rPh>
    <rPh sb="16" eb="20">
      <t>キニュウフヨウ</t>
    </rPh>
    <phoneticPr fontId="3"/>
  </si>
  <si>
    <t>4.利用者のEPDSの点数を確認・把握していない</t>
    <phoneticPr fontId="3"/>
  </si>
  <si>
    <t>■回答完了後の提出手順について</t>
    <rPh sb="1" eb="3">
      <t>カイトウ</t>
    </rPh>
    <rPh sb="3" eb="5">
      <t>カンリョウ</t>
    </rPh>
    <rPh sb="5" eb="6">
      <t>ゴ</t>
    </rPh>
    <rPh sb="7" eb="9">
      <t>テイシュツ</t>
    </rPh>
    <rPh sb="9" eb="11">
      <t>テジュン</t>
    </rPh>
    <phoneticPr fontId="1"/>
  </si>
  <si>
    <t>■回答開始時の注意点</t>
    <rPh sb="1" eb="3">
      <t>カイトウ</t>
    </rPh>
    <rPh sb="3" eb="5">
      <t>カイシ</t>
    </rPh>
    <rPh sb="5" eb="6">
      <t>ジ</t>
    </rPh>
    <rPh sb="7" eb="10">
      <t>チュウイテン</t>
    </rPh>
    <phoneticPr fontId="1"/>
  </si>
  <si>
    <t>開始画面にて「編集を有効にする」をクリックしてください。</t>
    <rPh sb="0" eb="4">
      <t>カイシガメン</t>
    </rPh>
    <rPh sb="7" eb="9">
      <t>ヘンシュウ</t>
    </rPh>
    <rPh sb="10" eb="12">
      <t>ユウコウ</t>
    </rPh>
    <phoneticPr fontId="3"/>
  </si>
  <si>
    <t>保護ビューのままだと回答が入力できません。</t>
    <rPh sb="0" eb="2">
      <t>ホゴ</t>
    </rPh>
    <rPh sb="10" eb="12">
      <t>カイトウ</t>
    </rPh>
    <rPh sb="13" eb="15">
      <t>ニュウリョク</t>
    </rPh>
    <phoneticPr fontId="3"/>
  </si>
  <si>
    <r>
      <t>4.看護系職種総計</t>
    </r>
    <r>
      <rPr>
        <sz val="8"/>
        <color theme="1"/>
        <rFont val="HGP創英角ｺﾞｼｯｸUB"/>
        <family val="3"/>
        <charset val="128"/>
      </rPr>
      <t>（1～3の職種を分けずに計算）</t>
    </r>
    <rPh sb="2" eb="5">
      <t>カンゴケイ</t>
    </rPh>
    <rPh sb="5" eb="7">
      <t>ショクシュ</t>
    </rPh>
    <rPh sb="7" eb="9">
      <t>ソウケイ</t>
    </rPh>
    <rPh sb="14" eb="16">
      <t>ショクシュ</t>
    </rPh>
    <rPh sb="17" eb="18">
      <t>ワ</t>
    </rPh>
    <rPh sb="21" eb="23">
      <t>ケイサン</t>
    </rPh>
    <phoneticPr fontId="3"/>
  </si>
  <si>
    <t>産後ケア事業のそれぞれの利用定員の設定方法について、当てはまるものをお選びください。【4を選択した場合は質問20へ】</t>
    <rPh sb="12" eb="14">
      <t>リヨウ</t>
    </rPh>
    <rPh sb="14" eb="16">
      <t>テイイン</t>
    </rPh>
    <rPh sb="17" eb="21">
      <t>セッテイホウホウ</t>
    </rPh>
    <rPh sb="26" eb="27">
      <t>ア</t>
    </rPh>
    <rPh sb="35" eb="36">
      <t>エラ</t>
    </rPh>
    <rPh sb="45" eb="47">
      <t>センタク</t>
    </rPh>
    <rPh sb="49" eb="51">
      <t>バアイ</t>
    </rPh>
    <rPh sb="52" eb="54">
      <t>シツモン</t>
    </rPh>
    <phoneticPr fontId="3"/>
  </si>
  <si>
    <t>V2</t>
    <phoneticPr fontId="3"/>
  </si>
  <si>
    <t>令和5年9月19日（火）～10月13日（金）　12時まで　</t>
    <rPh sb="0" eb="1">
      <t>レイ</t>
    </rPh>
    <rPh sb="1" eb="2">
      <t>ワ</t>
    </rPh>
    <rPh sb="3" eb="4">
      <t>ネン</t>
    </rPh>
    <rPh sb="5" eb="6">
      <t>ツキ</t>
    </rPh>
    <rPh sb="8" eb="9">
      <t>ニチ</t>
    </rPh>
    <rPh sb="10" eb="11">
      <t>ヒ</t>
    </rPh>
    <rPh sb="15" eb="16">
      <t>ツキ</t>
    </rPh>
    <rPh sb="20" eb="21">
      <t>キン</t>
    </rPh>
    <phoneticPr fontId="1"/>
  </si>
  <si>
    <r>
      <t>例）　　sangocare2023.xlsx 　→　　　sangocare2023_</t>
    </r>
    <r>
      <rPr>
        <b/>
        <sz val="11"/>
        <rFont val="ＭＳ Ｐゴシック"/>
        <family val="3"/>
        <charset val="128"/>
      </rPr>
      <t>野村助産院</t>
    </r>
    <r>
      <rPr>
        <sz val="11"/>
        <rFont val="ＭＳ Ｐゴシック"/>
        <family val="3"/>
        <charset val="128"/>
      </rPr>
      <t>.xlsx　</t>
    </r>
    <rPh sb="42" eb="47">
      <t>ノムラジョサンイン</t>
    </rPh>
    <phoneticPr fontId="3"/>
  </si>
  <si>
    <r>
      <t>①アンケートに回答した後、</t>
    </r>
    <r>
      <rPr>
        <b/>
        <u/>
        <sz val="11"/>
        <color rgb="FFFF0000"/>
        <rFont val="ＭＳ Ｐゴシック"/>
        <family val="3"/>
        <charset val="128"/>
      </rPr>
      <t>ファイル名の末尾に事業者名を追加し、保存</t>
    </r>
    <r>
      <rPr>
        <sz val="11"/>
        <rFont val="ＭＳ Ｐゴシック"/>
        <family val="3"/>
        <charset val="128"/>
      </rPr>
      <t>してください</t>
    </r>
    <r>
      <rPr>
        <sz val="11"/>
        <color rgb="FFFF0000"/>
        <rFont val="ＭＳ Ｐゴシック"/>
        <family val="3"/>
        <charset val="128"/>
      </rPr>
      <t>。</t>
    </r>
    <r>
      <rPr>
        <b/>
        <u/>
        <sz val="11"/>
        <color rgb="FFFF0000"/>
        <rFont val="ＭＳ Ｐゴシック"/>
        <family val="3"/>
        <charset val="128"/>
      </rPr>
      <t>※シートのコピーやシート名の変更はしないでください。</t>
    </r>
    <rPh sb="19" eb="21">
      <t>マツビ</t>
    </rPh>
    <rPh sb="27" eb="29">
      <t>ツイカ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</si>
</sst>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49"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6"/>
      <color theme="0"/>
      <name val="HGP創英角ｺﾞｼｯｸUB"/>
      <family val="3"/>
      <charset val="128"/>
    </font>
    <font>
      <sz val="14"/>
      <color theme="1"/>
      <name val="HGP創英角ｺﾞｼｯｸUB"/>
      <family val="3"/>
      <charset val="128"/>
    </font>
    <font>
      <sz val="11"/>
      <name val="ＭＳ Ｐゴシック"/>
      <family val="3"/>
      <charset val="128"/>
    </font>
    <font>
      <sz val="14"/>
      <name val="HGP創英角ｺﾞｼｯｸUB"/>
      <family val="3"/>
      <charset val="128"/>
    </font>
    <font>
      <sz val="6"/>
      <name val="ＭＳ Ｐゴシック"/>
      <family val="3"/>
      <charset val="128"/>
    </font>
    <font>
      <b/>
      <u/>
      <sz val="11"/>
      <color rgb="FFFF0000"/>
      <name val="ＭＳ Ｐゴシック"/>
      <family val="3"/>
      <charset val="128"/>
    </font>
    <font>
      <sz val="11"/>
      <color rgb="FFFF0000"/>
      <name val="ＭＳ Ｐゴシック"/>
      <family val="3"/>
      <charset val="128"/>
    </font>
    <font>
      <sz val="11"/>
      <color rgb="FFFF0000"/>
      <name val="HGP創英角ｺﾞｼｯｸUB"/>
      <family val="3"/>
      <charset val="128"/>
    </font>
    <font>
      <sz val="11"/>
      <color theme="1"/>
      <name val="HGP創英角ｺﾞｼｯｸUB"/>
      <family val="3"/>
      <charset val="128"/>
    </font>
    <font>
      <sz val="11"/>
      <color theme="1"/>
      <name val="HGS創英角ｺﾞｼｯｸUB"/>
      <family val="3"/>
      <charset val="128"/>
    </font>
    <font>
      <sz val="11"/>
      <color theme="8"/>
      <name val="ＭＳ Ｐゴシック"/>
      <family val="3"/>
      <charset val="128"/>
    </font>
    <font>
      <sz val="11"/>
      <color theme="0"/>
      <name val="HGP創英角ｺﾞｼｯｸUB"/>
      <family val="3"/>
      <charset val="128"/>
    </font>
    <font>
      <sz val="11"/>
      <name val="HGP創英角ｺﾞｼｯｸUB"/>
      <family val="3"/>
      <charset val="128"/>
    </font>
    <font>
      <sz val="11"/>
      <color indexed="8"/>
      <name val="HGP創英角ｺﾞｼｯｸUB"/>
      <family val="3"/>
      <charset val="128"/>
    </font>
    <font>
      <u/>
      <sz val="11"/>
      <color theme="10"/>
      <name val="游ゴシック"/>
      <family val="2"/>
      <charset val="128"/>
      <scheme val="minor"/>
    </font>
    <font>
      <b/>
      <u/>
      <sz val="11"/>
      <color rgb="FFFF0000"/>
      <name val="游ゴシック"/>
      <family val="3"/>
      <charset val="128"/>
      <scheme val="minor"/>
    </font>
    <font>
      <sz val="18"/>
      <color theme="0"/>
      <name val="HGP創英角ｺﾞｼｯｸUB"/>
      <family val="3"/>
      <charset val="128"/>
    </font>
    <font>
      <sz val="11"/>
      <color theme="1"/>
      <name val="游ゴシック"/>
      <family val="3"/>
      <charset val="128"/>
      <scheme val="minor"/>
    </font>
    <font>
      <sz val="11"/>
      <color theme="1" tint="4.9989318521683403E-2"/>
      <name val="ＭＳ Ｐゴシック"/>
      <family val="3"/>
      <charset val="128"/>
    </font>
    <font>
      <u/>
      <sz val="11"/>
      <color theme="8"/>
      <name val="ＭＳ Ｐゴシック"/>
      <family val="3"/>
      <charset val="128"/>
    </font>
    <font>
      <sz val="8"/>
      <color theme="1"/>
      <name val="HGP創英角ｺﾞｼｯｸUB"/>
      <family val="3"/>
      <charset val="128"/>
    </font>
    <font>
      <sz val="11"/>
      <color rgb="FF000000"/>
      <name val="HGP創英角ｺﾞｼｯｸUB"/>
      <family val="3"/>
      <charset val="128"/>
    </font>
    <font>
      <u/>
      <sz val="11"/>
      <color rgb="FFFF0000"/>
      <name val="HGP創英角ｺﾞｼｯｸUB"/>
      <family val="3"/>
      <charset val="128"/>
    </font>
    <font>
      <u/>
      <sz val="11"/>
      <color rgb="FF000000"/>
      <name val="HGP創英角ｺﾞｼｯｸUB"/>
      <family val="3"/>
      <charset val="128"/>
    </font>
    <font>
      <b/>
      <sz val="11"/>
      <color rgb="FFFF0000"/>
      <name val="游ゴシック"/>
      <family val="2"/>
      <charset val="128"/>
      <scheme val="minor"/>
    </font>
    <font>
      <u/>
      <sz val="11"/>
      <name val="ＭＳ Ｐゴシック"/>
      <family val="3"/>
      <charset val="128"/>
    </font>
    <font>
      <sz val="11"/>
      <color theme="8"/>
      <name val="HGP創英角ｺﾞｼｯｸUB"/>
      <family val="3"/>
      <charset val="128"/>
    </font>
    <font>
      <b/>
      <u/>
      <sz val="11"/>
      <name val="ＭＳ Ｐゴシック"/>
      <family val="3"/>
      <charset val="128"/>
    </font>
    <font>
      <u/>
      <sz val="11"/>
      <color theme="1"/>
      <name val="HGP創英角ｺﾞｼｯｸUB"/>
      <family val="3"/>
      <charset val="128"/>
    </font>
    <font>
      <u/>
      <sz val="11"/>
      <color theme="1"/>
      <name val="ＭＳ Ｐゴシック"/>
      <family val="3"/>
      <charset val="128"/>
    </font>
    <font>
      <b/>
      <sz val="11"/>
      <color theme="8"/>
      <name val="游ゴシック"/>
      <family val="2"/>
      <charset val="128"/>
      <scheme val="minor"/>
    </font>
    <font>
      <sz val="12"/>
      <name val="HGP創英角ｺﾞｼｯｸUB"/>
      <family val="3"/>
      <charset val="128"/>
    </font>
    <font>
      <sz val="10"/>
      <name val="ＭＳ ゴシック"/>
      <family val="3"/>
      <charset val="128"/>
    </font>
    <font>
      <u/>
      <sz val="11"/>
      <color rgb="FFFF0000"/>
      <name val="ＭＳ Ｐゴシック"/>
      <family val="3"/>
      <charset val="128"/>
    </font>
    <font>
      <sz val="12"/>
      <color rgb="FFFF0000"/>
      <name val="HGP創英角ｺﾞｼｯｸUB"/>
      <family val="3"/>
      <charset val="128"/>
    </font>
    <font>
      <b/>
      <sz val="11"/>
      <color theme="4"/>
      <name val="ＭＳ Ｐゴシック"/>
      <family val="3"/>
      <charset val="128"/>
    </font>
    <font>
      <sz val="11"/>
      <color theme="4"/>
      <name val="ＭＳ Ｐゴシック"/>
      <family val="3"/>
      <charset val="128"/>
    </font>
    <font>
      <sz val="16"/>
      <color theme="4"/>
      <name val="HGP創英角ｺﾞｼｯｸUB"/>
      <family val="3"/>
      <charset val="128"/>
    </font>
    <font>
      <sz val="16"/>
      <color theme="4"/>
      <name val="HGS創英角ｺﾞｼｯｸUB"/>
      <family val="3"/>
      <charset val="128"/>
    </font>
    <font>
      <sz val="11"/>
      <name val="游ゴシック"/>
      <family val="3"/>
      <charset val="128"/>
      <scheme val="minor"/>
    </font>
    <font>
      <b/>
      <sz val="11"/>
      <name val="ＭＳ Ｐゴシック"/>
      <family val="3"/>
      <charset val="128"/>
    </font>
    <font>
      <u/>
      <sz val="11"/>
      <name val="HGP創英角ｺﾞｼｯｸUB"/>
      <family val="3"/>
      <charset val="128"/>
    </font>
    <font>
      <b/>
      <u/>
      <sz val="14"/>
      <color rgb="FFFF0000"/>
      <name val="游ゴシック"/>
      <family val="3"/>
      <charset val="128"/>
      <scheme val="minor"/>
    </font>
    <font>
      <sz val="14"/>
      <color rgb="FFFF0000"/>
      <name val="ＭＳ Ｐゴシック"/>
      <family val="3"/>
      <charset val="128"/>
    </font>
    <font>
      <sz val="12"/>
      <color rgb="FFFF0000"/>
      <name val="ＭＳ Ｐゴシック"/>
      <family val="3"/>
      <charset val="128"/>
    </font>
  </fonts>
  <fills count="14">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D5DC"/>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2" tint="0.79998168889431442"/>
        <bgColor indexed="64"/>
      </patternFill>
    </fill>
    <fill>
      <patternFill patternType="solid">
        <fgColor rgb="FFFFFF00"/>
        <bgColor indexed="64"/>
      </patternFill>
    </fill>
    <fill>
      <patternFill patternType="solid">
        <fgColor theme="5"/>
        <bgColor indexed="64"/>
      </patternFill>
    </fill>
    <fill>
      <patternFill patternType="solid">
        <fgColor theme="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3"/>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right style="thin">
        <color auto="1"/>
      </right>
      <top style="thin">
        <color auto="1"/>
      </top>
      <bottom style="double">
        <color auto="1"/>
      </bottom>
      <diagonal/>
    </border>
    <border>
      <left/>
      <right style="thin">
        <color indexed="64"/>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double">
        <color auto="1"/>
      </top>
      <bottom style="thin">
        <color auto="1"/>
      </bottom>
      <diagonal/>
    </border>
    <border>
      <left/>
      <right/>
      <top/>
      <bottom style="thin">
        <color indexed="64"/>
      </bottom>
      <diagonal/>
    </border>
    <border>
      <left style="thin">
        <color auto="1"/>
      </left>
      <right/>
      <top style="thin">
        <color auto="1"/>
      </top>
      <bottom style="double">
        <color auto="1"/>
      </bottom>
      <diagonal/>
    </border>
    <border>
      <left style="thin">
        <color auto="1"/>
      </left>
      <right/>
      <top style="double">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double">
        <color indexed="64"/>
      </bottom>
      <diagonal/>
    </border>
    <border>
      <left style="thin">
        <color indexed="64"/>
      </left>
      <right style="thin">
        <color indexed="64"/>
      </right>
      <top/>
      <bottom/>
      <diagonal/>
    </border>
    <border>
      <left style="thin">
        <color indexed="64"/>
      </left>
      <right style="thin">
        <color auto="1"/>
      </right>
      <top style="double">
        <color auto="1"/>
      </top>
      <bottom style="thin">
        <color indexed="64"/>
      </bottom>
      <diagonal/>
    </border>
    <border>
      <left style="thin">
        <color auto="1"/>
      </left>
      <right style="thin">
        <color auto="1"/>
      </right>
      <top style="thin">
        <color auto="1"/>
      </top>
      <bottom/>
      <diagonal/>
    </border>
    <border>
      <left style="thin">
        <color auto="1"/>
      </left>
      <right style="thin">
        <color auto="1"/>
      </right>
      <top/>
      <bottom style="double">
        <color indexed="64"/>
      </bottom>
      <diagonal/>
    </border>
    <border>
      <left style="thin">
        <color auto="1"/>
      </left>
      <right/>
      <top/>
      <bottom/>
      <diagonal/>
    </border>
    <border>
      <left/>
      <right/>
      <top style="thin">
        <color indexed="64"/>
      </top>
      <bottom/>
      <diagonal/>
    </border>
    <border>
      <left/>
      <right/>
      <top style="double">
        <color auto="1"/>
      </top>
      <bottom style="thin">
        <color auto="1"/>
      </bottom>
      <diagonal/>
    </border>
    <border>
      <left/>
      <right/>
      <top style="thin">
        <color auto="1"/>
      </top>
      <bottom style="thin">
        <color auto="1"/>
      </bottom>
      <diagonal/>
    </border>
    <border>
      <left/>
      <right style="thin">
        <color indexed="64"/>
      </right>
      <top style="thin">
        <color indexed="64"/>
      </top>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style="double">
        <color indexed="64"/>
      </top>
      <bottom style="thin">
        <color indexed="64"/>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s>
  <cellStyleXfs count="4">
    <xf numFmtId="0" fontId="0" fillId="0" borderId="0">
      <alignment vertical="center"/>
    </xf>
    <xf numFmtId="0" fontId="18" fillId="0" borderId="0" applyNumberFormat="0" applyFill="0" applyBorder="0" applyAlignment="0" applyProtection="0">
      <alignment vertical="center"/>
    </xf>
    <xf numFmtId="0" fontId="21" fillId="0" borderId="0">
      <alignment vertical="center"/>
    </xf>
    <xf numFmtId="0" fontId="6" fillId="0" borderId="0"/>
  </cellStyleXfs>
  <cellXfs count="304">
    <xf numFmtId="0" fontId="0" fillId="0" borderId="0" xfId="0">
      <alignment vertical="center"/>
    </xf>
    <xf numFmtId="0" fontId="2" fillId="3" borderId="0" xfId="0" applyFont="1" applyFill="1">
      <alignment vertical="center"/>
    </xf>
    <xf numFmtId="0" fontId="2" fillId="0" borderId="5" xfId="0" applyFont="1" applyBorder="1">
      <alignment vertical="center"/>
    </xf>
    <xf numFmtId="0" fontId="6" fillId="0" borderId="5" xfId="0" applyFont="1" applyBorder="1">
      <alignment vertical="center"/>
    </xf>
    <xf numFmtId="20" fontId="0" fillId="0" borderId="0" xfId="0" applyNumberFormat="1">
      <alignment vertical="center"/>
    </xf>
    <xf numFmtId="49" fontId="21" fillId="11" borderId="1" xfId="2" applyNumberFormat="1" applyFill="1" applyBorder="1">
      <alignment vertical="center"/>
    </xf>
    <xf numFmtId="49" fontId="21" fillId="11" borderId="1" xfId="2" applyNumberFormat="1" applyFill="1" applyBorder="1" applyAlignment="1">
      <alignment vertical="center" wrapText="1"/>
    </xf>
    <xf numFmtId="0" fontId="21" fillId="0" borderId="0" xfId="2">
      <alignment vertical="center"/>
    </xf>
    <xf numFmtId="0" fontId="18" fillId="0" borderId="0" xfId="1">
      <alignment vertical="center"/>
    </xf>
    <xf numFmtId="49" fontId="22" fillId="8" borderId="1" xfId="3" applyNumberFormat="1" applyFont="1" applyFill="1" applyBorder="1" applyAlignment="1">
      <alignment vertical="center"/>
    </xf>
    <xf numFmtId="0" fontId="21" fillId="8" borderId="1" xfId="2" applyFill="1" applyBorder="1">
      <alignment vertical="center"/>
    </xf>
    <xf numFmtId="49" fontId="21" fillId="8" borderId="1" xfId="2" applyNumberFormat="1" applyFill="1" applyBorder="1">
      <alignment vertical="center"/>
    </xf>
    <xf numFmtId="49" fontId="21" fillId="0" borderId="1" xfId="2" applyNumberFormat="1" applyBorder="1">
      <alignment vertical="center"/>
    </xf>
    <xf numFmtId="0" fontId="21" fillId="0" borderId="19" xfId="2" applyBorder="1">
      <alignment vertical="center"/>
    </xf>
    <xf numFmtId="49" fontId="21" fillId="0" borderId="0" xfId="2" applyNumberFormat="1">
      <alignment vertical="center"/>
    </xf>
    <xf numFmtId="0" fontId="4" fillId="5" borderId="0" xfId="0" applyFont="1" applyFill="1">
      <alignment vertical="center"/>
    </xf>
    <xf numFmtId="0" fontId="0" fillId="5" borderId="0" xfId="0" applyFill="1">
      <alignment vertical="center"/>
    </xf>
    <xf numFmtId="0" fontId="13" fillId="3" borderId="0" xfId="0" applyFont="1" applyFill="1" applyAlignment="1">
      <alignment horizontal="center" vertical="center"/>
    </xf>
    <xf numFmtId="0" fontId="11" fillId="3" borderId="0" xfId="0" applyFont="1" applyFill="1">
      <alignment vertical="center"/>
    </xf>
    <xf numFmtId="0" fontId="12" fillId="3" borderId="0" xfId="0" applyFont="1" applyFill="1" applyAlignment="1">
      <alignment horizontal="left" vertical="center"/>
    </xf>
    <xf numFmtId="0" fontId="12" fillId="3" borderId="0" xfId="0" applyFont="1" applyFill="1" applyAlignment="1">
      <alignment horizontal="center" vertical="center"/>
    </xf>
    <xf numFmtId="0" fontId="0" fillId="3" borderId="0" xfId="0" applyFill="1">
      <alignment vertical="center"/>
    </xf>
    <xf numFmtId="0" fontId="12" fillId="3" borderId="0" xfId="0" applyFont="1" applyFill="1">
      <alignment vertical="center"/>
    </xf>
    <xf numFmtId="0" fontId="17" fillId="0" borderId="10" xfId="0" applyFont="1" applyBorder="1">
      <alignment vertical="center"/>
    </xf>
    <xf numFmtId="0" fontId="16" fillId="0" borderId="19" xfId="0" applyFont="1" applyBorder="1" applyAlignment="1">
      <alignment horizontal="left" vertical="center"/>
    </xf>
    <xf numFmtId="0" fontId="16" fillId="0" borderId="25" xfId="0" applyFont="1" applyBorder="1">
      <alignment vertical="center"/>
    </xf>
    <xf numFmtId="0" fontId="16" fillId="0" borderId="12" xfId="0" applyFont="1" applyBorder="1" applyAlignment="1">
      <alignment horizontal="left" vertical="center"/>
    </xf>
    <xf numFmtId="0" fontId="16" fillId="0" borderId="24" xfId="0" applyFont="1" applyBorder="1">
      <alignment vertical="center"/>
    </xf>
    <xf numFmtId="0" fontId="12" fillId="3" borderId="20" xfId="0" applyFont="1" applyFill="1" applyBorder="1" applyAlignment="1">
      <alignment horizontal="left" vertical="center"/>
    </xf>
    <xf numFmtId="0" fontId="12" fillId="3" borderId="2" xfId="0" applyFont="1" applyFill="1" applyBorder="1" applyAlignment="1">
      <alignment horizontal="left" vertical="center"/>
    </xf>
    <xf numFmtId="0" fontId="12" fillId="3" borderId="2" xfId="0" applyFont="1" applyFill="1" applyBorder="1" applyAlignment="1">
      <alignment horizontal="center" vertical="center"/>
    </xf>
    <xf numFmtId="0" fontId="12" fillId="3" borderId="16" xfId="0" applyFont="1" applyFill="1" applyBorder="1" applyAlignment="1">
      <alignment horizontal="left" vertical="center"/>
    </xf>
    <xf numFmtId="0" fontId="12" fillId="3" borderId="1" xfId="0" applyFont="1" applyFill="1" applyBorder="1" applyAlignment="1">
      <alignment horizontal="left" vertical="center"/>
    </xf>
    <xf numFmtId="0" fontId="16" fillId="7" borderId="1" xfId="0" applyFont="1" applyFill="1" applyBorder="1" applyAlignment="1">
      <alignment horizontal="center" vertical="center" wrapText="1"/>
    </xf>
    <xf numFmtId="0" fontId="12" fillId="3" borderId="3" xfId="0" applyFont="1" applyFill="1" applyBorder="1" applyAlignment="1">
      <alignment horizontal="left" vertical="center"/>
    </xf>
    <xf numFmtId="0" fontId="6" fillId="3" borderId="0" xfId="0" applyFont="1" applyFill="1">
      <alignment vertical="center"/>
    </xf>
    <xf numFmtId="0" fontId="14" fillId="3" borderId="0" xfId="0" applyFont="1" applyFill="1">
      <alignment vertical="center"/>
    </xf>
    <xf numFmtId="0" fontId="6" fillId="3" borderId="0" xfId="0" applyFont="1" applyFill="1" applyAlignment="1">
      <alignment horizontal="left" vertical="center"/>
    </xf>
    <xf numFmtId="0" fontId="2" fillId="3" borderId="0" xfId="0" applyFont="1" applyFill="1" applyAlignment="1">
      <alignment horizontal="left" vertical="center"/>
    </xf>
    <xf numFmtId="0" fontId="12" fillId="0" borderId="0" xfId="0" applyFont="1" applyAlignment="1">
      <alignment horizontal="center" vertical="center"/>
    </xf>
    <xf numFmtId="0" fontId="16" fillId="3" borderId="0" xfId="0" applyFont="1" applyFill="1">
      <alignment vertical="center"/>
    </xf>
    <xf numFmtId="0" fontId="16" fillId="3" borderId="15" xfId="0" applyFont="1" applyFill="1" applyBorder="1" applyAlignment="1">
      <alignment horizontal="left" vertical="center"/>
    </xf>
    <xf numFmtId="0" fontId="16" fillId="3" borderId="1" xfId="0" applyFont="1" applyFill="1" applyBorder="1" applyAlignment="1">
      <alignment horizontal="left" vertical="center"/>
    </xf>
    <xf numFmtId="0" fontId="12" fillId="3" borderId="1" xfId="0" applyFont="1" applyFill="1" applyBorder="1" applyAlignment="1">
      <alignment horizontal="right" vertical="center"/>
    </xf>
    <xf numFmtId="0" fontId="16" fillId="0" borderId="0" xfId="0" applyFont="1">
      <alignment vertical="center"/>
    </xf>
    <xf numFmtId="0" fontId="12" fillId="0" borderId="0" xfId="0" applyFont="1">
      <alignment vertical="center"/>
    </xf>
    <xf numFmtId="0" fontId="12" fillId="0" borderId="0" xfId="0" applyFont="1" applyAlignment="1">
      <alignment vertical="center" wrapText="1"/>
    </xf>
    <xf numFmtId="0" fontId="6"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vertical="center" wrapText="1"/>
    </xf>
    <xf numFmtId="0" fontId="13" fillId="0" borderId="0" xfId="0" applyFont="1" applyAlignment="1">
      <alignment horizontal="center" vertical="center"/>
    </xf>
    <xf numFmtId="0" fontId="12" fillId="0" borderId="0" xfId="0" applyFont="1" applyAlignment="1">
      <alignment horizontal="left" vertical="center"/>
    </xf>
    <xf numFmtId="0" fontId="16" fillId="0" borderId="0" xfId="0" applyFont="1" applyAlignment="1">
      <alignment vertical="center" wrapText="1"/>
    </xf>
    <xf numFmtId="0" fontId="12" fillId="3" borderId="2" xfId="0" applyFont="1" applyFill="1" applyBorder="1">
      <alignment vertical="center"/>
    </xf>
    <xf numFmtId="0" fontId="12" fillId="3" borderId="4" xfId="0" applyFont="1" applyFill="1" applyBorder="1" applyAlignment="1">
      <alignment horizontal="center" vertical="center"/>
    </xf>
    <xf numFmtId="0" fontId="12" fillId="3" borderId="3" xfId="0" applyFont="1" applyFill="1" applyBorder="1">
      <alignment vertical="center"/>
    </xf>
    <xf numFmtId="0" fontId="12" fillId="3" borderId="1" xfId="0" applyFont="1" applyFill="1" applyBorder="1">
      <alignment vertical="center"/>
    </xf>
    <xf numFmtId="0" fontId="6" fillId="0" borderId="0" xfId="0" applyFont="1" applyAlignment="1">
      <alignment vertical="center" wrapText="1"/>
    </xf>
    <xf numFmtId="0" fontId="12" fillId="3" borderId="1" xfId="0" applyFont="1" applyFill="1" applyBorder="1" applyAlignment="1">
      <alignment horizontal="centerContinuous" vertical="center"/>
    </xf>
    <xf numFmtId="0" fontId="12" fillId="3" borderId="3" xfId="0" applyFont="1" applyFill="1" applyBorder="1" applyAlignment="1">
      <alignment horizontal="right" vertical="center"/>
    </xf>
    <xf numFmtId="0" fontId="12" fillId="7" borderId="16" xfId="0" applyFont="1" applyFill="1" applyBorder="1" applyAlignment="1">
      <alignment horizontal="center" vertical="center"/>
    </xf>
    <xf numFmtId="0" fontId="12" fillId="3" borderId="9" xfId="0" applyFont="1" applyFill="1" applyBorder="1">
      <alignment vertical="center"/>
    </xf>
    <xf numFmtId="0" fontId="12" fillId="3" borderId="9"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7" xfId="0" applyFont="1" applyFill="1" applyBorder="1" applyAlignment="1">
      <alignment horizontal="center" vertical="center"/>
    </xf>
    <xf numFmtId="0" fontId="12" fillId="7" borderId="16" xfId="0" applyFont="1" applyFill="1" applyBorder="1" applyAlignment="1">
      <alignment horizontal="right" vertical="center"/>
    </xf>
    <xf numFmtId="0" fontId="2" fillId="0" borderId="0" xfId="0" applyFont="1">
      <alignment vertical="center"/>
    </xf>
    <xf numFmtId="0" fontId="12" fillId="0" borderId="2" xfId="0" applyFont="1" applyBorder="1">
      <alignment vertical="center"/>
    </xf>
    <xf numFmtId="0" fontId="6" fillId="0" borderId="0" xfId="0" applyFont="1">
      <alignment vertical="center"/>
    </xf>
    <xf numFmtId="0" fontId="16" fillId="0" borderId="16" xfId="0" applyFont="1" applyBorder="1">
      <alignmen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1" xfId="0" applyFont="1" applyBorder="1" applyAlignment="1">
      <alignment horizontal="left" vertical="center"/>
    </xf>
    <xf numFmtId="0" fontId="12" fillId="0" borderId="0" xfId="0" applyFont="1" applyAlignment="1">
      <alignment horizontal="centerContinuous" vertical="center"/>
    </xf>
    <xf numFmtId="0" fontId="12" fillId="3" borderId="17" xfId="0" applyFont="1" applyFill="1" applyBorder="1" applyAlignment="1">
      <alignment horizontal="centerContinuous" vertical="center"/>
    </xf>
    <xf numFmtId="0" fontId="12" fillId="3" borderId="18" xfId="0" applyFont="1" applyFill="1" applyBorder="1" applyAlignment="1">
      <alignment horizontal="left" vertical="center"/>
    </xf>
    <xf numFmtId="0" fontId="12" fillId="3" borderId="16" xfId="0" applyFont="1" applyFill="1" applyBorder="1" applyAlignment="1">
      <alignment horizontal="right" vertical="center"/>
    </xf>
    <xf numFmtId="0" fontId="12" fillId="7" borderId="16" xfId="0" applyFont="1" applyFill="1" applyBorder="1" applyAlignment="1">
      <alignment horizontal="center" vertical="center" wrapText="1"/>
    </xf>
    <xf numFmtId="0" fontId="12" fillId="3" borderId="0" xfId="0" applyFont="1" applyFill="1" applyAlignment="1">
      <alignment horizontal="center" vertical="center" wrapText="1"/>
    </xf>
    <xf numFmtId="0" fontId="16" fillId="3" borderId="2" xfId="0" applyFont="1" applyFill="1" applyBorder="1" applyAlignment="1">
      <alignment horizontal="center" vertical="center"/>
    </xf>
    <xf numFmtId="0" fontId="16" fillId="0" borderId="13" xfId="0" applyFont="1" applyBorder="1" applyAlignment="1">
      <alignment horizontal="left" vertical="center"/>
    </xf>
    <xf numFmtId="0" fontId="12" fillId="0" borderId="7" xfId="0" applyFont="1" applyBorder="1" applyAlignment="1">
      <alignment horizontal="left" vertical="center"/>
    </xf>
    <xf numFmtId="0" fontId="12" fillId="0" borderId="12" xfId="0" applyFont="1" applyBorder="1" applyAlignment="1">
      <alignment horizontal="left" vertical="center"/>
    </xf>
    <xf numFmtId="0" fontId="12" fillId="0" borderId="6" xfId="0" applyFont="1" applyBorder="1" applyAlignment="1">
      <alignment horizontal="left" vertical="center"/>
    </xf>
    <xf numFmtId="0" fontId="12" fillId="0" borderId="13" xfId="0" applyFont="1" applyBorder="1" applyAlignment="1">
      <alignment horizontal="left" vertical="center"/>
    </xf>
    <xf numFmtId="0" fontId="16" fillId="0" borderId="17" xfId="0" applyFont="1" applyBorder="1" applyAlignment="1">
      <alignment vertical="center" wrapText="1"/>
    </xf>
    <xf numFmtId="0" fontId="12" fillId="3" borderId="2" xfId="0" applyFont="1" applyFill="1" applyBorder="1" applyAlignment="1">
      <alignment horizontal="centerContinuous" vertical="center"/>
    </xf>
    <xf numFmtId="0" fontId="12" fillId="3" borderId="3" xfId="0" applyFont="1" applyFill="1" applyBorder="1" applyAlignment="1">
      <alignment horizontal="center" vertical="center"/>
    </xf>
    <xf numFmtId="0" fontId="15" fillId="9" borderId="13" xfId="0" applyFont="1" applyFill="1" applyBorder="1" applyAlignment="1">
      <alignment horizontal="left" vertical="center"/>
    </xf>
    <xf numFmtId="0" fontId="15" fillId="9" borderId="22" xfId="0" applyFont="1" applyFill="1" applyBorder="1" applyAlignment="1">
      <alignment horizontal="center" vertical="center"/>
    </xf>
    <xf numFmtId="0" fontId="15" fillId="9" borderId="7" xfId="0" applyFont="1" applyFill="1" applyBorder="1" applyAlignment="1">
      <alignment horizontal="center" vertical="center"/>
    </xf>
    <xf numFmtId="0" fontId="12" fillId="7" borderId="3" xfId="0" applyFont="1" applyFill="1" applyBorder="1" applyAlignment="1">
      <alignment horizontal="center" vertical="center"/>
    </xf>
    <xf numFmtId="0" fontId="12" fillId="0" borderId="3" xfId="0" applyFont="1" applyBorder="1" applyAlignment="1">
      <alignment horizontal="left" vertical="center" wrapText="1" indent="1"/>
    </xf>
    <xf numFmtId="0" fontId="12" fillId="0" borderId="1" xfId="0" applyFont="1" applyBorder="1" applyAlignment="1">
      <alignment horizontal="left" vertical="center" wrapText="1" indent="1"/>
    </xf>
    <xf numFmtId="0" fontId="12" fillId="0" borderId="1" xfId="0" applyFont="1" applyBorder="1" applyAlignment="1">
      <alignment horizontal="right" vertical="center"/>
    </xf>
    <xf numFmtId="0" fontId="12" fillId="0" borderId="15" xfId="0" applyFont="1" applyBorder="1" applyAlignment="1">
      <alignment horizontal="left" vertical="center" wrapText="1" indent="1"/>
    </xf>
    <xf numFmtId="0" fontId="11" fillId="3" borderId="0" xfId="0" applyFont="1" applyFill="1" applyAlignment="1">
      <alignment horizontal="left" vertical="center"/>
    </xf>
    <xf numFmtId="0" fontId="12" fillId="0" borderId="1" xfId="0" applyFont="1" applyBorder="1">
      <alignment vertical="center"/>
    </xf>
    <xf numFmtId="0" fontId="12" fillId="0" borderId="3" xfId="0" applyFont="1" applyBorder="1" applyAlignment="1">
      <alignment horizontal="center" vertical="center"/>
    </xf>
    <xf numFmtId="0" fontId="12" fillId="7" borderId="1" xfId="0" applyFont="1" applyFill="1" applyBorder="1" applyAlignment="1">
      <alignment horizontal="center" vertical="center"/>
    </xf>
    <xf numFmtId="0" fontId="6" fillId="0" borderId="0" xfId="0" applyFont="1" applyAlignment="1">
      <alignment horizontal="left" vertical="center" wrapText="1" indent="1"/>
    </xf>
    <xf numFmtId="0" fontId="30" fillId="3" borderId="0" xfId="0" applyFont="1" applyFill="1" applyAlignment="1">
      <alignment vertical="center" wrapText="1"/>
    </xf>
    <xf numFmtId="0" fontId="31" fillId="3" borderId="0" xfId="0" applyFont="1" applyFill="1" applyAlignment="1">
      <alignment horizontal="left" vertical="center"/>
    </xf>
    <xf numFmtId="0" fontId="14" fillId="3" borderId="0" xfId="0" applyFont="1" applyFill="1" applyAlignment="1">
      <alignment horizontal="left" vertical="center"/>
    </xf>
    <xf numFmtId="0" fontId="16" fillId="3" borderId="0" xfId="0" applyFont="1" applyFill="1" applyAlignment="1">
      <alignment vertical="center" wrapText="1"/>
    </xf>
    <xf numFmtId="0" fontId="14" fillId="0" borderId="0" xfId="0" applyFont="1" applyAlignment="1">
      <alignment horizontal="left" vertical="center"/>
    </xf>
    <xf numFmtId="0" fontId="23" fillId="0" borderId="0" xfId="0" applyFont="1" applyAlignment="1">
      <alignment horizontal="left" vertical="center"/>
    </xf>
    <xf numFmtId="0" fontId="12" fillId="3" borderId="26" xfId="0" applyFont="1" applyFill="1" applyBorder="1" applyAlignment="1">
      <alignment horizontal="centerContinuous" vertical="center"/>
    </xf>
    <xf numFmtId="0" fontId="12" fillId="3" borderId="7" xfId="0" applyFont="1" applyFill="1" applyBorder="1" applyAlignment="1">
      <alignment horizontal="centerContinuous" vertical="center"/>
    </xf>
    <xf numFmtId="0" fontId="12" fillId="3" borderId="17"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16" xfId="0" applyFont="1" applyFill="1" applyBorder="1" applyAlignment="1">
      <alignment horizontal="center" vertical="center"/>
    </xf>
    <xf numFmtId="0" fontId="12" fillId="7" borderId="29"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28"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3" borderId="1" xfId="0" applyFont="1" applyFill="1" applyBorder="1" applyAlignment="1">
      <alignment horizontal="left" vertical="center" wrapText="1" indent="1"/>
    </xf>
    <xf numFmtId="0" fontId="12" fillId="3" borderId="13" xfId="0" applyFont="1" applyFill="1" applyBorder="1" applyAlignment="1">
      <alignment horizontal="left" vertical="center" wrapText="1" indent="1"/>
    </xf>
    <xf numFmtId="0" fontId="16" fillId="0" borderId="3" xfId="0" applyFont="1" applyBorder="1" applyAlignment="1">
      <alignment horizontal="center" vertical="center"/>
    </xf>
    <xf numFmtId="0" fontId="16" fillId="0" borderId="16" xfId="0" applyFont="1" applyBorder="1" applyAlignment="1">
      <alignment horizontal="center" vertical="center"/>
    </xf>
    <xf numFmtId="0" fontId="12" fillId="0" borderId="1" xfId="0" applyFont="1" applyBorder="1" applyAlignment="1">
      <alignment horizontal="left" vertical="center" indent="1"/>
    </xf>
    <xf numFmtId="0" fontId="16" fillId="0" borderId="3" xfId="0" applyFont="1" applyBorder="1" applyAlignment="1">
      <alignment horizontal="left" vertical="center" indent="1"/>
    </xf>
    <xf numFmtId="0" fontId="12" fillId="3" borderId="9" xfId="0" applyFont="1" applyFill="1" applyBorder="1" applyAlignment="1">
      <alignment horizontal="left" vertical="center"/>
    </xf>
    <xf numFmtId="0" fontId="12" fillId="0" borderId="9" xfId="0" applyFont="1" applyBorder="1" applyAlignment="1">
      <alignment horizontal="center" vertical="center"/>
    </xf>
    <xf numFmtId="0" fontId="12" fillId="0" borderId="3" xfId="0" applyFont="1" applyBorder="1">
      <alignment vertical="center"/>
    </xf>
    <xf numFmtId="0" fontId="12" fillId="0" borderId="0" xfId="0" applyFont="1" applyAlignment="1">
      <alignment horizontal="right" vertical="center"/>
    </xf>
    <xf numFmtId="0" fontId="12" fillId="0" borderId="2" xfId="0" applyFont="1" applyBorder="1" applyAlignment="1">
      <alignment horizontal="centerContinuous" vertical="center"/>
    </xf>
    <xf numFmtId="0" fontId="0" fillId="3" borderId="17" xfId="0" applyFill="1" applyBorder="1">
      <alignment vertical="center"/>
    </xf>
    <xf numFmtId="0" fontId="12" fillId="0" borderId="2" xfId="0" applyFont="1" applyBorder="1" applyAlignment="1">
      <alignment horizontal="center" vertical="center"/>
    </xf>
    <xf numFmtId="0" fontId="16" fillId="3" borderId="16" xfId="0" applyFont="1" applyFill="1" applyBorder="1" applyAlignment="1">
      <alignment horizontal="left" vertical="center" indent="1"/>
    </xf>
    <xf numFmtId="0" fontId="0" fillId="3" borderId="3" xfId="0" applyFill="1" applyBorder="1">
      <alignment vertical="center"/>
    </xf>
    <xf numFmtId="0" fontId="12" fillId="3" borderId="16" xfId="0" applyFont="1" applyFill="1" applyBorder="1" applyAlignment="1">
      <alignment horizontal="left" vertical="center" wrapText="1"/>
    </xf>
    <xf numFmtId="0" fontId="12" fillId="0" borderId="0" xfId="0" applyFont="1" applyAlignment="1">
      <alignment horizontal="left" vertical="center" wrapText="1" indent="1"/>
    </xf>
    <xf numFmtId="0" fontId="10" fillId="3" borderId="0" xfId="0" applyFont="1" applyFill="1">
      <alignment vertical="center"/>
    </xf>
    <xf numFmtId="0" fontId="12" fillId="0" borderId="16" xfId="0" applyFont="1" applyBorder="1" applyAlignment="1">
      <alignment horizontal="left" vertical="center" wrapText="1" indent="1"/>
    </xf>
    <xf numFmtId="0" fontId="12" fillId="3" borderId="20" xfId="0" applyFont="1" applyFill="1" applyBorder="1" applyAlignment="1">
      <alignment horizontal="left" vertical="center" wrapText="1" indent="1"/>
    </xf>
    <xf numFmtId="0" fontId="12" fillId="3" borderId="20" xfId="0" applyFont="1" applyFill="1" applyBorder="1" applyAlignment="1">
      <alignment vertical="center" wrapText="1"/>
    </xf>
    <xf numFmtId="0" fontId="10" fillId="3" borderId="0" xfId="0" applyFont="1" applyFill="1" applyAlignment="1">
      <alignment horizontal="left" vertical="center"/>
    </xf>
    <xf numFmtId="0" fontId="16" fillId="0" borderId="1" xfId="0" applyFont="1" applyBorder="1" applyAlignment="1">
      <alignment horizontal="left" vertical="center" wrapText="1" indent="1"/>
    </xf>
    <xf numFmtId="0" fontId="30" fillId="0" borderId="0" xfId="0" applyFont="1">
      <alignment vertical="center"/>
    </xf>
    <xf numFmtId="0" fontId="12" fillId="3" borderId="17" xfId="0" applyFont="1" applyFill="1" applyBorder="1" applyAlignment="1">
      <alignment horizontal="left" vertical="center"/>
    </xf>
    <xf numFmtId="0" fontId="12" fillId="3" borderId="16" xfId="0" applyFont="1" applyFill="1" applyBorder="1">
      <alignment vertical="center"/>
    </xf>
    <xf numFmtId="0" fontId="16" fillId="3" borderId="1" xfId="0" applyFont="1" applyFill="1" applyBorder="1">
      <alignment vertical="center"/>
    </xf>
    <xf numFmtId="0" fontId="2" fillId="3" borderId="17" xfId="0" applyFont="1" applyFill="1" applyBorder="1">
      <alignment vertical="center"/>
    </xf>
    <xf numFmtId="0" fontId="12" fillId="3" borderId="18" xfId="0" applyFont="1" applyFill="1" applyBorder="1" applyAlignment="1">
      <alignment vertical="center" wrapText="1"/>
    </xf>
    <xf numFmtId="0" fontId="12" fillId="3" borderId="3" xfId="0" applyFont="1" applyFill="1" applyBorder="1" applyAlignment="1">
      <alignment vertical="center" wrapText="1"/>
    </xf>
    <xf numFmtId="0" fontId="16" fillId="3" borderId="1" xfId="0" applyFont="1" applyFill="1" applyBorder="1" applyAlignment="1">
      <alignment horizontal="left" vertical="center" wrapText="1" indent="2"/>
    </xf>
    <xf numFmtId="0" fontId="12" fillId="3" borderId="1" xfId="0" applyFont="1" applyFill="1" applyBorder="1" applyAlignment="1">
      <alignment vertical="center" wrapText="1"/>
    </xf>
    <xf numFmtId="0" fontId="12" fillId="3" borderId="1" xfId="0" applyFont="1" applyFill="1" applyBorder="1" applyAlignment="1">
      <alignment horizontal="left" vertical="center" wrapText="1" indent="2"/>
    </xf>
    <xf numFmtId="0" fontId="12" fillId="3" borderId="0" xfId="0" applyFont="1" applyFill="1" applyAlignment="1">
      <alignment horizontal="right" vertical="center"/>
    </xf>
    <xf numFmtId="0" fontId="12" fillId="0" borderId="17" xfId="0" applyFont="1" applyBorder="1" applyAlignment="1">
      <alignment vertical="center" wrapText="1"/>
    </xf>
    <xf numFmtId="0" fontId="12" fillId="0" borderId="1" xfId="0" applyFont="1" applyBorder="1" applyAlignment="1">
      <alignment horizontal="centerContinuous" vertical="center" wrapText="1"/>
    </xf>
    <xf numFmtId="0" fontId="12" fillId="0" borderId="18" xfId="0" applyFont="1" applyBorder="1" applyAlignment="1">
      <alignment vertical="center" wrapText="1"/>
    </xf>
    <xf numFmtId="0" fontId="12" fillId="0" borderId="2" xfId="0" applyFont="1" applyBorder="1" applyAlignment="1">
      <alignment horizontal="center" vertical="center" wrapText="1"/>
    </xf>
    <xf numFmtId="0" fontId="12" fillId="0" borderId="3" xfId="0" applyFont="1" applyBorder="1" applyAlignment="1">
      <alignment vertical="center" wrapText="1"/>
    </xf>
    <xf numFmtId="0" fontId="12" fillId="0" borderId="1" xfId="0" applyFont="1" applyBorder="1" applyAlignment="1">
      <alignment horizontal="left" vertical="center" wrapText="1" indent="2"/>
    </xf>
    <xf numFmtId="0" fontId="12" fillId="0" borderId="1" xfId="0" applyFont="1" applyBorder="1" applyAlignment="1">
      <alignment vertical="center" wrapText="1"/>
    </xf>
    <xf numFmtId="0" fontId="12" fillId="3" borderId="1" xfId="0" applyFont="1" applyFill="1" applyBorder="1" applyAlignment="1">
      <alignment horizontal="centerContinuous" vertical="center" wrapText="1"/>
    </xf>
    <xf numFmtId="0" fontId="0" fillId="3" borderId="1" xfId="0" applyFill="1" applyBorder="1" applyAlignment="1">
      <alignment horizontal="centerContinuous" vertical="center"/>
    </xf>
    <xf numFmtId="0" fontId="15" fillId="9" borderId="0" xfId="0" applyFont="1" applyFill="1">
      <alignment vertical="center"/>
    </xf>
    <xf numFmtId="0" fontId="15" fillId="9" borderId="0" xfId="0" applyFont="1" applyFill="1" applyAlignment="1">
      <alignment horizontal="center" vertical="center"/>
    </xf>
    <xf numFmtId="0" fontId="12" fillId="3" borderId="3" xfId="0" applyFont="1" applyFill="1" applyBorder="1" applyAlignment="1">
      <alignment horizontal="left" vertical="center" wrapText="1" indent="1"/>
    </xf>
    <xf numFmtId="3" fontId="12" fillId="0" borderId="0" xfId="0" applyNumberFormat="1" applyFont="1" applyAlignment="1">
      <alignment horizontal="center" vertical="center"/>
    </xf>
    <xf numFmtId="3" fontId="12" fillId="3" borderId="0" xfId="0" applyNumberFormat="1" applyFont="1" applyFill="1" applyAlignment="1">
      <alignment horizontal="center" vertical="center"/>
    </xf>
    <xf numFmtId="3" fontId="12" fillId="3" borderId="2" xfId="0" applyNumberFormat="1" applyFont="1" applyFill="1" applyBorder="1" applyAlignment="1">
      <alignment horizontal="center" vertical="center"/>
    </xf>
    <xf numFmtId="0" fontId="15" fillId="9" borderId="11" xfId="0" applyFont="1" applyFill="1" applyBorder="1" applyAlignment="1">
      <alignment vertical="center" wrapText="1"/>
    </xf>
    <xf numFmtId="0" fontId="15" fillId="9" borderId="8" xfId="0" applyFont="1" applyFill="1" applyBorder="1" applyAlignment="1">
      <alignment horizontal="center" vertical="center"/>
    </xf>
    <xf numFmtId="0" fontId="12" fillId="0" borderId="17" xfId="0" applyFont="1" applyBorder="1" applyAlignment="1">
      <alignment horizontal="left" vertical="center" wrapText="1" indent="1"/>
    </xf>
    <xf numFmtId="0" fontId="12" fillId="0" borderId="17" xfId="0" applyFont="1" applyBorder="1" applyAlignment="1">
      <alignment horizontal="right" vertical="center" wrapText="1"/>
    </xf>
    <xf numFmtId="0" fontId="15" fillId="9" borderId="8" xfId="0" applyFont="1" applyFill="1" applyBorder="1">
      <alignment vertical="center"/>
    </xf>
    <xf numFmtId="0" fontId="28" fillId="8" borderId="0" xfId="0" applyFont="1" applyFill="1">
      <alignment vertical="center"/>
    </xf>
    <xf numFmtId="0" fontId="12" fillId="0" borderId="1" xfId="0" applyFont="1" applyBorder="1" applyAlignment="1">
      <alignment horizontal="right" vertical="center" wrapText="1"/>
    </xf>
    <xf numFmtId="0" fontId="12" fillId="3" borderId="1" xfId="0" applyFont="1" applyFill="1" applyBorder="1" applyAlignment="1">
      <alignment horizontal="left" vertical="center" wrapText="1"/>
    </xf>
    <xf numFmtId="0" fontId="34" fillId="6" borderId="0" xfId="0" applyFont="1" applyFill="1">
      <alignment vertical="center"/>
    </xf>
    <xf numFmtId="0" fontId="35" fillId="3" borderId="0" xfId="0" applyFont="1" applyFill="1">
      <alignment vertical="center"/>
    </xf>
    <xf numFmtId="0" fontId="17" fillId="0" borderId="4" xfId="0" applyFont="1" applyBorder="1">
      <alignment vertical="center"/>
    </xf>
    <xf numFmtId="0" fontId="36" fillId="3" borderId="0" xfId="0" applyFont="1" applyFill="1">
      <alignment vertical="center"/>
    </xf>
    <xf numFmtId="0" fontId="37" fillId="3" borderId="0" xfId="0" applyFont="1" applyFill="1">
      <alignment vertical="center"/>
    </xf>
    <xf numFmtId="0" fontId="12" fillId="10" borderId="1" xfId="0" applyFont="1" applyFill="1" applyBorder="1" applyAlignment="1">
      <alignment horizontal="left" vertical="center" wrapText="1" indent="1"/>
    </xf>
    <xf numFmtId="0" fontId="12" fillId="6" borderId="16" xfId="0" applyFont="1" applyFill="1" applyBorder="1" applyAlignment="1" applyProtection="1">
      <alignment horizontal="center" vertical="center"/>
      <protection locked="0"/>
    </xf>
    <xf numFmtId="0" fontId="12" fillId="6" borderId="1" xfId="0" applyFont="1" applyFill="1" applyBorder="1" applyAlignment="1" applyProtection="1">
      <alignment horizontal="center" vertical="center"/>
      <protection locked="0"/>
    </xf>
    <xf numFmtId="0" fontId="12" fillId="6" borderId="1" xfId="0" applyFont="1" applyFill="1" applyBorder="1" applyAlignment="1" applyProtection="1">
      <alignment horizontal="center" vertical="center" wrapText="1"/>
      <protection locked="0"/>
    </xf>
    <xf numFmtId="0" fontId="12" fillId="6" borderId="3" xfId="0" applyFont="1" applyFill="1" applyBorder="1" applyAlignment="1" applyProtection="1">
      <alignment horizontal="center" vertical="center"/>
      <protection locked="0"/>
    </xf>
    <xf numFmtId="0" fontId="12" fillId="6" borderId="3" xfId="0" applyFont="1" applyFill="1" applyBorder="1" applyAlignment="1" applyProtection="1">
      <alignment horizontal="center" vertical="center" wrapText="1"/>
      <protection locked="0"/>
    </xf>
    <xf numFmtId="0" fontId="12" fillId="10" borderId="1" xfId="0" applyFont="1" applyFill="1" applyBorder="1" applyAlignment="1" applyProtection="1">
      <alignment horizontal="center" vertical="center"/>
      <protection locked="0"/>
    </xf>
    <xf numFmtId="0" fontId="12" fillId="6" borderId="6" xfId="0" applyFont="1" applyFill="1" applyBorder="1" applyAlignment="1" applyProtection="1">
      <alignment horizontal="center" vertical="center"/>
      <protection locked="0"/>
    </xf>
    <xf numFmtId="0" fontId="12" fillId="10" borderId="3" xfId="0" applyFont="1" applyFill="1" applyBorder="1" applyAlignment="1" applyProtection="1">
      <alignment horizontal="left" vertical="center" wrapText="1"/>
      <protection locked="0"/>
    </xf>
    <xf numFmtId="0" fontId="12" fillId="10" borderId="1" xfId="0" applyFont="1" applyFill="1" applyBorder="1" applyAlignment="1" applyProtection="1">
      <alignment horizontal="left" vertical="center" wrapText="1"/>
      <protection locked="0"/>
    </xf>
    <xf numFmtId="0" fontId="12" fillId="10" borderId="1" xfId="0" applyFont="1" applyFill="1" applyBorder="1" applyAlignment="1" applyProtection="1">
      <alignment horizontal="left" vertical="center"/>
      <protection locked="0"/>
    </xf>
    <xf numFmtId="0" fontId="12" fillId="10" borderId="1" xfId="0" applyFont="1" applyFill="1" applyBorder="1" applyAlignment="1" applyProtection="1">
      <alignment horizontal="center" vertical="center" wrapText="1"/>
      <protection locked="0"/>
    </xf>
    <xf numFmtId="0" fontId="12" fillId="12" borderId="1" xfId="0" applyFont="1" applyFill="1" applyBorder="1" applyAlignment="1" applyProtection="1">
      <alignment horizontal="left" vertical="center"/>
      <protection locked="0"/>
    </xf>
    <xf numFmtId="0" fontId="12" fillId="12" borderId="1" xfId="0" applyFont="1" applyFill="1" applyBorder="1" applyProtection="1">
      <alignment vertical="center"/>
      <protection locked="0"/>
    </xf>
    <xf numFmtId="0" fontId="12" fillId="12" borderId="1" xfId="0" applyFont="1" applyFill="1" applyBorder="1" applyAlignment="1" applyProtection="1">
      <alignment horizontal="center" vertical="center"/>
      <protection locked="0"/>
    </xf>
    <xf numFmtId="0" fontId="12" fillId="6" borderId="26" xfId="0" applyFont="1" applyFill="1" applyBorder="1" applyAlignment="1" applyProtection="1">
      <alignment horizontal="center" vertical="center" wrapText="1"/>
      <protection locked="0"/>
    </xf>
    <xf numFmtId="0" fontId="12" fillId="6" borderId="7" xfId="0" applyFont="1" applyFill="1" applyBorder="1" applyAlignment="1" applyProtection="1">
      <alignment horizontal="center" vertical="center" wrapText="1"/>
      <protection locked="0"/>
    </xf>
    <xf numFmtId="0" fontId="12" fillId="6" borderId="26" xfId="0" applyFont="1" applyFill="1" applyBorder="1" applyAlignment="1" applyProtection="1">
      <alignment horizontal="center" vertical="center"/>
      <protection locked="0"/>
    </xf>
    <xf numFmtId="0" fontId="12" fillId="6" borderId="7" xfId="0" applyFont="1" applyFill="1" applyBorder="1" applyAlignment="1" applyProtection="1">
      <alignment horizontal="center" vertical="center"/>
      <protection locked="0"/>
    </xf>
    <xf numFmtId="0" fontId="12" fillId="6" borderId="1" xfId="0" applyFont="1" applyFill="1" applyBorder="1" applyAlignment="1" applyProtection="1">
      <alignment horizontal="left" vertical="center" wrapText="1" indent="1"/>
      <protection locked="0"/>
    </xf>
    <xf numFmtId="0" fontId="16" fillId="6" borderId="1" xfId="0" applyFont="1" applyFill="1" applyBorder="1" applyAlignment="1" applyProtection="1">
      <alignment horizontal="center" vertical="center"/>
      <protection locked="0"/>
    </xf>
    <xf numFmtId="0" fontId="12" fillId="6" borderId="16" xfId="0" applyFont="1" applyFill="1" applyBorder="1" applyAlignment="1" applyProtection="1">
      <alignment horizontal="center" vertical="center" wrapText="1"/>
      <protection locked="0"/>
    </xf>
    <xf numFmtId="0" fontId="12" fillId="10" borderId="16" xfId="0" applyFont="1" applyFill="1" applyBorder="1" applyAlignment="1" applyProtection="1">
      <alignment horizontal="center" vertical="center"/>
      <protection locked="0"/>
    </xf>
    <xf numFmtId="0" fontId="12" fillId="6" borderId="1" xfId="0" applyFont="1" applyFill="1" applyBorder="1" applyAlignment="1" applyProtection="1">
      <alignment vertical="center" wrapText="1"/>
      <protection locked="0"/>
    </xf>
    <xf numFmtId="0" fontId="12" fillId="6" borderId="1" xfId="0" applyFont="1" applyFill="1" applyBorder="1" applyProtection="1">
      <alignment vertical="center"/>
      <protection locked="0"/>
    </xf>
    <xf numFmtId="3" fontId="12" fillId="6" borderId="3" xfId="0" applyNumberFormat="1" applyFont="1" applyFill="1" applyBorder="1" applyAlignment="1" applyProtection="1">
      <alignment horizontal="center" vertical="center"/>
      <protection locked="0"/>
    </xf>
    <xf numFmtId="3" fontId="12" fillId="6" borderId="1" xfId="0" applyNumberFormat="1" applyFont="1" applyFill="1" applyBorder="1" applyAlignment="1" applyProtection="1">
      <alignment horizontal="center" vertical="center"/>
      <protection locked="0"/>
    </xf>
    <xf numFmtId="0" fontId="12" fillId="6" borderId="17" xfId="0" applyFont="1" applyFill="1" applyBorder="1" applyAlignment="1" applyProtection="1">
      <alignment horizontal="center" vertical="center"/>
      <protection locked="0"/>
    </xf>
    <xf numFmtId="0" fontId="12" fillId="10" borderId="17" xfId="0" applyFont="1" applyFill="1" applyBorder="1" applyAlignment="1" applyProtection="1">
      <alignment horizontal="left" vertical="center"/>
      <protection locked="0"/>
    </xf>
    <xf numFmtId="0" fontId="12" fillId="10" borderId="7" xfId="0" applyFont="1" applyFill="1" applyBorder="1" applyAlignment="1" applyProtection="1">
      <alignment horizontal="left" vertical="center"/>
      <protection locked="0"/>
    </xf>
    <xf numFmtId="0" fontId="16" fillId="6" borderId="3" xfId="0" applyFont="1" applyFill="1" applyBorder="1" applyAlignment="1" applyProtection="1">
      <alignment horizontal="center" vertical="center"/>
      <protection locked="0"/>
    </xf>
    <xf numFmtId="0" fontId="12" fillId="6" borderId="13" xfId="0" applyFont="1" applyFill="1" applyBorder="1" applyAlignment="1" applyProtection="1">
      <alignment horizontal="center" vertical="center" wrapText="1"/>
      <protection locked="0"/>
    </xf>
    <xf numFmtId="0" fontId="17" fillId="0" borderId="10" xfId="0" applyFont="1" applyBorder="1" applyAlignment="1">
      <alignment horizontal="centerContinuous" vertical="center"/>
    </xf>
    <xf numFmtId="0" fontId="17" fillId="0" borderId="4" xfId="0" applyFont="1" applyBorder="1" applyAlignment="1">
      <alignment horizontal="centerContinuous" vertical="center"/>
    </xf>
    <xf numFmtId="0" fontId="10" fillId="0" borderId="0" xfId="0" applyFont="1" applyAlignment="1">
      <alignment horizontal="left" vertical="center"/>
    </xf>
    <xf numFmtId="176" fontId="12" fillId="6" borderId="1" xfId="0" applyNumberFormat="1" applyFont="1" applyFill="1" applyBorder="1" applyAlignment="1" applyProtection="1">
      <alignment horizontal="center" vertical="center"/>
      <protection locked="0"/>
    </xf>
    <xf numFmtId="0" fontId="12" fillId="6" borderId="31" xfId="0" applyFont="1" applyFill="1" applyBorder="1" applyAlignment="1" applyProtection="1">
      <alignment horizontal="center" vertical="center" wrapText="1"/>
      <protection locked="0"/>
    </xf>
    <xf numFmtId="0" fontId="12" fillId="12" borderId="26" xfId="0" applyFont="1" applyFill="1" applyBorder="1" applyAlignment="1" applyProtection="1">
      <alignment horizontal="center" vertical="center"/>
      <protection locked="0"/>
    </xf>
    <xf numFmtId="0" fontId="12" fillId="12" borderId="7" xfId="0" applyFont="1" applyFill="1" applyBorder="1" applyAlignment="1" applyProtection="1">
      <alignment horizontal="center" vertical="center"/>
      <protection locked="0"/>
    </xf>
    <xf numFmtId="0" fontId="2" fillId="5" borderId="0" xfId="0" applyFont="1" applyFill="1" applyProtection="1">
      <alignment vertical="center"/>
    </xf>
    <xf numFmtId="0" fontId="2" fillId="2" borderId="0" xfId="0" applyFont="1" applyFill="1" applyProtection="1">
      <alignment vertical="center"/>
    </xf>
    <xf numFmtId="0" fontId="2" fillId="3" borderId="0" xfId="0" applyFont="1" applyFill="1" applyProtection="1">
      <alignment vertical="center"/>
    </xf>
    <xf numFmtId="0" fontId="5" fillId="3" borderId="0" xfId="0" applyFont="1" applyFill="1" applyProtection="1">
      <alignment vertical="center"/>
    </xf>
    <xf numFmtId="0" fontId="7" fillId="3" borderId="0" xfId="0" applyFont="1" applyFill="1" applyProtection="1">
      <alignment vertical="center"/>
    </xf>
    <xf numFmtId="0" fontId="39" fillId="8" borderId="0" xfId="0" applyFont="1" applyFill="1" applyProtection="1">
      <alignment vertical="center"/>
    </xf>
    <xf numFmtId="0" fontId="40" fillId="8" borderId="0" xfId="0" applyFont="1" applyFill="1" applyProtection="1">
      <alignment vertical="center"/>
    </xf>
    <xf numFmtId="0" fontId="6" fillId="3" borderId="0" xfId="0" applyFont="1" applyFill="1" applyAlignment="1" applyProtection="1">
      <alignment horizontal="left" vertical="center"/>
    </xf>
    <xf numFmtId="0" fontId="6" fillId="3" borderId="0" xfId="0" applyFont="1" applyFill="1" applyAlignment="1" applyProtection="1">
      <alignment horizontal="left" vertical="center" wrapText="1"/>
    </xf>
    <xf numFmtId="0" fontId="44" fillId="3" borderId="0" xfId="0" applyFont="1" applyFill="1" applyAlignment="1" applyProtection="1">
      <alignment horizontal="left" vertical="center"/>
    </xf>
    <xf numFmtId="0" fontId="44" fillId="3" borderId="0" xfId="1" applyFont="1" applyFill="1" applyAlignment="1" applyProtection="1">
      <alignment horizontal="left" vertical="center"/>
    </xf>
    <xf numFmtId="0" fontId="9" fillId="3" borderId="0" xfId="1" applyFont="1" applyFill="1" applyAlignment="1" applyProtection="1">
      <alignment horizontal="center" vertical="center"/>
    </xf>
    <xf numFmtId="0" fontId="19" fillId="3" borderId="0" xfId="1" applyFont="1" applyFill="1" applyAlignment="1" applyProtection="1">
      <alignment horizontal="center" vertical="center"/>
    </xf>
    <xf numFmtId="0" fontId="6" fillId="3" borderId="0" xfId="1" applyFont="1" applyFill="1" applyAlignment="1" applyProtection="1">
      <alignment horizontal="left" vertical="center"/>
    </xf>
    <xf numFmtId="0" fontId="43" fillId="3" borderId="0" xfId="1" applyFont="1" applyFill="1" applyAlignment="1" applyProtection="1">
      <alignment horizontal="left" vertical="center"/>
    </xf>
    <xf numFmtId="0" fontId="18" fillId="3" borderId="0" xfId="1" applyFill="1" applyAlignment="1" applyProtection="1">
      <alignment horizontal="left" vertical="center"/>
    </xf>
    <xf numFmtId="0" fontId="2" fillId="6" borderId="0" xfId="0" applyFont="1" applyFill="1" applyProtection="1">
      <alignment vertical="center"/>
    </xf>
    <xf numFmtId="0" fontId="5" fillId="6" borderId="0" xfId="0" applyFont="1" applyFill="1" applyProtection="1">
      <alignment vertical="center"/>
    </xf>
    <xf numFmtId="0" fontId="7" fillId="4" borderId="0" xfId="0" applyFont="1" applyFill="1" applyProtection="1">
      <alignment vertical="center"/>
    </xf>
    <xf numFmtId="0" fontId="2" fillId="4" borderId="0" xfId="0" applyFont="1" applyFill="1" applyProtection="1">
      <alignment vertical="center"/>
    </xf>
    <xf numFmtId="0" fontId="7" fillId="13" borderId="0" xfId="0" applyFont="1" applyFill="1" applyProtection="1">
      <alignment vertical="center"/>
    </xf>
    <xf numFmtId="0" fontId="2" fillId="13" borderId="0" xfId="0" applyFont="1" applyFill="1" applyProtection="1">
      <alignment vertical="center"/>
    </xf>
    <xf numFmtId="0" fontId="2" fillId="0" borderId="0" xfId="0" applyFont="1" applyFill="1" applyProtection="1">
      <alignment vertical="center"/>
    </xf>
    <xf numFmtId="0" fontId="39" fillId="0" borderId="0" xfId="0" applyFont="1" applyFill="1" applyProtection="1">
      <alignment vertical="center"/>
    </xf>
    <xf numFmtId="0" fontId="40" fillId="0" borderId="0" xfId="0" applyFont="1" applyFill="1" applyProtection="1">
      <alignment vertical="center"/>
    </xf>
    <xf numFmtId="0" fontId="12" fillId="12" borderId="3" xfId="0" applyFont="1" applyFill="1" applyBorder="1" applyAlignment="1" applyProtection="1">
      <alignment horizontal="center" vertical="center"/>
      <protection locked="0"/>
    </xf>
    <xf numFmtId="0" fontId="47" fillId="3" borderId="0" xfId="0" applyFont="1" applyFill="1">
      <alignment vertical="center"/>
    </xf>
    <xf numFmtId="0" fontId="48" fillId="3" borderId="0" xfId="0" applyFont="1" applyFill="1" applyAlignment="1">
      <alignment horizontal="left" vertical="center"/>
    </xf>
    <xf numFmtId="0" fontId="12" fillId="12" borderId="12" xfId="0" applyFont="1" applyFill="1" applyBorder="1" applyAlignment="1" applyProtection="1">
      <alignment horizontal="center" vertical="center"/>
      <protection locked="0"/>
    </xf>
    <xf numFmtId="0" fontId="12" fillId="12" borderId="30" xfId="0" applyFont="1" applyFill="1" applyBorder="1" applyAlignment="1" applyProtection="1">
      <alignment horizontal="center" vertical="center"/>
      <protection locked="0"/>
    </xf>
    <xf numFmtId="0" fontId="15" fillId="3" borderId="0" xfId="0" applyFont="1" applyFill="1">
      <alignment vertical="center"/>
    </xf>
    <xf numFmtId="0" fontId="4" fillId="5" borderId="0" xfId="0" applyFont="1" applyFill="1" applyAlignment="1" applyProtection="1">
      <alignment horizontal="center" vertical="center"/>
    </xf>
    <xf numFmtId="0" fontId="6" fillId="3" borderId="0" xfId="0" applyFont="1" applyFill="1" applyAlignment="1" applyProtection="1">
      <alignment horizontal="left" vertical="center" wrapText="1"/>
    </xf>
    <xf numFmtId="0" fontId="2" fillId="3" borderId="0" xfId="0" applyFont="1" applyFill="1" applyAlignment="1" applyProtection="1">
      <alignment horizontal="left" vertical="center" wrapText="1"/>
    </xf>
    <xf numFmtId="0" fontId="46" fillId="3" borderId="0" xfId="1" applyFont="1" applyFill="1" applyAlignment="1" applyProtection="1">
      <alignment horizontal="left" vertical="center"/>
      <protection locked="0"/>
    </xf>
    <xf numFmtId="0" fontId="42" fillId="6" borderId="0" xfId="0" applyFont="1" applyFill="1" applyAlignment="1">
      <alignment horizontal="center" vertical="center" wrapText="1"/>
    </xf>
    <xf numFmtId="0" fontId="41" fillId="6" borderId="0" xfId="0" applyFont="1" applyFill="1" applyAlignment="1">
      <alignment horizontal="center" vertical="center" wrapText="1"/>
    </xf>
    <xf numFmtId="0" fontId="12" fillId="0" borderId="13" xfId="0" applyFont="1" applyBorder="1" applyAlignment="1">
      <alignment horizontal="left" vertical="center"/>
    </xf>
    <xf numFmtId="0" fontId="12" fillId="0" borderId="7" xfId="0" applyFont="1" applyBorder="1" applyAlignment="1">
      <alignment horizontal="left" vertical="center"/>
    </xf>
    <xf numFmtId="0" fontId="12" fillId="3" borderId="17" xfId="0" applyFont="1" applyFill="1" applyBorder="1" applyAlignment="1">
      <alignment horizontal="center" vertical="center"/>
    </xf>
    <xf numFmtId="0" fontId="12" fillId="3" borderId="15" xfId="0" applyFont="1" applyFill="1" applyBorder="1" applyAlignment="1">
      <alignment horizontal="center" vertical="center"/>
    </xf>
    <xf numFmtId="0" fontId="12" fillId="6" borderId="13" xfId="0" applyFont="1" applyFill="1" applyBorder="1" applyAlignment="1" applyProtection="1">
      <alignment horizontal="left" vertical="center"/>
      <protection locked="0"/>
    </xf>
    <xf numFmtId="0" fontId="12" fillId="6" borderId="7" xfId="0" applyFont="1" applyFill="1" applyBorder="1" applyAlignment="1" applyProtection="1">
      <alignment horizontal="left" vertical="center"/>
      <protection locked="0"/>
    </xf>
    <xf numFmtId="0" fontId="6" fillId="3" borderId="0" xfId="0" applyFont="1" applyFill="1" applyAlignment="1">
      <alignment horizontal="left" vertical="center" wrapText="1"/>
    </xf>
    <xf numFmtId="0" fontId="12" fillId="3" borderId="18"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7" xfId="0" applyFont="1" applyFill="1" applyBorder="1" applyAlignment="1">
      <alignment horizontal="center" vertical="center"/>
    </xf>
    <xf numFmtId="3" fontId="12" fillId="10" borderId="17" xfId="0" applyNumberFormat="1" applyFont="1" applyFill="1" applyBorder="1" applyAlignment="1" applyProtection="1">
      <alignment horizontal="center" vertical="center"/>
      <protection locked="0"/>
    </xf>
    <xf numFmtId="3" fontId="12" fillId="10" borderId="3" xfId="0" applyNumberFormat="1" applyFont="1" applyFill="1" applyBorder="1" applyAlignment="1" applyProtection="1">
      <alignment horizontal="center" vertical="center"/>
      <protection locked="0"/>
    </xf>
    <xf numFmtId="0" fontId="12" fillId="6" borderId="11" xfId="0" applyFont="1" applyFill="1" applyBorder="1" applyAlignment="1" applyProtection="1">
      <alignment horizontal="left" vertical="center"/>
      <protection locked="0"/>
    </xf>
    <xf numFmtId="0" fontId="12" fillId="6" borderId="8" xfId="0" applyFont="1" applyFill="1" applyBorder="1" applyAlignment="1" applyProtection="1">
      <alignment horizontal="left" vertical="center"/>
      <protection locked="0"/>
    </xf>
    <xf numFmtId="49" fontId="12" fillId="6" borderId="13" xfId="0" applyNumberFormat="1" applyFont="1" applyFill="1" applyBorder="1" applyAlignment="1" applyProtection="1">
      <alignment horizontal="left" vertical="center"/>
      <protection locked="0"/>
    </xf>
    <xf numFmtId="49" fontId="12" fillId="6" borderId="7" xfId="0" applyNumberFormat="1" applyFont="1" applyFill="1" applyBorder="1" applyAlignment="1" applyProtection="1">
      <alignment horizontal="left" vertical="center"/>
      <protection locked="0"/>
    </xf>
    <xf numFmtId="49" fontId="16" fillId="6" borderId="13" xfId="1" applyNumberFormat="1" applyFont="1" applyFill="1" applyBorder="1" applyAlignment="1" applyProtection="1">
      <alignment horizontal="left" vertical="center"/>
      <protection locked="0"/>
    </xf>
    <xf numFmtId="49" fontId="16" fillId="6" borderId="7" xfId="0" applyNumberFormat="1" applyFont="1" applyFill="1" applyBorder="1" applyAlignment="1" applyProtection="1">
      <alignment horizontal="left" vertical="center"/>
      <protection locked="0"/>
    </xf>
    <xf numFmtId="0" fontId="12" fillId="6" borderId="17" xfId="0" applyFont="1" applyFill="1" applyBorder="1" applyAlignment="1" applyProtection="1">
      <alignment horizontal="center" vertical="center" wrapText="1"/>
      <protection locked="0"/>
    </xf>
    <xf numFmtId="0" fontId="12" fillId="6" borderId="3" xfId="0" applyFont="1" applyFill="1" applyBorder="1" applyAlignment="1" applyProtection="1">
      <alignment horizontal="center" vertical="center" wrapText="1"/>
      <protection locked="0"/>
    </xf>
    <xf numFmtId="0" fontId="12" fillId="12" borderId="13" xfId="0" applyFont="1" applyFill="1" applyBorder="1" applyAlignment="1" applyProtection="1">
      <alignment horizontal="center" vertical="center"/>
    </xf>
    <xf numFmtId="0" fontId="12" fillId="12" borderId="22" xfId="0" applyFont="1" applyFill="1" applyBorder="1" applyAlignment="1" applyProtection="1">
      <alignment horizontal="center" vertical="center"/>
    </xf>
    <xf numFmtId="0" fontId="12" fillId="12" borderId="7" xfId="0" applyFont="1" applyFill="1" applyBorder="1" applyAlignment="1" applyProtection="1">
      <alignment horizontal="center" vertical="center"/>
    </xf>
    <xf numFmtId="0" fontId="12" fillId="6" borderId="17" xfId="0" applyFont="1" applyFill="1" applyBorder="1" applyAlignment="1" applyProtection="1">
      <alignment horizontal="center" vertical="center"/>
      <protection locked="0"/>
    </xf>
    <xf numFmtId="0" fontId="12" fillId="6" borderId="3" xfId="0" applyFont="1" applyFill="1" applyBorder="1" applyAlignment="1" applyProtection="1">
      <alignment horizontal="center" vertical="center"/>
      <protection locked="0"/>
    </xf>
    <xf numFmtId="0" fontId="20" fillId="5" borderId="0" xfId="0" applyFont="1" applyFill="1" applyAlignment="1">
      <alignment horizontal="center" vertical="center"/>
    </xf>
    <xf numFmtId="0" fontId="38" fillId="3" borderId="0" xfId="0" applyFont="1" applyFill="1" applyAlignment="1">
      <alignment horizontal="center" vertical="center"/>
    </xf>
    <xf numFmtId="0" fontId="12" fillId="6" borderId="11" xfId="0" applyFont="1" applyFill="1" applyBorder="1" applyAlignment="1" applyProtection="1">
      <alignment horizontal="left" vertical="center" wrapText="1"/>
      <protection locked="0"/>
    </xf>
    <xf numFmtId="0" fontId="12" fillId="6" borderId="21" xfId="0" applyFont="1" applyFill="1" applyBorder="1" applyAlignment="1" applyProtection="1">
      <alignment horizontal="left" vertical="center" wrapText="1"/>
      <protection locked="0"/>
    </xf>
    <xf numFmtId="0" fontId="12" fillId="6" borderId="8" xfId="0" applyFont="1" applyFill="1" applyBorder="1" applyAlignment="1" applyProtection="1">
      <alignment horizontal="left" vertical="center" wrapText="1"/>
      <protection locked="0"/>
    </xf>
    <xf numFmtId="0" fontId="12" fillId="3" borderId="10"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4" xfId="0" applyFont="1" applyFill="1" applyBorder="1" applyAlignment="1">
      <alignment horizontal="center" vertical="center"/>
    </xf>
    <xf numFmtId="0" fontId="16" fillId="0" borderId="17" xfId="0" applyFont="1" applyBorder="1" applyAlignment="1">
      <alignment horizontal="center" vertical="center"/>
    </xf>
    <xf numFmtId="0" fontId="16" fillId="0" borderId="3" xfId="0" applyFont="1" applyBorder="1" applyAlignment="1">
      <alignment horizontal="center" vertical="center"/>
    </xf>
    <xf numFmtId="0" fontId="12" fillId="0" borderId="0" xfId="0" applyFont="1" applyAlignment="1">
      <alignment horizontal="left" vertical="center" wrapText="1"/>
    </xf>
    <xf numFmtId="0" fontId="12" fillId="0" borderId="11" xfId="0" applyFont="1" applyBorder="1" applyAlignment="1">
      <alignment horizontal="left" vertical="center"/>
    </xf>
    <xf numFmtId="0" fontId="12" fillId="0" borderId="8" xfId="0" applyFont="1" applyBorder="1" applyAlignment="1">
      <alignment horizontal="left" vertical="center"/>
    </xf>
    <xf numFmtId="0" fontId="12" fillId="0" borderId="13" xfId="0" applyFont="1" applyBorder="1" applyAlignment="1">
      <alignment horizontal="left" vertical="center" wrapText="1"/>
    </xf>
    <xf numFmtId="0" fontId="12" fillId="0" borderId="7" xfId="0" applyFont="1" applyBorder="1" applyAlignment="1">
      <alignment horizontal="left" vertical="center" wrapText="1"/>
    </xf>
    <xf numFmtId="0" fontId="12" fillId="3" borderId="1" xfId="0" applyFont="1" applyFill="1" applyBorder="1" applyAlignment="1">
      <alignment horizontal="center" vertical="center"/>
    </xf>
    <xf numFmtId="0" fontId="12" fillId="12" borderId="17" xfId="0" applyFont="1" applyFill="1" applyBorder="1" applyAlignment="1" applyProtection="1">
      <alignment horizontal="center" vertical="center"/>
      <protection locked="0"/>
    </xf>
    <xf numFmtId="0" fontId="12" fillId="12" borderId="3" xfId="0" applyFont="1" applyFill="1" applyBorder="1" applyAlignment="1" applyProtection="1">
      <alignment horizontal="center" vertical="center"/>
      <protection locked="0"/>
    </xf>
    <xf numFmtId="0" fontId="48" fillId="0" borderId="20" xfId="0" applyFont="1" applyBorder="1" applyAlignment="1">
      <alignment horizontal="left" vertical="center" wrapText="1"/>
    </xf>
    <xf numFmtId="0" fontId="48" fillId="3" borderId="2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4" xfId="0" applyFont="1" applyFill="1" applyBorder="1" applyAlignment="1">
      <alignment horizontal="left" vertical="center"/>
    </xf>
    <xf numFmtId="0" fontId="12" fillId="10" borderId="17" xfId="0" applyFont="1" applyFill="1" applyBorder="1" applyAlignment="1" applyProtection="1">
      <alignment horizontal="center" vertical="center"/>
      <protection locked="0"/>
    </xf>
    <xf numFmtId="0" fontId="12" fillId="10" borderId="3" xfId="0" applyFont="1" applyFill="1" applyBorder="1" applyAlignment="1" applyProtection="1">
      <alignment horizontal="center" vertical="center"/>
      <protection locked="0"/>
    </xf>
  </cellXfs>
  <cellStyles count="4">
    <cellStyle name="ハイパーリンク" xfId="1" builtinId="8"/>
    <cellStyle name="標準" xfId="0" builtinId="0"/>
    <cellStyle name="標準 2" xfId="2" xr:uid="{B9E32D16-25FD-412C-94AD-E252905A761A}"/>
    <cellStyle name="標準_Sheet1" xfId="3" xr:uid="{1F89165A-801E-4767-B79A-ABC6F4407FA2}"/>
  </cellStyles>
  <dxfs count="248">
    <dxf>
      <fill>
        <patternFill>
          <bgColor theme="2"/>
        </patternFill>
      </fill>
    </dxf>
    <dxf>
      <fill>
        <patternFill>
          <bgColor theme="2"/>
        </patternFill>
      </fill>
    </dxf>
    <dxf>
      <fill>
        <patternFill>
          <bgColor theme="1" tint="0.49998474074526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color theme="0"/>
      </font>
      <fill>
        <patternFill>
          <bgColor theme="8"/>
        </patternFill>
      </fill>
    </dxf>
    <dxf>
      <font>
        <color theme="0"/>
      </font>
      <fill>
        <patternFill>
          <bgColor theme="8"/>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6" tint="0.79998168889431442"/>
        </patternFill>
      </fill>
    </dxf>
    <dxf>
      <fill>
        <patternFill>
          <bgColor theme="1" tint="0.499984740745262"/>
        </patternFill>
      </fill>
    </dxf>
    <dxf>
      <fill>
        <patternFill>
          <bgColor theme="2"/>
        </patternFill>
      </fill>
    </dxf>
    <dxf>
      <fill>
        <patternFill>
          <bgColor theme="2"/>
        </patternFill>
      </fill>
    </dxf>
    <dxf>
      <fill>
        <patternFill>
          <bgColor theme="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1" tint="0.499984740745262"/>
        </patternFill>
      </fill>
    </dxf>
    <dxf>
      <fill>
        <patternFill>
          <bgColor theme="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2"/>
        </patternFill>
      </fill>
    </dxf>
    <dxf>
      <fill>
        <patternFill>
          <bgColor theme="2"/>
        </patternFill>
      </fill>
    </dxf>
    <dxf>
      <fill>
        <patternFill>
          <bgColor theme="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6" tint="0.79998168889431442"/>
        </patternFill>
      </fill>
    </dxf>
    <dxf>
      <fill>
        <patternFill>
          <bgColor theme="2"/>
        </patternFill>
      </fill>
    </dxf>
    <dxf>
      <fill>
        <patternFill>
          <bgColor theme="6" tint="0.7999816888943144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1" tint="0.499984740745262"/>
        </patternFill>
      </fill>
    </dxf>
    <dxf>
      <fill>
        <patternFill>
          <bgColor theme="2"/>
        </patternFill>
      </fill>
    </dxf>
    <dxf>
      <fill>
        <patternFill>
          <bgColor theme="2"/>
        </patternFill>
      </fill>
    </dxf>
    <dxf>
      <fill>
        <patternFill>
          <bgColor theme="1" tint="0.49998474074526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6" tint="0.79998168889431442"/>
        </patternFill>
      </fill>
    </dxf>
    <dxf>
      <fill>
        <patternFill>
          <bgColor theme="2"/>
        </patternFill>
      </fill>
    </dxf>
    <dxf>
      <fill>
        <patternFill>
          <bgColor theme="1" tint="0.499984740745262"/>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b val="0"/>
        <i val="0"/>
        <color theme="4"/>
      </font>
      <fill>
        <patternFill>
          <bgColor theme="6" tint="0.79998168889431442"/>
        </patternFill>
      </fill>
    </dxf>
    <dxf>
      <font>
        <b val="0"/>
        <i val="0"/>
        <color theme="7" tint="-0.499984740745262"/>
      </font>
      <fill>
        <patternFill>
          <bgColor theme="7" tint="0.79998168889431442"/>
        </patternFill>
      </fill>
    </dxf>
    <dxf>
      <font>
        <b val="0"/>
        <i val="0"/>
        <color theme="4"/>
      </font>
      <fill>
        <patternFill>
          <bgColor theme="6" tint="0.79998168889431442"/>
        </patternFill>
      </fill>
    </dxf>
    <dxf>
      <font>
        <b val="0"/>
        <i val="0"/>
        <color theme="7" tint="-0.499984740745262"/>
      </font>
      <fill>
        <patternFill>
          <bgColor theme="7" tint="0.79998168889431442"/>
        </patternFill>
      </fill>
    </dxf>
    <dxf>
      <fill>
        <patternFill>
          <bgColor theme="6" tint="0.79998168889431442"/>
        </patternFill>
      </fill>
    </dxf>
    <dxf>
      <fill>
        <patternFill>
          <bgColor theme="2"/>
        </patternFill>
      </fill>
    </dxf>
    <dxf>
      <fill>
        <patternFill>
          <bgColor theme="2"/>
        </patternFill>
      </fill>
    </dxf>
    <dxf>
      <fill>
        <patternFill>
          <bgColor theme="2"/>
        </patternFill>
      </fill>
    </dxf>
    <dxf>
      <fill>
        <patternFill>
          <bgColor theme="6" tint="0.79998168889431442"/>
        </patternFill>
      </fill>
    </dxf>
    <dxf>
      <fill>
        <patternFill>
          <bgColor theme="1" tint="0.499984740745262"/>
        </patternFill>
      </fill>
    </dxf>
    <dxf>
      <fill>
        <patternFill>
          <bgColor theme="6"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7" tint="-0.499984740745262"/>
      </font>
      <fill>
        <patternFill>
          <bgColor theme="7" tint="0.79998168889431442"/>
        </patternFill>
      </fill>
    </dxf>
    <dxf>
      <font>
        <color theme="9"/>
      </font>
      <fill>
        <patternFill>
          <bgColor theme="9" tint="0.79998168889431442"/>
        </patternFill>
      </fill>
    </dxf>
    <dxf>
      <fill>
        <patternFill>
          <bgColor theme="6" tint="0.79998168889431442"/>
        </patternFill>
      </fill>
    </dxf>
    <dxf>
      <fill>
        <patternFill>
          <bgColor theme="6" tint="0.79998168889431442"/>
        </patternFill>
      </fill>
    </dxf>
    <dxf>
      <font>
        <color theme="7" tint="-0.499984740745262"/>
      </font>
      <fill>
        <patternFill>
          <bgColor theme="7" tint="0.79998168889431442"/>
        </patternFill>
      </fill>
    </dxf>
    <dxf>
      <font>
        <color theme="9"/>
      </font>
      <fill>
        <patternFill>
          <bgColor theme="9"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2"/>
        </patternFill>
      </fill>
    </dxf>
    <dxf>
      <fill>
        <patternFill>
          <bgColor theme="1" tint="0.499984740745262"/>
        </patternFill>
      </fill>
    </dxf>
    <dxf>
      <fill>
        <patternFill>
          <bgColor theme="6" tint="0.7999816888943144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0"/>
        </patternFill>
      </fill>
    </dxf>
    <dxf>
      <font>
        <color theme="7" tint="-0.499984740745262"/>
      </font>
      <fill>
        <patternFill>
          <bgColor theme="7" tint="0.79998168889431442"/>
        </patternFill>
      </fill>
    </dxf>
    <dxf>
      <font>
        <color theme="9"/>
      </font>
      <fill>
        <patternFill>
          <bgColor theme="9"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2"/>
        </patternFill>
      </fill>
    </dxf>
    <dxf>
      <fill>
        <patternFill>
          <bgColor theme="6" tint="0.79998168889431442"/>
        </patternFill>
      </fill>
    </dxf>
    <dxf>
      <fill>
        <patternFill>
          <bgColor theme="2"/>
        </patternFill>
      </fill>
    </dxf>
    <dxf>
      <fill>
        <patternFill>
          <bgColor theme="2"/>
        </patternFill>
      </fill>
    </dxf>
    <dxf>
      <fill>
        <patternFill>
          <bgColor theme="2"/>
        </patternFill>
      </fill>
    </dxf>
    <dxf>
      <fill>
        <patternFill>
          <bgColor theme="6" tint="0.79998168889431442"/>
        </patternFill>
      </fill>
    </dxf>
    <dxf>
      <fill>
        <patternFill>
          <bgColor theme="2"/>
        </patternFill>
      </fill>
    </dxf>
    <dxf>
      <fill>
        <patternFill>
          <bgColor theme="6" tint="0.79998168889431442"/>
        </patternFill>
      </fill>
    </dxf>
    <dxf>
      <fill>
        <patternFill>
          <bgColor theme="6" tint="0.79998168889431442"/>
        </patternFill>
      </fill>
    </dxf>
    <dxf>
      <fill>
        <patternFill>
          <bgColor theme="2"/>
        </patternFill>
      </fill>
    </dxf>
    <dxf>
      <fill>
        <patternFill>
          <bgColor theme="6" tint="0.79998168889431442"/>
        </patternFill>
      </fill>
    </dxf>
    <dxf>
      <fill>
        <patternFill>
          <bgColor theme="6" tint="0.79998168889431442"/>
        </patternFill>
      </fill>
    </dxf>
    <dxf>
      <fill>
        <patternFill>
          <bgColor theme="1" tint="0.499984740745262"/>
        </patternFill>
      </fill>
    </dxf>
    <dxf>
      <fill>
        <patternFill>
          <bgColor theme="1" tint="0.499984740745262"/>
        </patternFill>
      </fill>
    </dxf>
    <dxf>
      <fill>
        <patternFill>
          <bgColor theme="2"/>
        </patternFill>
      </fill>
    </dxf>
    <dxf>
      <fill>
        <patternFill>
          <bgColor theme="2"/>
        </patternFill>
      </fill>
    </dxf>
    <dxf>
      <fill>
        <patternFill>
          <bgColor theme="6" tint="0.79998168889431442"/>
        </patternFill>
      </fill>
    </dxf>
    <dxf>
      <fill>
        <patternFill>
          <bgColor theme="2"/>
        </patternFill>
      </fill>
    </dxf>
    <dxf>
      <fill>
        <patternFill>
          <bgColor theme="6" tint="0.79998168889431442"/>
        </patternFill>
      </fill>
    </dxf>
    <dxf>
      <fill>
        <patternFill>
          <bgColor theme="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6" tint="0.79998168889431442"/>
        </patternFill>
      </fill>
    </dxf>
    <dxf>
      <font>
        <b val="0"/>
        <i val="0"/>
        <color theme="8"/>
      </font>
      <fill>
        <patternFill>
          <bgColor theme="7" tint="0.79998168889431442"/>
        </patternFill>
      </fill>
    </dxf>
    <dxf>
      <fill>
        <patternFill>
          <bgColor theme="6" tint="0.79998168889431442"/>
        </patternFill>
      </fill>
    </dxf>
    <dxf>
      <fill>
        <patternFill>
          <bgColor theme="2"/>
        </patternFill>
      </fill>
    </dxf>
    <dxf>
      <fill>
        <patternFill>
          <bgColor theme="6" tint="0.79998168889431442"/>
        </patternFill>
      </fill>
    </dxf>
    <dxf>
      <fill>
        <patternFill>
          <bgColor theme="1" tint="0.499984740745262"/>
        </patternFill>
      </fill>
    </dxf>
    <dxf>
      <fill>
        <patternFill>
          <bgColor theme="1" tint="0.499984740745262"/>
        </patternFill>
      </fill>
    </dxf>
    <dxf>
      <fill>
        <patternFill>
          <bgColor theme="6" tint="0.79998168889431442"/>
        </patternFill>
      </fill>
    </dxf>
    <dxf>
      <font>
        <b val="0"/>
        <i val="0"/>
        <color theme="4" tint="-0.499984740745262"/>
      </font>
      <fill>
        <patternFill>
          <bgColor theme="8" tint="0.79998168889431442"/>
        </patternFill>
      </fill>
    </dxf>
    <dxf>
      <font>
        <b val="0"/>
        <i val="0"/>
        <color theme="5"/>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png"/><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emf"/><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0</xdr:col>
      <xdr:colOff>88792</xdr:colOff>
      <xdr:row>154</xdr:row>
      <xdr:rowOff>39525</xdr:rowOff>
    </xdr:from>
    <xdr:to>
      <xdr:col>18</xdr:col>
      <xdr:colOff>67319</xdr:colOff>
      <xdr:row>164</xdr:row>
      <xdr:rowOff>88543</xdr:rowOff>
    </xdr:to>
    <xdr:pic>
      <xdr:nvPicPr>
        <xdr:cNvPr id="40" name="図 39">
          <a:extLst>
            <a:ext uri="{FF2B5EF4-FFF2-40B4-BE49-F238E27FC236}">
              <a16:creationId xmlns:a16="http://schemas.microsoft.com/office/drawing/2014/main" id="{CE48AC58-3D89-AB24-C8F2-D0E4C1A0FB4D}"/>
            </a:ext>
          </a:extLst>
        </xdr:cNvPr>
        <xdr:cNvPicPr>
          <a:picLocks noChangeAspect="1"/>
        </xdr:cNvPicPr>
      </xdr:nvPicPr>
      <xdr:blipFill>
        <a:blip xmlns:r="http://schemas.openxmlformats.org/officeDocument/2006/relationships" r:embed="rId1"/>
        <a:stretch>
          <a:fillRect/>
        </a:stretch>
      </xdr:blipFill>
      <xdr:spPr>
        <a:xfrm>
          <a:off x="88792" y="4745521"/>
          <a:ext cx="11970827" cy="1744145"/>
        </a:xfrm>
        <a:prstGeom prst="rect">
          <a:avLst/>
        </a:prstGeom>
      </xdr:spPr>
    </xdr:pic>
    <xdr:clientData/>
  </xdr:twoCellAnchor>
  <xdr:twoCellAnchor editAs="oneCell">
    <xdr:from>
      <xdr:col>0</xdr:col>
      <xdr:colOff>266378</xdr:colOff>
      <xdr:row>167</xdr:row>
      <xdr:rowOff>161442</xdr:rowOff>
    </xdr:from>
    <xdr:to>
      <xdr:col>17</xdr:col>
      <xdr:colOff>542623</xdr:colOff>
      <xdr:row>186</xdr:row>
      <xdr:rowOff>61906</xdr:rowOff>
    </xdr:to>
    <xdr:pic>
      <xdr:nvPicPr>
        <xdr:cNvPr id="38" name="図 37">
          <a:extLst>
            <a:ext uri="{FF2B5EF4-FFF2-40B4-BE49-F238E27FC236}">
              <a16:creationId xmlns:a16="http://schemas.microsoft.com/office/drawing/2014/main" id="{3C636746-5607-3156-BCA4-1E003E823215}"/>
            </a:ext>
          </a:extLst>
        </xdr:cNvPr>
        <xdr:cNvPicPr>
          <a:picLocks noChangeAspect="1"/>
        </xdr:cNvPicPr>
      </xdr:nvPicPr>
      <xdr:blipFill>
        <a:blip xmlns:r="http://schemas.openxmlformats.org/officeDocument/2006/relationships" r:embed="rId2"/>
        <a:stretch>
          <a:fillRect/>
        </a:stretch>
      </xdr:blipFill>
      <xdr:spPr>
        <a:xfrm>
          <a:off x="266378" y="7579641"/>
          <a:ext cx="11585621" cy="3121206"/>
        </a:xfrm>
        <a:prstGeom prst="rect">
          <a:avLst/>
        </a:prstGeom>
      </xdr:spPr>
    </xdr:pic>
    <xdr:clientData/>
  </xdr:twoCellAnchor>
  <xdr:twoCellAnchor editAs="oneCell">
    <xdr:from>
      <xdr:col>0</xdr:col>
      <xdr:colOff>183746</xdr:colOff>
      <xdr:row>207</xdr:row>
      <xdr:rowOff>96862</xdr:rowOff>
    </xdr:from>
    <xdr:to>
      <xdr:col>18</xdr:col>
      <xdr:colOff>23548</xdr:colOff>
      <xdr:row>226</xdr:row>
      <xdr:rowOff>56503</xdr:rowOff>
    </xdr:to>
    <xdr:pic>
      <xdr:nvPicPr>
        <xdr:cNvPr id="30" name="図 29">
          <a:extLst>
            <a:ext uri="{FF2B5EF4-FFF2-40B4-BE49-F238E27FC236}">
              <a16:creationId xmlns:a16="http://schemas.microsoft.com/office/drawing/2014/main" id="{77058CA0-464E-C368-32E1-43216F1161CD}"/>
            </a:ext>
          </a:extLst>
        </xdr:cNvPr>
        <xdr:cNvPicPr>
          <a:picLocks noChangeAspect="1"/>
        </xdr:cNvPicPr>
      </xdr:nvPicPr>
      <xdr:blipFill>
        <a:blip xmlns:r="http://schemas.openxmlformats.org/officeDocument/2006/relationships" r:embed="rId3"/>
        <a:stretch>
          <a:fillRect/>
        </a:stretch>
      </xdr:blipFill>
      <xdr:spPr>
        <a:xfrm>
          <a:off x="183746" y="13496438"/>
          <a:ext cx="11832102" cy="3180383"/>
        </a:xfrm>
        <a:prstGeom prst="rect">
          <a:avLst/>
        </a:prstGeom>
      </xdr:spPr>
    </xdr:pic>
    <xdr:clientData/>
  </xdr:twoCellAnchor>
  <xdr:twoCellAnchor editAs="oneCell">
    <xdr:from>
      <xdr:col>0</xdr:col>
      <xdr:colOff>0</xdr:colOff>
      <xdr:row>202</xdr:row>
      <xdr:rowOff>80573</xdr:rowOff>
    </xdr:from>
    <xdr:to>
      <xdr:col>18</xdr:col>
      <xdr:colOff>75391</xdr:colOff>
      <xdr:row>205</xdr:row>
      <xdr:rowOff>115873</xdr:rowOff>
    </xdr:to>
    <xdr:pic>
      <xdr:nvPicPr>
        <xdr:cNvPr id="28" name="図 27">
          <a:extLst>
            <a:ext uri="{FF2B5EF4-FFF2-40B4-BE49-F238E27FC236}">
              <a16:creationId xmlns:a16="http://schemas.microsoft.com/office/drawing/2014/main" id="{4C95626C-6336-240E-AB84-D2BDAD34638C}"/>
            </a:ext>
          </a:extLst>
        </xdr:cNvPr>
        <xdr:cNvPicPr>
          <a:picLocks noChangeAspect="1"/>
        </xdr:cNvPicPr>
      </xdr:nvPicPr>
      <xdr:blipFill>
        <a:blip xmlns:r="http://schemas.openxmlformats.org/officeDocument/2006/relationships" r:embed="rId4"/>
        <a:stretch>
          <a:fillRect/>
        </a:stretch>
      </xdr:blipFill>
      <xdr:spPr>
        <a:xfrm>
          <a:off x="0" y="12463073"/>
          <a:ext cx="12067691" cy="543838"/>
        </a:xfrm>
        <a:prstGeom prst="rect">
          <a:avLst/>
        </a:prstGeom>
      </xdr:spPr>
    </xdr:pic>
    <xdr:clientData/>
  </xdr:twoCellAnchor>
  <xdr:twoCellAnchor editAs="oneCell">
    <xdr:from>
      <xdr:col>0</xdr:col>
      <xdr:colOff>0</xdr:colOff>
      <xdr:row>189</xdr:row>
      <xdr:rowOff>80373</xdr:rowOff>
    </xdr:from>
    <xdr:to>
      <xdr:col>18</xdr:col>
      <xdr:colOff>51175</xdr:colOff>
      <xdr:row>200</xdr:row>
      <xdr:rowOff>17783</xdr:rowOff>
    </xdr:to>
    <xdr:pic>
      <xdr:nvPicPr>
        <xdr:cNvPr id="25" name="図 24">
          <a:extLst>
            <a:ext uri="{FF2B5EF4-FFF2-40B4-BE49-F238E27FC236}">
              <a16:creationId xmlns:a16="http://schemas.microsoft.com/office/drawing/2014/main" id="{3A7F2945-7D76-92B2-11AF-7A650CFFEED0}"/>
            </a:ext>
          </a:extLst>
        </xdr:cNvPr>
        <xdr:cNvPicPr>
          <a:picLocks noChangeAspect="1"/>
        </xdr:cNvPicPr>
      </xdr:nvPicPr>
      <xdr:blipFill>
        <a:blip xmlns:r="http://schemas.openxmlformats.org/officeDocument/2006/relationships" r:embed="rId5"/>
        <a:stretch>
          <a:fillRect/>
        </a:stretch>
      </xdr:blipFill>
      <xdr:spPr>
        <a:xfrm>
          <a:off x="0" y="10259208"/>
          <a:ext cx="12043475" cy="1802050"/>
        </a:xfrm>
        <a:prstGeom prst="rect">
          <a:avLst/>
        </a:prstGeom>
      </xdr:spPr>
    </xdr:pic>
    <xdr:clientData/>
  </xdr:twoCellAnchor>
  <xdr:twoCellAnchor>
    <xdr:from>
      <xdr:col>0</xdr:col>
      <xdr:colOff>0</xdr:colOff>
      <xdr:row>153</xdr:row>
      <xdr:rowOff>0</xdr:rowOff>
    </xdr:from>
    <xdr:to>
      <xdr:col>4</xdr:col>
      <xdr:colOff>547829</xdr:colOff>
      <xdr:row>154</xdr:row>
      <xdr:rowOff>73562</xdr:rowOff>
    </xdr:to>
    <xdr:sp macro="" textlink="">
      <xdr:nvSpPr>
        <xdr:cNvPr id="2" name="正方形/長方形 1">
          <a:extLst>
            <a:ext uri="{FF2B5EF4-FFF2-40B4-BE49-F238E27FC236}">
              <a16:creationId xmlns:a16="http://schemas.microsoft.com/office/drawing/2014/main" id="{443F0AEE-A7E4-4715-87F4-B8E03DC1057F}"/>
            </a:ext>
          </a:extLst>
        </xdr:cNvPr>
        <xdr:cNvSpPr/>
      </xdr:nvSpPr>
      <xdr:spPr>
        <a:xfrm>
          <a:off x="0" y="4838700"/>
          <a:ext cx="3167204" cy="24501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accent1"/>
              </a:solidFill>
              <a:latin typeface="HGP創英角ｺﾞｼｯｸUB" panose="020B0900000000000000" pitchFamily="50" charset="-128"/>
              <a:ea typeface="HGP創英角ｺﾞｼｯｸUB" panose="020B0900000000000000" pitchFamily="50" charset="-128"/>
            </a:rPr>
            <a:t>①調査票の冒頭に、下記のように表示されます。</a:t>
          </a:r>
        </a:p>
      </xdr:txBody>
    </xdr:sp>
    <xdr:clientData/>
  </xdr:twoCellAnchor>
  <xdr:twoCellAnchor>
    <xdr:from>
      <xdr:col>0</xdr:col>
      <xdr:colOff>80721</xdr:colOff>
      <xdr:row>164</xdr:row>
      <xdr:rowOff>56504</xdr:rowOff>
    </xdr:from>
    <xdr:to>
      <xdr:col>4</xdr:col>
      <xdr:colOff>500466</xdr:colOff>
      <xdr:row>165</xdr:row>
      <xdr:rowOff>152403</xdr:rowOff>
    </xdr:to>
    <xdr:sp macro="" textlink="">
      <xdr:nvSpPr>
        <xdr:cNvPr id="3" name="正方形/長方形 2">
          <a:extLst>
            <a:ext uri="{FF2B5EF4-FFF2-40B4-BE49-F238E27FC236}">
              <a16:creationId xmlns:a16="http://schemas.microsoft.com/office/drawing/2014/main" id="{C04F9838-9306-4156-9ADA-D20957EDDBAF}"/>
            </a:ext>
          </a:extLst>
        </xdr:cNvPr>
        <xdr:cNvSpPr/>
      </xdr:nvSpPr>
      <xdr:spPr>
        <a:xfrm>
          <a:off x="80721" y="6457627"/>
          <a:ext cx="3043156" cy="26541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accent1"/>
              </a:solidFill>
              <a:latin typeface="HGP創英角ｺﾞｼｯｸUB" panose="020B0900000000000000" pitchFamily="50" charset="-128"/>
              <a:ea typeface="HGP創英角ｺﾞｼｯｸUB" panose="020B0900000000000000" pitchFamily="50" charset="-128"/>
            </a:rPr>
            <a:t>②設問の下に全て「回答完了」と表示されます。</a:t>
          </a:r>
        </a:p>
      </xdr:txBody>
    </xdr:sp>
    <xdr:clientData/>
  </xdr:twoCellAnchor>
  <xdr:twoCellAnchor>
    <xdr:from>
      <xdr:col>0</xdr:col>
      <xdr:colOff>104936</xdr:colOff>
      <xdr:row>166</xdr:row>
      <xdr:rowOff>72648</xdr:rowOff>
    </xdr:from>
    <xdr:to>
      <xdr:col>5</xdr:col>
      <xdr:colOff>153236</xdr:colOff>
      <xdr:row>168</xdr:row>
      <xdr:rowOff>2002</xdr:rowOff>
    </xdr:to>
    <xdr:sp macro="" textlink="">
      <xdr:nvSpPr>
        <xdr:cNvPr id="4" name="正方形/長方形 3">
          <a:extLst>
            <a:ext uri="{FF2B5EF4-FFF2-40B4-BE49-F238E27FC236}">
              <a16:creationId xmlns:a16="http://schemas.microsoft.com/office/drawing/2014/main" id="{41CC8AD9-9942-44D8-BF90-886BDB563DA7}"/>
            </a:ext>
          </a:extLst>
        </xdr:cNvPr>
        <xdr:cNvSpPr/>
      </xdr:nvSpPr>
      <xdr:spPr>
        <a:xfrm>
          <a:off x="104936" y="7654548"/>
          <a:ext cx="3353475" cy="272254"/>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accent1"/>
              </a:solidFill>
              <a:latin typeface="HGP創英角ｺﾞｼｯｸUB" panose="020B0900000000000000" pitchFamily="50" charset="-128"/>
              <a:ea typeface="HGP創英角ｺﾞｼｯｸUB" panose="020B0900000000000000" pitchFamily="50" charset="-128"/>
            </a:rPr>
            <a:t>③調査票の末尾に下記のように表示されます。</a:t>
          </a:r>
        </a:p>
      </xdr:txBody>
    </xdr:sp>
    <xdr:clientData/>
  </xdr:twoCellAnchor>
  <xdr:twoCellAnchor>
    <xdr:from>
      <xdr:col>0</xdr:col>
      <xdr:colOff>0</xdr:colOff>
      <xdr:row>188</xdr:row>
      <xdr:rowOff>0</xdr:rowOff>
    </xdr:from>
    <xdr:to>
      <xdr:col>5</xdr:col>
      <xdr:colOff>416624</xdr:colOff>
      <xdr:row>189</xdr:row>
      <xdr:rowOff>48432</xdr:rowOff>
    </xdr:to>
    <xdr:sp macro="" textlink="">
      <xdr:nvSpPr>
        <xdr:cNvPr id="5" name="正方形/長方形 4">
          <a:extLst>
            <a:ext uri="{FF2B5EF4-FFF2-40B4-BE49-F238E27FC236}">
              <a16:creationId xmlns:a16="http://schemas.microsoft.com/office/drawing/2014/main" id="{90AD93E7-3BF8-4BBC-870C-B5B7140AA1D8}"/>
            </a:ext>
          </a:extLst>
        </xdr:cNvPr>
        <xdr:cNvSpPr/>
      </xdr:nvSpPr>
      <xdr:spPr>
        <a:xfrm>
          <a:off x="0" y="10372725"/>
          <a:ext cx="3721799" cy="21988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50">
              <a:solidFill>
                <a:srgbClr val="FF0000"/>
              </a:solidFill>
              <a:latin typeface="HGP創英角ｺﾞｼｯｸUB" panose="020B0900000000000000" pitchFamily="50" charset="-128"/>
              <a:ea typeface="HGP創英角ｺﾞｼｯｸUB" panose="020B0900000000000000" pitchFamily="50" charset="-128"/>
            </a:rPr>
            <a:t>①調査票の冒頭に未回答の設問番号が表示されます。</a:t>
          </a:r>
        </a:p>
      </xdr:txBody>
    </xdr:sp>
    <xdr:clientData/>
  </xdr:twoCellAnchor>
  <xdr:twoCellAnchor>
    <xdr:from>
      <xdr:col>0</xdr:col>
      <xdr:colOff>0</xdr:colOff>
      <xdr:row>201</xdr:row>
      <xdr:rowOff>0</xdr:rowOff>
    </xdr:from>
    <xdr:to>
      <xdr:col>7</xdr:col>
      <xdr:colOff>282521</xdr:colOff>
      <xdr:row>202</xdr:row>
      <xdr:rowOff>16144</xdr:rowOff>
    </xdr:to>
    <xdr:sp macro="" textlink="">
      <xdr:nvSpPr>
        <xdr:cNvPr id="6" name="正方形/長方形 5">
          <a:extLst>
            <a:ext uri="{FF2B5EF4-FFF2-40B4-BE49-F238E27FC236}">
              <a16:creationId xmlns:a16="http://schemas.microsoft.com/office/drawing/2014/main" id="{72FF0FBF-42DA-42D8-BA5A-3B5E7BFCD503}"/>
            </a:ext>
          </a:extLst>
        </xdr:cNvPr>
        <xdr:cNvSpPr/>
      </xdr:nvSpPr>
      <xdr:spPr>
        <a:xfrm>
          <a:off x="0" y="12910244"/>
          <a:ext cx="4959296" cy="22182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50">
              <a:solidFill>
                <a:srgbClr val="FF0000"/>
              </a:solidFill>
              <a:latin typeface="HGP創英角ｺﾞｼｯｸUB" panose="020B0900000000000000" pitchFamily="50" charset="-128"/>
              <a:ea typeface="HGP創英角ｺﾞｼｯｸUB" panose="020B0900000000000000" pitchFamily="50" charset="-128"/>
            </a:rPr>
            <a:t>②設問の下に「未回答」と表示された場合、回答に不備が無いか見直してください。</a:t>
          </a:r>
        </a:p>
      </xdr:txBody>
    </xdr:sp>
    <xdr:clientData/>
  </xdr:twoCellAnchor>
  <xdr:twoCellAnchor>
    <xdr:from>
      <xdr:col>0</xdr:col>
      <xdr:colOff>0</xdr:colOff>
      <xdr:row>206</xdr:row>
      <xdr:rowOff>0</xdr:rowOff>
    </xdr:from>
    <xdr:to>
      <xdr:col>5</xdr:col>
      <xdr:colOff>290593</xdr:colOff>
      <xdr:row>207</xdr:row>
      <xdr:rowOff>121080</xdr:rowOff>
    </xdr:to>
    <xdr:sp macro="" textlink="">
      <xdr:nvSpPr>
        <xdr:cNvPr id="7" name="正方形/長方形 6">
          <a:extLst>
            <a:ext uri="{FF2B5EF4-FFF2-40B4-BE49-F238E27FC236}">
              <a16:creationId xmlns:a16="http://schemas.microsoft.com/office/drawing/2014/main" id="{3E6672D7-AED2-4716-A467-0EBA839475A3}"/>
            </a:ext>
          </a:extLst>
        </xdr:cNvPr>
        <xdr:cNvSpPr/>
      </xdr:nvSpPr>
      <xdr:spPr>
        <a:xfrm>
          <a:off x="0" y="14658975"/>
          <a:ext cx="3595768" cy="29253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FF0000"/>
              </a:solidFill>
              <a:latin typeface="HGP創英角ｺﾞｼｯｸUB" panose="020B0900000000000000" pitchFamily="50" charset="-128"/>
              <a:ea typeface="HGP創英角ｺﾞｼｯｸUB" panose="020B0900000000000000" pitchFamily="50" charset="-128"/>
            </a:rPr>
            <a:t>③調査票の末尾に未回答の設問番号が表示されます。</a:t>
          </a:r>
        </a:p>
      </xdr:txBody>
    </xdr:sp>
    <xdr:clientData/>
  </xdr:twoCellAnchor>
  <xdr:twoCellAnchor>
    <xdr:from>
      <xdr:col>0</xdr:col>
      <xdr:colOff>193729</xdr:colOff>
      <xdr:row>155</xdr:row>
      <xdr:rowOff>85400</xdr:rowOff>
    </xdr:from>
    <xdr:to>
      <xdr:col>16</xdr:col>
      <xdr:colOff>621546</xdr:colOff>
      <xdr:row>159</xdr:row>
      <xdr:rowOff>26475</xdr:rowOff>
    </xdr:to>
    <xdr:sp macro="" textlink="">
      <xdr:nvSpPr>
        <xdr:cNvPr id="9" name="円/楕円 4">
          <a:extLst>
            <a:ext uri="{FF2B5EF4-FFF2-40B4-BE49-F238E27FC236}">
              <a16:creationId xmlns:a16="http://schemas.microsoft.com/office/drawing/2014/main" id="{AF89DD93-C344-4D40-BE08-9B2B864D22A9}"/>
            </a:ext>
          </a:extLst>
        </xdr:cNvPr>
        <xdr:cNvSpPr/>
      </xdr:nvSpPr>
      <xdr:spPr>
        <a:xfrm>
          <a:off x="193729" y="4960908"/>
          <a:ext cx="11284703" cy="619126"/>
        </a:xfrm>
        <a:prstGeom prst="ellipse">
          <a:avLst/>
        </a:prstGeom>
        <a:noFill/>
        <a:ln w="28575">
          <a:solidFill>
            <a:schemeClr val="accent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334455</xdr:colOff>
      <xdr:row>154</xdr:row>
      <xdr:rowOff>73562</xdr:rowOff>
    </xdr:from>
    <xdr:to>
      <xdr:col>8</xdr:col>
      <xdr:colOff>468178</xdr:colOff>
      <xdr:row>155</xdr:row>
      <xdr:rowOff>85400</xdr:rowOff>
    </xdr:to>
    <xdr:cxnSp macro="">
      <xdr:nvCxnSpPr>
        <xdr:cNvPr id="10" name="直線コネクタ 9">
          <a:extLst>
            <a:ext uri="{FF2B5EF4-FFF2-40B4-BE49-F238E27FC236}">
              <a16:creationId xmlns:a16="http://schemas.microsoft.com/office/drawing/2014/main" id="{6B90FA44-9743-4643-96A5-514A70E7BBEF}"/>
            </a:ext>
          </a:extLst>
        </xdr:cNvPr>
        <xdr:cNvCxnSpPr>
          <a:stCxn id="2" idx="2"/>
          <a:endCxn id="9" idx="0"/>
        </xdr:cNvCxnSpPr>
      </xdr:nvCxnSpPr>
      <xdr:spPr>
        <a:xfrm>
          <a:off x="1585620" y="4779558"/>
          <a:ext cx="4250461" cy="18135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48433</xdr:colOff>
      <xdr:row>157</xdr:row>
      <xdr:rowOff>161441</xdr:rowOff>
    </xdr:from>
    <xdr:to>
      <xdr:col>0</xdr:col>
      <xdr:colOff>530887</xdr:colOff>
      <xdr:row>160</xdr:row>
      <xdr:rowOff>87566</xdr:rowOff>
    </xdr:to>
    <xdr:sp macro="" textlink="">
      <xdr:nvSpPr>
        <xdr:cNvPr id="11" name="円/楕円 7">
          <a:extLst>
            <a:ext uri="{FF2B5EF4-FFF2-40B4-BE49-F238E27FC236}">
              <a16:creationId xmlns:a16="http://schemas.microsoft.com/office/drawing/2014/main" id="{0BEC37D3-5D86-4E02-8D7F-E0A709475754}"/>
            </a:ext>
          </a:extLst>
        </xdr:cNvPr>
        <xdr:cNvSpPr/>
      </xdr:nvSpPr>
      <xdr:spPr>
        <a:xfrm>
          <a:off x="48433" y="5375975"/>
          <a:ext cx="482454" cy="434663"/>
        </a:xfrm>
        <a:prstGeom prst="ellipse">
          <a:avLst/>
        </a:prstGeom>
        <a:noFill/>
        <a:ln w="28575">
          <a:solidFill>
            <a:schemeClr val="accent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289660</xdr:colOff>
      <xdr:row>160</xdr:row>
      <xdr:rowOff>87566</xdr:rowOff>
    </xdr:from>
    <xdr:to>
      <xdr:col>2</xdr:col>
      <xdr:colOff>351134</xdr:colOff>
      <xdr:row>164</xdr:row>
      <xdr:rowOff>56504</xdr:rowOff>
    </xdr:to>
    <xdr:cxnSp macro="">
      <xdr:nvCxnSpPr>
        <xdr:cNvPr id="12" name="直線コネクタ 11">
          <a:extLst>
            <a:ext uri="{FF2B5EF4-FFF2-40B4-BE49-F238E27FC236}">
              <a16:creationId xmlns:a16="http://schemas.microsoft.com/office/drawing/2014/main" id="{812112E8-5207-4E5E-AB97-849CEE364B44}"/>
            </a:ext>
          </a:extLst>
        </xdr:cNvPr>
        <xdr:cNvCxnSpPr>
          <a:stCxn id="11" idx="4"/>
          <a:endCxn id="3" idx="0"/>
        </xdr:cNvCxnSpPr>
      </xdr:nvCxnSpPr>
      <xdr:spPr>
        <a:xfrm>
          <a:off x="289660" y="5810638"/>
          <a:ext cx="1312639" cy="646989"/>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80721</xdr:colOff>
      <xdr:row>183</xdr:row>
      <xdr:rowOff>104932</xdr:rowOff>
    </xdr:from>
    <xdr:to>
      <xdr:col>16</xdr:col>
      <xdr:colOff>508538</xdr:colOff>
      <xdr:row>187</xdr:row>
      <xdr:rowOff>46008</xdr:rowOff>
    </xdr:to>
    <xdr:sp macro="" textlink="">
      <xdr:nvSpPr>
        <xdr:cNvPr id="14" name="円/楕円 4">
          <a:extLst>
            <a:ext uri="{FF2B5EF4-FFF2-40B4-BE49-F238E27FC236}">
              <a16:creationId xmlns:a16="http://schemas.microsoft.com/office/drawing/2014/main" id="{0B766875-F501-4ABE-97EA-087ACBB929A6}"/>
            </a:ext>
          </a:extLst>
        </xdr:cNvPr>
        <xdr:cNvSpPr/>
      </xdr:nvSpPr>
      <xdr:spPr>
        <a:xfrm>
          <a:off x="80721" y="10235335"/>
          <a:ext cx="11284703" cy="619126"/>
        </a:xfrm>
        <a:prstGeom prst="ellipse">
          <a:avLst/>
        </a:prstGeom>
        <a:noFill/>
        <a:ln w="28575">
          <a:solidFill>
            <a:schemeClr val="accent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532688</xdr:colOff>
      <xdr:row>168</xdr:row>
      <xdr:rowOff>2002</xdr:rowOff>
    </xdr:from>
    <xdr:to>
      <xdr:col>8</xdr:col>
      <xdr:colOff>355170</xdr:colOff>
      <xdr:row>183</xdr:row>
      <xdr:rowOff>104932</xdr:rowOff>
    </xdr:to>
    <xdr:cxnSp macro="">
      <xdr:nvCxnSpPr>
        <xdr:cNvPr id="15" name="直線コネクタ 14">
          <a:extLst>
            <a:ext uri="{FF2B5EF4-FFF2-40B4-BE49-F238E27FC236}">
              <a16:creationId xmlns:a16="http://schemas.microsoft.com/office/drawing/2014/main" id="{D8C22D11-382A-4203-A01D-212EDCAFF447}"/>
            </a:ext>
          </a:extLst>
        </xdr:cNvPr>
        <xdr:cNvCxnSpPr>
          <a:stCxn id="14" idx="0"/>
          <a:endCxn id="4" idx="2"/>
        </xdr:cNvCxnSpPr>
      </xdr:nvCxnSpPr>
      <xdr:spPr>
        <a:xfrm flipH="1" flipV="1">
          <a:off x="1783853" y="7589714"/>
          <a:ext cx="3939220" cy="2645621"/>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190</xdr:row>
      <xdr:rowOff>55526</xdr:rowOff>
    </xdr:from>
    <xdr:to>
      <xdr:col>17</xdr:col>
      <xdr:colOff>605403</xdr:colOff>
      <xdr:row>193</xdr:row>
      <xdr:rowOff>166113</xdr:rowOff>
    </xdr:to>
    <xdr:sp macro="" textlink="">
      <xdr:nvSpPr>
        <xdr:cNvPr id="17" name="円/楕円 4">
          <a:extLst>
            <a:ext uri="{FF2B5EF4-FFF2-40B4-BE49-F238E27FC236}">
              <a16:creationId xmlns:a16="http://schemas.microsoft.com/office/drawing/2014/main" id="{E06473BF-36A8-4B13-98C0-14ABBB557671}"/>
            </a:ext>
          </a:extLst>
        </xdr:cNvPr>
        <xdr:cNvSpPr/>
      </xdr:nvSpPr>
      <xdr:spPr>
        <a:xfrm>
          <a:off x="0" y="10403873"/>
          <a:ext cx="12148411" cy="619126"/>
        </a:xfrm>
        <a:prstGeom prst="ellipse">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611914</xdr:colOff>
      <xdr:row>189</xdr:row>
      <xdr:rowOff>48432</xdr:rowOff>
    </xdr:from>
    <xdr:to>
      <xdr:col>9</xdr:col>
      <xdr:colOff>20181</xdr:colOff>
      <xdr:row>190</xdr:row>
      <xdr:rowOff>55526</xdr:rowOff>
    </xdr:to>
    <xdr:cxnSp macro="">
      <xdr:nvCxnSpPr>
        <xdr:cNvPr id="18" name="直線コネクタ 17">
          <a:extLst>
            <a:ext uri="{FF2B5EF4-FFF2-40B4-BE49-F238E27FC236}">
              <a16:creationId xmlns:a16="http://schemas.microsoft.com/office/drawing/2014/main" id="{44BF1E49-8419-4AE4-A0AE-1BAA20141F02}"/>
            </a:ext>
          </a:extLst>
        </xdr:cNvPr>
        <xdr:cNvCxnSpPr>
          <a:stCxn id="5" idx="2"/>
          <a:endCxn id="17" idx="0"/>
        </xdr:cNvCxnSpPr>
      </xdr:nvCxnSpPr>
      <xdr:spPr>
        <a:xfrm>
          <a:off x="1863079" y="10227267"/>
          <a:ext cx="4211127" cy="176606"/>
        </a:xfrm>
        <a:prstGeom prst="line">
          <a:avLst/>
        </a:prstGeom>
        <a:ln w="1905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202</xdr:row>
      <xdr:rowOff>48711</xdr:rowOff>
    </xdr:from>
    <xdr:to>
      <xdr:col>0</xdr:col>
      <xdr:colOff>482454</xdr:colOff>
      <xdr:row>204</xdr:row>
      <xdr:rowOff>144350</xdr:rowOff>
    </xdr:to>
    <xdr:sp macro="" textlink="">
      <xdr:nvSpPr>
        <xdr:cNvPr id="20" name="円/楕円 7">
          <a:extLst>
            <a:ext uri="{FF2B5EF4-FFF2-40B4-BE49-F238E27FC236}">
              <a16:creationId xmlns:a16="http://schemas.microsoft.com/office/drawing/2014/main" id="{875CE9CD-3004-4841-8DDE-532C03EA1917}"/>
            </a:ext>
          </a:extLst>
        </xdr:cNvPr>
        <xdr:cNvSpPr/>
      </xdr:nvSpPr>
      <xdr:spPr>
        <a:xfrm>
          <a:off x="0" y="12431211"/>
          <a:ext cx="482454" cy="434664"/>
        </a:xfrm>
        <a:prstGeom prst="ellipse">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482454</xdr:colOff>
      <xdr:row>202</xdr:row>
      <xdr:rowOff>16144</xdr:rowOff>
    </xdr:from>
    <xdr:to>
      <xdr:col>3</xdr:col>
      <xdr:colOff>544863</xdr:colOff>
      <xdr:row>203</xdr:row>
      <xdr:rowOff>96530</xdr:rowOff>
    </xdr:to>
    <xdr:cxnSp macro="">
      <xdr:nvCxnSpPr>
        <xdr:cNvPr id="21" name="直線コネクタ 20">
          <a:extLst>
            <a:ext uri="{FF2B5EF4-FFF2-40B4-BE49-F238E27FC236}">
              <a16:creationId xmlns:a16="http://schemas.microsoft.com/office/drawing/2014/main" id="{2A22269E-B0F5-4FD2-8B2F-B8F48E2EC1B8}"/>
            </a:ext>
          </a:extLst>
        </xdr:cNvPr>
        <xdr:cNvCxnSpPr>
          <a:stCxn id="20" idx="6"/>
          <a:endCxn id="6" idx="2"/>
        </xdr:cNvCxnSpPr>
      </xdr:nvCxnSpPr>
      <xdr:spPr>
        <a:xfrm flipV="1">
          <a:off x="482454" y="12398644"/>
          <a:ext cx="1999697" cy="249899"/>
        </a:xfrm>
        <a:prstGeom prst="line">
          <a:avLst/>
        </a:prstGeom>
        <a:ln w="1905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223</xdr:row>
      <xdr:rowOff>104936</xdr:rowOff>
    </xdr:from>
    <xdr:to>
      <xdr:col>17</xdr:col>
      <xdr:colOff>589259</xdr:colOff>
      <xdr:row>226</xdr:row>
      <xdr:rowOff>151424</xdr:rowOff>
    </xdr:to>
    <xdr:sp macro="" textlink="">
      <xdr:nvSpPr>
        <xdr:cNvPr id="23" name="円/楕円 4">
          <a:extLst>
            <a:ext uri="{FF2B5EF4-FFF2-40B4-BE49-F238E27FC236}">
              <a16:creationId xmlns:a16="http://schemas.microsoft.com/office/drawing/2014/main" id="{8C980582-2786-40CE-8401-DE3833680C71}"/>
            </a:ext>
          </a:extLst>
        </xdr:cNvPr>
        <xdr:cNvSpPr/>
      </xdr:nvSpPr>
      <xdr:spPr>
        <a:xfrm>
          <a:off x="0" y="16216716"/>
          <a:ext cx="12132267" cy="555026"/>
        </a:xfrm>
        <a:prstGeom prst="ellipse">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548899</xdr:colOff>
      <xdr:row>207</xdr:row>
      <xdr:rowOff>121080</xdr:rowOff>
    </xdr:from>
    <xdr:to>
      <xdr:col>9</xdr:col>
      <xdr:colOff>12109</xdr:colOff>
      <xdr:row>223</xdr:row>
      <xdr:rowOff>104936</xdr:rowOff>
    </xdr:to>
    <xdr:cxnSp macro="">
      <xdr:nvCxnSpPr>
        <xdr:cNvPr id="24" name="直線コネクタ 23">
          <a:extLst>
            <a:ext uri="{FF2B5EF4-FFF2-40B4-BE49-F238E27FC236}">
              <a16:creationId xmlns:a16="http://schemas.microsoft.com/office/drawing/2014/main" id="{0EEF1667-6180-4585-B810-32E14AE24EE7}"/>
            </a:ext>
          </a:extLst>
        </xdr:cNvPr>
        <xdr:cNvCxnSpPr>
          <a:stCxn id="7" idx="2"/>
          <a:endCxn id="23" idx="0"/>
        </xdr:cNvCxnSpPr>
      </xdr:nvCxnSpPr>
      <xdr:spPr>
        <a:xfrm>
          <a:off x="1800064" y="13520656"/>
          <a:ext cx="4266070" cy="2696060"/>
        </a:xfrm>
        <a:prstGeom prst="line">
          <a:avLst/>
        </a:prstGeom>
        <a:ln w="1905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637429</xdr:colOff>
      <xdr:row>34</xdr:row>
      <xdr:rowOff>54942</xdr:rowOff>
    </xdr:from>
    <xdr:to>
      <xdr:col>12</xdr:col>
      <xdr:colOff>548486</xdr:colOff>
      <xdr:row>56</xdr:row>
      <xdr:rowOff>93117</xdr:rowOff>
    </xdr:to>
    <xdr:pic>
      <xdr:nvPicPr>
        <xdr:cNvPr id="8" name="図 7">
          <a:extLst>
            <a:ext uri="{FF2B5EF4-FFF2-40B4-BE49-F238E27FC236}">
              <a16:creationId xmlns:a16="http://schemas.microsoft.com/office/drawing/2014/main" id="{FA276ADE-87C6-CBFA-1466-B297F61D471B}"/>
            </a:ext>
          </a:extLst>
        </xdr:cNvPr>
        <xdr:cNvPicPr>
          <a:picLocks noChangeAspect="1"/>
        </xdr:cNvPicPr>
      </xdr:nvPicPr>
      <xdr:blipFill>
        <a:blip xmlns:r="http://schemas.openxmlformats.org/officeDocument/2006/relationships" r:embed="rId6"/>
        <a:stretch>
          <a:fillRect/>
        </a:stretch>
      </xdr:blipFill>
      <xdr:spPr>
        <a:xfrm>
          <a:off x="3279848" y="3987845"/>
          <a:ext cx="5441703" cy="3755999"/>
        </a:xfrm>
        <a:prstGeom prst="rect">
          <a:avLst/>
        </a:prstGeom>
      </xdr:spPr>
    </xdr:pic>
    <xdr:clientData/>
  </xdr:twoCellAnchor>
  <xdr:twoCellAnchor editAs="oneCell">
    <xdr:from>
      <xdr:col>9</xdr:col>
      <xdr:colOff>427817</xdr:colOff>
      <xdr:row>94</xdr:row>
      <xdr:rowOff>48432</xdr:rowOff>
    </xdr:from>
    <xdr:to>
      <xdr:col>17</xdr:col>
      <xdr:colOff>332244</xdr:colOff>
      <xdr:row>114</xdr:row>
      <xdr:rowOff>48432</xdr:rowOff>
    </xdr:to>
    <xdr:pic>
      <xdr:nvPicPr>
        <xdr:cNvPr id="45" name="図 44">
          <a:extLst>
            <a:ext uri="{FF2B5EF4-FFF2-40B4-BE49-F238E27FC236}">
              <a16:creationId xmlns:a16="http://schemas.microsoft.com/office/drawing/2014/main" id="{AB07F5CE-B4A5-8CD9-F13B-98FC4DF58A5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481842" y="12995974"/>
          <a:ext cx="5393410" cy="3390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225496</xdr:colOff>
      <xdr:row>116</xdr:row>
      <xdr:rowOff>74990</xdr:rowOff>
    </xdr:from>
    <xdr:to>
      <xdr:col>13</xdr:col>
      <xdr:colOff>124716</xdr:colOff>
      <xdr:row>133</xdr:row>
      <xdr:rowOff>26559</xdr:rowOff>
    </xdr:to>
    <xdr:pic>
      <xdr:nvPicPr>
        <xdr:cNvPr id="48" name="図 47">
          <a:extLst>
            <a:ext uri="{FF2B5EF4-FFF2-40B4-BE49-F238E27FC236}">
              <a16:creationId xmlns:a16="http://schemas.microsoft.com/office/drawing/2014/main" id="{5554D40E-8B93-1B0C-2045-735C4F21E1E2}"/>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7857" b="8572"/>
        <a:stretch/>
      </xdr:blipFill>
      <xdr:spPr bwMode="auto">
        <a:xfrm>
          <a:off x="3559246" y="17865232"/>
          <a:ext cx="5429865" cy="2824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170294</xdr:colOff>
      <xdr:row>135</xdr:row>
      <xdr:rowOff>101030</xdr:rowOff>
    </xdr:from>
    <xdr:to>
      <xdr:col>13</xdr:col>
      <xdr:colOff>81352</xdr:colOff>
      <xdr:row>150</xdr:row>
      <xdr:rowOff>117391</xdr:rowOff>
    </xdr:to>
    <xdr:pic>
      <xdr:nvPicPr>
        <xdr:cNvPr id="49" name="図 48">
          <a:extLst>
            <a:ext uri="{FF2B5EF4-FFF2-40B4-BE49-F238E27FC236}">
              <a16:creationId xmlns:a16="http://schemas.microsoft.com/office/drawing/2014/main" id="{32E76AE7-F8A9-45D7-602C-C5F9773B2124}"/>
            </a:ext>
          </a:extLst>
        </xdr:cNvPr>
        <xdr:cNvPicPr>
          <a:picLocks noChangeAspect="1"/>
        </xdr:cNvPicPr>
      </xdr:nvPicPr>
      <xdr:blipFill>
        <a:blip xmlns:r="http://schemas.openxmlformats.org/officeDocument/2006/relationships" r:embed="rId9"/>
        <a:stretch>
          <a:fillRect/>
        </a:stretch>
      </xdr:blipFill>
      <xdr:spPr>
        <a:xfrm>
          <a:off x="3504044" y="21102119"/>
          <a:ext cx="5441703" cy="2551239"/>
        </a:xfrm>
        <a:prstGeom prst="rect">
          <a:avLst/>
        </a:prstGeom>
      </xdr:spPr>
    </xdr:pic>
    <xdr:clientData/>
  </xdr:twoCellAnchor>
  <xdr:twoCellAnchor editAs="oneCell">
    <xdr:from>
      <xdr:col>1</xdr:col>
      <xdr:colOff>2176</xdr:colOff>
      <xdr:row>59</xdr:row>
      <xdr:rowOff>122727</xdr:rowOff>
    </xdr:from>
    <xdr:to>
      <xdr:col>9</xdr:col>
      <xdr:colOff>662245</xdr:colOff>
      <xdr:row>73</xdr:row>
      <xdr:rowOff>58152</xdr:rowOff>
    </xdr:to>
    <xdr:pic>
      <xdr:nvPicPr>
        <xdr:cNvPr id="29" name="図 28">
          <a:extLst>
            <a:ext uri="{FF2B5EF4-FFF2-40B4-BE49-F238E27FC236}">
              <a16:creationId xmlns:a16="http://schemas.microsoft.com/office/drawing/2014/main" id="{3854671F-AA29-FCF5-D235-E2930B32094C}"/>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34652" y="11364024"/>
          <a:ext cx="6123466" cy="23256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461683</xdr:colOff>
      <xdr:row>58</xdr:row>
      <xdr:rowOff>29784</xdr:rowOff>
    </xdr:from>
    <xdr:to>
      <xdr:col>17</xdr:col>
      <xdr:colOff>385326</xdr:colOff>
      <xdr:row>74</xdr:row>
      <xdr:rowOff>155259</xdr:rowOff>
    </xdr:to>
    <xdr:pic>
      <xdr:nvPicPr>
        <xdr:cNvPr id="36" name="図 35">
          <a:extLst>
            <a:ext uri="{FF2B5EF4-FFF2-40B4-BE49-F238E27FC236}">
              <a16:creationId xmlns:a16="http://schemas.microsoft.com/office/drawing/2014/main" id="{340318D6-5DBC-D616-5C65-E5AADC3146BA}"/>
            </a:ext>
          </a:extLst>
        </xdr:cNvPr>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r="15691"/>
        <a:stretch/>
      </xdr:blipFill>
      <xdr:spPr bwMode="auto">
        <a:xfrm>
          <a:off x="6546020" y="8262105"/>
          <a:ext cx="5444255" cy="29246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609206</xdr:colOff>
      <xdr:row>74</xdr:row>
      <xdr:rowOff>46088</xdr:rowOff>
    </xdr:from>
    <xdr:to>
      <xdr:col>14</xdr:col>
      <xdr:colOff>255612</xdr:colOff>
      <xdr:row>92</xdr:row>
      <xdr:rowOff>95301</xdr:rowOff>
    </xdr:to>
    <xdr:pic>
      <xdr:nvPicPr>
        <xdr:cNvPr id="37" name="図 36">
          <a:extLst>
            <a:ext uri="{FF2B5EF4-FFF2-40B4-BE49-F238E27FC236}">
              <a16:creationId xmlns:a16="http://schemas.microsoft.com/office/drawing/2014/main" id="{33DE27A7-E301-2C76-5367-D847B13C982F}"/>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868964" y="10738669"/>
          <a:ext cx="7942374" cy="30910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364980</xdr:colOff>
      <xdr:row>92</xdr:row>
      <xdr:rowOff>80211</xdr:rowOff>
    </xdr:from>
    <xdr:to>
      <xdr:col>8</xdr:col>
      <xdr:colOff>561473</xdr:colOff>
      <xdr:row>114</xdr:row>
      <xdr:rowOff>123322</xdr:rowOff>
    </xdr:to>
    <xdr:pic>
      <xdr:nvPicPr>
        <xdr:cNvPr id="13" name="図 12">
          <a:extLst>
            <a:ext uri="{FF2B5EF4-FFF2-40B4-BE49-F238E27FC236}">
              <a16:creationId xmlns:a16="http://schemas.microsoft.com/office/drawing/2014/main" id="{22FB2CD3-CB76-3B66-DA74-4DA51D612B7E}"/>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26454" y="13936579"/>
          <a:ext cx="4969019" cy="3792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7189</xdr:colOff>
      <xdr:row>10</xdr:row>
      <xdr:rowOff>57619</xdr:rowOff>
    </xdr:from>
    <xdr:to>
      <xdr:col>13</xdr:col>
      <xdr:colOff>72922</xdr:colOff>
      <xdr:row>22</xdr:row>
      <xdr:rowOff>129396</xdr:rowOff>
    </xdr:to>
    <xdr:pic>
      <xdr:nvPicPr>
        <xdr:cNvPr id="16" name="図 15">
          <a:extLst>
            <a:ext uri="{FF2B5EF4-FFF2-40B4-BE49-F238E27FC236}">
              <a16:creationId xmlns:a16="http://schemas.microsoft.com/office/drawing/2014/main" id="{9F4AF6BA-FAA2-C15B-B808-D039E1632723}"/>
            </a:ext>
          </a:extLst>
        </xdr:cNvPr>
        <xdr:cNvPicPr>
          <a:picLocks noChangeAspect="1"/>
        </xdr:cNvPicPr>
      </xdr:nvPicPr>
      <xdr:blipFill rotWithShape="1">
        <a:blip xmlns:r="http://schemas.openxmlformats.org/officeDocument/2006/relationships" r:embed="rId14"/>
        <a:srcRect b="57299"/>
        <a:stretch/>
      </xdr:blipFill>
      <xdr:spPr>
        <a:xfrm>
          <a:off x="567906" y="2695864"/>
          <a:ext cx="8260827" cy="2055853"/>
        </a:xfrm>
        <a:prstGeom prst="rect">
          <a:avLst/>
        </a:prstGeom>
      </xdr:spPr>
    </xdr:pic>
    <xdr:clientData/>
  </xdr:twoCellAnchor>
  <xdr:twoCellAnchor>
    <xdr:from>
      <xdr:col>9</xdr:col>
      <xdr:colOff>452888</xdr:colOff>
      <xdr:row>10</xdr:row>
      <xdr:rowOff>122208</xdr:rowOff>
    </xdr:from>
    <xdr:to>
      <xdr:col>11</xdr:col>
      <xdr:colOff>560718</xdr:colOff>
      <xdr:row>14</xdr:row>
      <xdr:rowOff>0</xdr:rowOff>
    </xdr:to>
    <xdr:sp macro="" textlink="">
      <xdr:nvSpPr>
        <xdr:cNvPr id="19" name="楕円 18">
          <a:extLst>
            <a:ext uri="{FF2B5EF4-FFF2-40B4-BE49-F238E27FC236}">
              <a16:creationId xmlns:a16="http://schemas.microsoft.com/office/drawing/2014/main" id="{D08EAC4C-250C-174C-E1D0-2FBA61CFD8FA}"/>
            </a:ext>
          </a:extLst>
        </xdr:cNvPr>
        <xdr:cNvSpPr/>
      </xdr:nvSpPr>
      <xdr:spPr>
        <a:xfrm>
          <a:off x="6477001" y="2760453"/>
          <a:ext cx="1473679" cy="539151"/>
        </a:xfrm>
        <a:prstGeom prst="ellipse">
          <a:avLst/>
        </a:prstGeom>
        <a:noFill/>
        <a:ln w="3810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ati\i-arata$\2023&#24180;&#24230;\26.cfa_&#37324;&#24112;&#12426;\&#37324;&#24112;&#12426;&#20986;&#29987;&#31561;&#12398;&#23455;&#24907;&#12395;&#38306;&#12377;&#12427;&#35519;&#26619;&#31080;_&#24066;&#30010;&#26449;&#36865;&#2018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里帰り_調査票"/>
      <sheetName val="自治体コード_最後に非表示"/>
      <sheetName val="回答管理_最後に非表示"/>
      <sheetName val="選択肢_最後に非表示"/>
    </sheetNames>
    <sheetDataSet>
      <sheetData sheetId="0" refreshError="1"/>
      <sheetData sheetId="1" refreshError="1"/>
      <sheetData sheetId="2"/>
      <sheetData sheetId="3" refreshError="1"/>
      <sheetData sheetId="4"/>
    </sheetDataSet>
  </externalBook>
</externalLink>
</file>

<file path=xl/theme/theme1.xml><?xml version="1.0" encoding="utf-8"?>
<a:theme xmlns:a="http://schemas.openxmlformats.org/drawingml/2006/main" name="Office テーマ">
  <a:themeElements>
    <a:clrScheme name="NRI標準テーマ色_2019">
      <a:dk1>
        <a:srgbClr val="000000"/>
      </a:dk1>
      <a:lt1>
        <a:srgbClr val="FFFFFF"/>
      </a:lt1>
      <a:dk2>
        <a:srgbClr val="CCCCCC"/>
      </a:dk2>
      <a:lt2>
        <a:srgbClr val="7F7F7F"/>
      </a:lt2>
      <a:accent1>
        <a:srgbClr val="000F78"/>
      </a:accent1>
      <a:accent2>
        <a:srgbClr val="3C64AA"/>
      </a:accent2>
      <a:accent3>
        <a:srgbClr val="64AADC"/>
      </a:accent3>
      <a:accent4>
        <a:srgbClr val="F59637"/>
      </a:accent4>
      <a:accent5>
        <a:srgbClr val="D73232"/>
      </a:accent5>
      <a:accent6>
        <a:srgbClr val="0F55C3"/>
      </a:accent6>
      <a:hlink>
        <a:srgbClr val="FFC000"/>
      </a:hlink>
      <a:folHlink>
        <a:srgbClr val="FF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ri.ent.box.com/f/f25f6ed7bb4e4edd85132aea633a08c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soumu.go.jp/denshijiti/code.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440E1-0664-4321-8EC7-C793343F98CB}">
  <sheetPr codeName="Sheet1"/>
  <dimension ref="A1:Z229"/>
  <sheetViews>
    <sheetView showGridLines="0" tabSelected="1" view="pageBreakPreview" zoomScale="106" zoomScaleNormal="106" zoomScaleSheetLayoutView="106" workbookViewId="0">
      <pane ySplit="1" topLeftCell="A5" activePane="bottomLeft" state="frozen"/>
      <selection pane="bottomLeft" activeCell="B32" sqref="B32:G32"/>
    </sheetView>
  </sheetViews>
  <sheetFormatPr defaultColWidth="9" defaultRowHeight="13.5" x14ac:dyDescent="0.4"/>
  <cols>
    <col min="1" max="1" width="4.375" style="219" customWidth="1"/>
    <col min="2" max="2" width="9" style="219" customWidth="1"/>
    <col min="3" max="26" width="9" style="219"/>
    <col min="27" max="16384" width="9" style="220"/>
  </cols>
  <sheetData>
    <row r="1" spans="1:18" ht="24.75" customHeight="1" x14ac:dyDescent="0.4">
      <c r="A1" s="218"/>
      <c r="B1" s="249" t="s">
        <v>0</v>
      </c>
      <c r="C1" s="249"/>
      <c r="D1" s="249"/>
      <c r="E1" s="249"/>
      <c r="F1" s="249"/>
      <c r="G1" s="249"/>
      <c r="H1" s="249"/>
      <c r="I1" s="249"/>
      <c r="J1" s="249"/>
      <c r="K1" s="249"/>
      <c r="L1" s="249"/>
      <c r="M1" s="249"/>
      <c r="N1" s="249"/>
      <c r="O1" s="249"/>
      <c r="P1" s="249"/>
      <c r="Q1" s="249"/>
      <c r="R1" s="249"/>
    </row>
    <row r="2" spans="1:18" ht="17.25" x14ac:dyDescent="0.4">
      <c r="A2" s="221" t="s">
        <v>1</v>
      </c>
      <c r="B2" s="220"/>
      <c r="C2" s="220"/>
      <c r="D2" s="220"/>
      <c r="E2" s="220"/>
      <c r="F2" s="220"/>
      <c r="G2" s="220"/>
      <c r="H2" s="220"/>
      <c r="I2" s="220"/>
      <c r="J2" s="220"/>
      <c r="K2" s="220"/>
      <c r="L2" s="220"/>
      <c r="M2" s="220"/>
      <c r="N2" s="220"/>
      <c r="O2" s="220"/>
      <c r="P2" s="220"/>
      <c r="Q2" s="220"/>
      <c r="R2" s="220"/>
    </row>
    <row r="3" spans="1:18" ht="74.25" customHeight="1" x14ac:dyDescent="0.4">
      <c r="A3" s="250" t="s">
        <v>2</v>
      </c>
      <c r="B3" s="250"/>
      <c r="C3" s="250"/>
      <c r="D3" s="250"/>
      <c r="E3" s="250"/>
      <c r="F3" s="250"/>
      <c r="G3" s="250"/>
      <c r="H3" s="250"/>
      <c r="I3" s="250"/>
      <c r="J3" s="250"/>
      <c r="K3" s="250"/>
      <c r="L3" s="250"/>
      <c r="M3" s="250"/>
      <c r="N3" s="250"/>
      <c r="O3" s="250"/>
      <c r="P3" s="250"/>
      <c r="Q3" s="250"/>
      <c r="R3" s="250"/>
    </row>
    <row r="4" spans="1:18" x14ac:dyDescent="0.4">
      <c r="A4" s="220"/>
      <c r="B4" s="220"/>
      <c r="C4" s="220"/>
      <c r="D4" s="220"/>
      <c r="E4" s="220"/>
      <c r="F4" s="220"/>
      <c r="G4" s="220"/>
      <c r="H4" s="220"/>
      <c r="I4" s="220"/>
      <c r="J4" s="220"/>
      <c r="K4" s="220"/>
      <c r="L4" s="220"/>
      <c r="M4" s="220"/>
      <c r="N4" s="220"/>
      <c r="O4" s="220"/>
      <c r="P4" s="220"/>
      <c r="Q4" s="220"/>
      <c r="R4" s="220"/>
    </row>
    <row r="5" spans="1:18" ht="17.25" x14ac:dyDescent="0.4">
      <c r="A5" s="222" t="s">
        <v>3</v>
      </c>
      <c r="B5" s="220"/>
      <c r="C5" s="220"/>
      <c r="D5" s="220"/>
      <c r="E5" s="220"/>
      <c r="F5" s="220"/>
      <c r="G5" s="220"/>
      <c r="H5" s="220"/>
      <c r="I5" s="220"/>
      <c r="J5" s="220"/>
      <c r="K5" s="220"/>
      <c r="L5" s="220"/>
      <c r="M5" s="220"/>
      <c r="N5" s="220"/>
      <c r="O5" s="220"/>
      <c r="P5" s="220"/>
      <c r="Q5" s="220"/>
      <c r="R5" s="220"/>
    </row>
    <row r="6" spans="1:18" x14ac:dyDescent="0.4">
      <c r="A6" s="220"/>
      <c r="B6" s="223" t="s">
        <v>5957</v>
      </c>
      <c r="C6" s="224"/>
      <c r="D6" s="224"/>
      <c r="E6" s="224"/>
      <c r="F6" s="224"/>
      <c r="G6" s="220"/>
      <c r="H6" s="220"/>
      <c r="I6" s="220"/>
      <c r="J6" s="220"/>
      <c r="K6" s="220"/>
      <c r="L6" s="220"/>
      <c r="M6" s="220"/>
      <c r="N6" s="220"/>
      <c r="O6" s="220"/>
      <c r="P6" s="220"/>
      <c r="Q6" s="220"/>
      <c r="R6" s="220"/>
    </row>
    <row r="7" spans="1:18" s="240" customFormat="1" x14ac:dyDescent="0.4">
      <c r="B7" s="241"/>
      <c r="C7" s="242"/>
      <c r="D7" s="242"/>
      <c r="E7" s="242"/>
      <c r="F7" s="242"/>
    </row>
    <row r="8" spans="1:18" s="240" customFormat="1" ht="17.25" x14ac:dyDescent="0.4">
      <c r="A8" s="221" t="s">
        <v>5951</v>
      </c>
      <c r="B8" s="241"/>
      <c r="C8" s="242"/>
      <c r="D8" s="242"/>
      <c r="E8" s="242"/>
      <c r="F8" s="242"/>
    </row>
    <row r="9" spans="1:18" s="240" customFormat="1" x14ac:dyDescent="0.4">
      <c r="A9" s="240" t="s">
        <v>5952</v>
      </c>
      <c r="B9" s="241"/>
      <c r="C9" s="242"/>
      <c r="D9" s="242"/>
      <c r="E9" s="242"/>
      <c r="F9" s="242"/>
    </row>
    <row r="10" spans="1:18" s="240" customFormat="1" x14ac:dyDescent="0.4">
      <c r="A10" s="240" t="s">
        <v>5953</v>
      </c>
      <c r="B10" s="241"/>
      <c r="C10" s="242"/>
      <c r="D10" s="242"/>
      <c r="E10" s="242"/>
      <c r="F10" s="242"/>
    </row>
    <row r="11" spans="1:18" s="240" customFormat="1" x14ac:dyDescent="0.4">
      <c r="B11" s="241"/>
      <c r="C11" s="242"/>
      <c r="D11" s="242"/>
      <c r="E11" s="242"/>
      <c r="F11" s="242"/>
    </row>
    <row r="12" spans="1:18" s="240" customFormat="1" x14ac:dyDescent="0.4">
      <c r="B12" s="241"/>
      <c r="C12" s="242"/>
      <c r="D12" s="242"/>
      <c r="E12" s="242"/>
      <c r="F12" s="242"/>
    </row>
    <row r="13" spans="1:18" s="240" customFormat="1" x14ac:dyDescent="0.4">
      <c r="B13" s="241"/>
      <c r="C13" s="242"/>
      <c r="D13" s="242"/>
      <c r="E13" s="242"/>
      <c r="F13" s="242"/>
    </row>
    <row r="14" spans="1:18" s="240" customFormat="1" x14ac:dyDescent="0.4">
      <c r="B14" s="241"/>
      <c r="C14" s="242"/>
      <c r="D14" s="242"/>
      <c r="E14" s="242"/>
      <c r="F14" s="242"/>
    </row>
    <row r="15" spans="1:18" s="240" customFormat="1" x14ac:dyDescent="0.4">
      <c r="B15" s="241"/>
      <c r="C15" s="242"/>
      <c r="D15" s="242"/>
      <c r="E15" s="242"/>
      <c r="F15" s="242"/>
    </row>
    <row r="16" spans="1:18" s="240" customFormat="1" x14ac:dyDescent="0.4">
      <c r="B16" s="241"/>
      <c r="C16" s="242"/>
      <c r="D16" s="242"/>
      <c r="E16" s="242"/>
      <c r="F16" s="242"/>
    </row>
    <row r="17" spans="1:18" s="240" customFormat="1" x14ac:dyDescent="0.4">
      <c r="B17" s="241"/>
      <c r="C17" s="242"/>
      <c r="D17" s="242"/>
      <c r="E17" s="242"/>
      <c r="F17" s="242"/>
    </row>
    <row r="18" spans="1:18" s="240" customFormat="1" x14ac:dyDescent="0.4">
      <c r="B18" s="241"/>
      <c r="C18" s="242"/>
      <c r="D18" s="242"/>
      <c r="E18" s="242"/>
      <c r="F18" s="242"/>
    </row>
    <row r="19" spans="1:18" s="240" customFormat="1" x14ac:dyDescent="0.4">
      <c r="B19" s="241"/>
      <c r="C19" s="242"/>
      <c r="D19" s="242"/>
      <c r="E19" s="242"/>
      <c r="F19" s="242"/>
    </row>
    <row r="20" spans="1:18" s="240" customFormat="1" x14ac:dyDescent="0.4">
      <c r="B20" s="241"/>
      <c r="C20" s="242"/>
      <c r="D20" s="242"/>
      <c r="E20" s="242"/>
      <c r="F20" s="242"/>
    </row>
    <row r="21" spans="1:18" s="240" customFormat="1" x14ac:dyDescent="0.4">
      <c r="B21" s="241"/>
      <c r="C21" s="242"/>
      <c r="D21" s="242"/>
      <c r="E21" s="242"/>
      <c r="F21" s="242"/>
    </row>
    <row r="22" spans="1:18" s="240" customFormat="1" x14ac:dyDescent="0.4">
      <c r="B22" s="241"/>
      <c r="C22" s="242"/>
      <c r="D22" s="242"/>
      <c r="E22" s="242"/>
      <c r="F22" s="242"/>
    </row>
    <row r="23" spans="1:18" s="240" customFormat="1" x14ac:dyDescent="0.4">
      <c r="B23" s="241"/>
      <c r="C23" s="242"/>
      <c r="D23" s="242"/>
      <c r="E23" s="242"/>
      <c r="F23" s="242"/>
    </row>
    <row r="24" spans="1:18" x14ac:dyDescent="0.4">
      <c r="A24" s="220"/>
      <c r="B24" s="220"/>
      <c r="C24" s="220"/>
      <c r="D24" s="220"/>
      <c r="E24" s="220"/>
      <c r="F24" s="220"/>
      <c r="G24" s="220"/>
      <c r="H24" s="220"/>
      <c r="I24" s="220"/>
      <c r="J24" s="220"/>
      <c r="K24" s="220"/>
      <c r="L24" s="220"/>
      <c r="M24" s="220"/>
      <c r="N24" s="220"/>
      <c r="O24" s="220"/>
      <c r="P24" s="220"/>
      <c r="Q24" s="220"/>
      <c r="R24" s="220"/>
    </row>
    <row r="25" spans="1:18" ht="17.25" x14ac:dyDescent="0.4">
      <c r="A25" s="221" t="s">
        <v>5950</v>
      </c>
      <c r="B25" s="220"/>
      <c r="C25" s="220"/>
      <c r="D25" s="220"/>
      <c r="E25" s="220"/>
      <c r="F25" s="220"/>
      <c r="G25" s="220"/>
      <c r="H25" s="220"/>
      <c r="I25" s="220"/>
      <c r="J25" s="220"/>
      <c r="K25" s="220"/>
      <c r="L25" s="220"/>
      <c r="M25" s="220"/>
      <c r="N25" s="220"/>
      <c r="O25" s="220"/>
      <c r="P25" s="220"/>
      <c r="Q25" s="220"/>
      <c r="R25" s="220"/>
    </row>
    <row r="26" spans="1:18" ht="14.1" customHeight="1" x14ac:dyDescent="0.4">
      <c r="A26" s="220"/>
      <c r="B26" s="250" t="s">
        <v>4</v>
      </c>
      <c r="C26" s="250"/>
      <c r="D26" s="250"/>
      <c r="E26" s="250"/>
      <c r="F26" s="250"/>
      <c r="G26" s="250"/>
      <c r="H26" s="250"/>
      <c r="I26" s="250"/>
      <c r="J26" s="250"/>
      <c r="K26" s="250"/>
      <c r="L26" s="250"/>
      <c r="M26" s="250"/>
      <c r="N26" s="250"/>
      <c r="O26" s="250"/>
      <c r="P26" s="250"/>
      <c r="Q26" s="220"/>
      <c r="R26" s="220"/>
    </row>
    <row r="27" spans="1:18" ht="14.1" customHeight="1" x14ac:dyDescent="0.4">
      <c r="A27" s="220"/>
      <c r="B27" s="225" t="s">
        <v>5</v>
      </c>
      <c r="C27" s="226"/>
      <c r="D27" s="226"/>
      <c r="E27" s="226"/>
      <c r="F27" s="226"/>
      <c r="G27" s="226"/>
      <c r="H27" s="226"/>
      <c r="I27" s="226"/>
      <c r="J27" s="226"/>
      <c r="K27" s="226"/>
      <c r="L27" s="226"/>
      <c r="M27" s="226"/>
      <c r="N27" s="226"/>
      <c r="O27" s="226"/>
      <c r="P27" s="226"/>
      <c r="Q27" s="220"/>
      <c r="R27" s="220"/>
    </row>
    <row r="28" spans="1:18" ht="14.1" customHeight="1" x14ac:dyDescent="0.4">
      <c r="A28" s="225" t="s">
        <v>5959</v>
      </c>
      <c r="B28" s="220"/>
      <c r="C28" s="226"/>
      <c r="D28" s="226"/>
      <c r="E28" s="226"/>
      <c r="F28" s="226"/>
      <c r="G28" s="226"/>
      <c r="H28" s="226"/>
      <c r="I28" s="226"/>
      <c r="J28" s="226"/>
      <c r="K28" s="226"/>
      <c r="L28" s="226"/>
      <c r="M28" s="226"/>
      <c r="N28" s="226"/>
      <c r="O28" s="226"/>
      <c r="P28" s="226"/>
      <c r="Q28" s="220"/>
      <c r="R28" s="220"/>
    </row>
    <row r="29" spans="1:18" ht="14.1" customHeight="1" x14ac:dyDescent="0.4">
      <c r="A29" s="220"/>
      <c r="B29" s="225" t="s">
        <v>5958</v>
      </c>
      <c r="C29" s="226"/>
      <c r="D29" s="226"/>
      <c r="E29" s="226"/>
      <c r="F29" s="226"/>
      <c r="G29" s="226"/>
      <c r="H29" s="226"/>
      <c r="I29" s="226"/>
      <c r="J29" s="226"/>
      <c r="K29" s="226"/>
      <c r="L29" s="226"/>
      <c r="M29" s="226"/>
      <c r="N29" s="226"/>
      <c r="O29" s="226"/>
      <c r="P29" s="226"/>
      <c r="Q29" s="220"/>
      <c r="R29" s="220"/>
    </row>
    <row r="30" spans="1:18" ht="14.1" customHeight="1" x14ac:dyDescent="0.4">
      <c r="A30" s="220"/>
      <c r="B30" s="220"/>
      <c r="C30" s="226"/>
      <c r="D30" s="226"/>
      <c r="E30" s="226"/>
      <c r="F30" s="226"/>
      <c r="G30" s="226"/>
      <c r="H30" s="226"/>
      <c r="I30" s="226"/>
      <c r="J30" s="226"/>
      <c r="K30" s="226"/>
      <c r="L30" s="226"/>
      <c r="M30" s="226"/>
      <c r="N30" s="226"/>
      <c r="O30" s="226"/>
      <c r="P30" s="226"/>
      <c r="Q30" s="220"/>
      <c r="R30" s="220"/>
    </row>
    <row r="31" spans="1:18" ht="14.1" customHeight="1" x14ac:dyDescent="0.4">
      <c r="A31" s="227" t="s">
        <v>6</v>
      </c>
      <c r="B31" s="220"/>
      <c r="C31" s="226"/>
      <c r="D31" s="226"/>
      <c r="E31" s="226"/>
      <c r="F31" s="226"/>
      <c r="G31" s="226"/>
      <c r="H31" s="226"/>
      <c r="I31" s="226"/>
      <c r="J31" s="226"/>
      <c r="K31" s="226"/>
      <c r="L31" s="226"/>
      <c r="M31" s="226"/>
      <c r="N31" s="226"/>
      <c r="O31" s="226"/>
      <c r="P31" s="226"/>
      <c r="Q31" s="220"/>
      <c r="R31" s="220"/>
    </row>
    <row r="32" spans="1:18" ht="17.25" customHeight="1" x14ac:dyDescent="0.4">
      <c r="A32" s="220"/>
      <c r="B32" s="252" t="s">
        <v>7</v>
      </c>
      <c r="C32" s="252"/>
      <c r="D32" s="252"/>
      <c r="E32" s="252"/>
      <c r="F32" s="252"/>
      <c r="G32" s="252"/>
      <c r="H32" s="226"/>
      <c r="I32" s="226"/>
      <c r="J32" s="226"/>
      <c r="K32" s="226"/>
      <c r="L32" s="226"/>
      <c r="M32" s="226"/>
      <c r="N32" s="226"/>
      <c r="O32" s="226"/>
      <c r="P32" s="226"/>
      <c r="Q32" s="220"/>
      <c r="R32" s="220"/>
    </row>
    <row r="33" spans="1:18" ht="14.1" customHeight="1" x14ac:dyDescent="0.4">
      <c r="A33" s="220"/>
      <c r="B33" s="220"/>
      <c r="C33" s="220"/>
      <c r="D33" s="220"/>
      <c r="E33" s="220"/>
      <c r="F33" s="220"/>
      <c r="G33" s="226"/>
      <c r="H33" s="226"/>
      <c r="I33" s="226"/>
      <c r="J33" s="226"/>
      <c r="K33" s="226"/>
      <c r="L33" s="226"/>
      <c r="M33" s="226"/>
      <c r="N33" s="226"/>
      <c r="O33" s="226"/>
      <c r="P33" s="226"/>
      <c r="Q33" s="220"/>
      <c r="R33" s="220"/>
    </row>
    <row r="34" spans="1:18" ht="15.95" customHeight="1" x14ac:dyDescent="0.4">
      <c r="A34" s="220"/>
      <c r="B34" s="228" t="s">
        <v>8</v>
      </c>
      <c r="C34" s="229"/>
      <c r="D34" s="230"/>
      <c r="E34" s="230"/>
      <c r="F34" s="230"/>
      <c r="G34" s="226"/>
      <c r="H34" s="226"/>
      <c r="I34" s="226"/>
      <c r="J34" s="226"/>
      <c r="K34" s="226"/>
      <c r="L34" s="226"/>
      <c r="M34" s="226"/>
      <c r="N34" s="226"/>
      <c r="O34" s="226"/>
      <c r="P34" s="226"/>
      <c r="Q34" s="220"/>
      <c r="R34" s="220"/>
    </row>
    <row r="35" spans="1:18" ht="14.1" customHeight="1" x14ac:dyDescent="0.4">
      <c r="A35" s="220"/>
      <c r="B35" s="231"/>
      <c r="C35" s="229"/>
      <c r="D35" s="230"/>
      <c r="E35" s="230"/>
      <c r="F35" s="230"/>
      <c r="G35" s="226"/>
      <c r="H35" s="226"/>
      <c r="I35" s="226"/>
      <c r="J35" s="226"/>
      <c r="K35" s="226"/>
      <c r="L35" s="226"/>
      <c r="M35" s="226"/>
      <c r="N35" s="226"/>
      <c r="O35" s="226"/>
      <c r="P35" s="226"/>
      <c r="Q35" s="220"/>
      <c r="R35" s="220"/>
    </row>
    <row r="36" spans="1:18" ht="14.1" customHeight="1" x14ac:dyDescent="0.4">
      <c r="A36" s="220"/>
      <c r="B36" s="231"/>
      <c r="C36" s="229"/>
      <c r="D36" s="230"/>
      <c r="E36" s="230"/>
      <c r="F36" s="230"/>
      <c r="G36" s="226"/>
      <c r="H36" s="226"/>
      <c r="I36" s="226"/>
      <c r="J36" s="226"/>
      <c r="K36" s="226"/>
      <c r="L36" s="226"/>
      <c r="M36" s="226"/>
      <c r="N36" s="226"/>
      <c r="O36" s="226"/>
      <c r="P36" s="226"/>
      <c r="Q36" s="220"/>
      <c r="R36" s="220"/>
    </row>
    <row r="37" spans="1:18" ht="14.1" customHeight="1" x14ac:dyDescent="0.4">
      <c r="A37" s="220"/>
      <c r="B37" s="231"/>
      <c r="C37" s="229"/>
      <c r="D37" s="230"/>
      <c r="E37" s="230"/>
      <c r="F37" s="230"/>
      <c r="G37" s="226"/>
      <c r="H37" s="226"/>
      <c r="I37" s="226"/>
      <c r="J37" s="226"/>
      <c r="K37" s="226"/>
      <c r="L37" s="226"/>
      <c r="M37" s="226"/>
      <c r="N37" s="226"/>
      <c r="O37" s="226"/>
      <c r="P37" s="226"/>
      <c r="Q37" s="220"/>
      <c r="R37" s="220"/>
    </row>
    <row r="38" spans="1:18" ht="14.1" customHeight="1" x14ac:dyDescent="0.4">
      <c r="A38" s="220"/>
      <c r="B38" s="231"/>
      <c r="C38" s="229"/>
      <c r="D38" s="230"/>
      <c r="E38" s="230"/>
      <c r="F38" s="230"/>
      <c r="G38" s="226"/>
      <c r="H38" s="226"/>
      <c r="I38" s="226"/>
      <c r="J38" s="226"/>
      <c r="K38" s="226"/>
      <c r="L38" s="226"/>
      <c r="M38" s="226"/>
      <c r="N38" s="226"/>
      <c r="O38" s="226"/>
      <c r="P38" s="226"/>
      <c r="Q38" s="220"/>
      <c r="R38" s="220"/>
    </row>
    <row r="39" spans="1:18" ht="14.1" customHeight="1" x14ac:dyDescent="0.4">
      <c r="A39" s="220"/>
      <c r="B39" s="231"/>
      <c r="C39" s="229"/>
      <c r="D39" s="230"/>
      <c r="E39" s="230"/>
      <c r="F39" s="230"/>
      <c r="G39" s="226"/>
      <c r="H39" s="226"/>
      <c r="I39" s="226"/>
      <c r="J39" s="226"/>
      <c r="K39" s="226"/>
      <c r="L39" s="226"/>
      <c r="M39" s="226"/>
      <c r="N39" s="226"/>
      <c r="O39" s="226"/>
      <c r="P39" s="226"/>
      <c r="Q39" s="220"/>
      <c r="R39" s="220"/>
    </row>
    <row r="40" spans="1:18" ht="14.1" customHeight="1" x14ac:dyDescent="0.4">
      <c r="A40" s="220"/>
      <c r="B40" s="231"/>
      <c r="C40" s="229"/>
      <c r="D40" s="230"/>
      <c r="E40" s="230"/>
      <c r="F40" s="230"/>
      <c r="G40" s="226"/>
      <c r="H40" s="226"/>
      <c r="I40" s="226"/>
      <c r="J40" s="226"/>
      <c r="K40" s="226"/>
      <c r="L40" s="226"/>
      <c r="M40" s="226"/>
      <c r="N40" s="226"/>
      <c r="O40" s="226"/>
      <c r="P40" s="226"/>
      <c r="Q40" s="220"/>
      <c r="R40" s="220"/>
    </row>
    <row r="41" spans="1:18" ht="14.1" customHeight="1" x14ac:dyDescent="0.4">
      <c r="A41" s="220"/>
      <c r="B41" s="231"/>
      <c r="C41" s="229"/>
      <c r="D41" s="230"/>
      <c r="E41" s="230"/>
      <c r="F41" s="230"/>
      <c r="G41" s="226"/>
      <c r="H41" s="226"/>
      <c r="I41" s="226"/>
      <c r="J41" s="226"/>
      <c r="K41" s="226"/>
      <c r="L41" s="226"/>
      <c r="M41" s="226"/>
      <c r="N41" s="226"/>
      <c r="O41" s="226"/>
      <c r="P41" s="226"/>
      <c r="Q41" s="220"/>
      <c r="R41" s="220"/>
    </row>
    <row r="42" spans="1:18" ht="14.1" customHeight="1" x14ac:dyDescent="0.4">
      <c r="A42" s="220"/>
      <c r="B42" s="231"/>
      <c r="C42" s="229"/>
      <c r="D42" s="230"/>
      <c r="E42" s="230"/>
      <c r="F42" s="230"/>
      <c r="G42" s="226"/>
      <c r="H42" s="226"/>
      <c r="I42" s="226"/>
      <c r="J42" s="226"/>
      <c r="K42" s="226"/>
      <c r="L42" s="226"/>
      <c r="M42" s="226"/>
      <c r="N42" s="226"/>
      <c r="O42" s="226"/>
      <c r="P42" s="226"/>
      <c r="Q42" s="220"/>
      <c r="R42" s="220"/>
    </row>
    <row r="43" spans="1:18" ht="14.1" customHeight="1" x14ac:dyDescent="0.4">
      <c r="A43" s="220"/>
      <c r="B43" s="231"/>
      <c r="C43" s="229"/>
      <c r="D43" s="230"/>
      <c r="E43" s="230"/>
      <c r="F43" s="230"/>
      <c r="G43" s="226"/>
      <c r="H43" s="226"/>
      <c r="I43" s="226"/>
      <c r="J43" s="226"/>
      <c r="K43" s="226"/>
      <c r="L43" s="226"/>
      <c r="M43" s="226"/>
      <c r="N43" s="226"/>
      <c r="O43" s="226"/>
      <c r="P43" s="226"/>
      <c r="Q43" s="220"/>
      <c r="R43" s="220"/>
    </row>
    <row r="44" spans="1:18" ht="14.1" customHeight="1" x14ac:dyDescent="0.4">
      <c r="A44" s="220"/>
      <c r="B44" s="231"/>
      <c r="C44" s="229"/>
      <c r="D44" s="230"/>
      <c r="E44" s="230"/>
      <c r="F44" s="230"/>
      <c r="G44" s="226"/>
      <c r="H44" s="226"/>
      <c r="I44" s="226"/>
      <c r="J44" s="226"/>
      <c r="K44" s="226"/>
      <c r="L44" s="226"/>
      <c r="M44" s="226"/>
      <c r="N44" s="226"/>
      <c r="O44" s="226"/>
      <c r="P44" s="226"/>
      <c r="Q44" s="220"/>
      <c r="R44" s="220"/>
    </row>
    <row r="45" spans="1:18" ht="14.1" customHeight="1" x14ac:dyDescent="0.4">
      <c r="A45" s="220"/>
      <c r="B45" s="231"/>
      <c r="C45" s="229"/>
      <c r="D45" s="230"/>
      <c r="E45" s="230"/>
      <c r="F45" s="230"/>
      <c r="G45" s="226"/>
      <c r="H45" s="226"/>
      <c r="I45" s="226"/>
      <c r="J45" s="226"/>
      <c r="K45" s="226"/>
      <c r="L45" s="226"/>
      <c r="M45" s="226"/>
      <c r="N45" s="226"/>
      <c r="O45" s="226"/>
      <c r="P45" s="226"/>
      <c r="Q45" s="220"/>
      <c r="R45" s="220"/>
    </row>
    <row r="46" spans="1:18" ht="14.1" customHeight="1" x14ac:dyDescent="0.4">
      <c r="A46" s="220"/>
      <c r="B46" s="231"/>
      <c r="C46" s="229"/>
      <c r="D46" s="230"/>
      <c r="E46" s="230"/>
      <c r="F46" s="230"/>
      <c r="G46" s="226"/>
      <c r="H46" s="226"/>
      <c r="I46" s="226"/>
      <c r="J46" s="226"/>
      <c r="K46" s="226"/>
      <c r="L46" s="226"/>
      <c r="M46" s="226"/>
      <c r="N46" s="226"/>
      <c r="O46" s="226"/>
      <c r="P46" s="226"/>
      <c r="Q46" s="220"/>
      <c r="R46" s="220"/>
    </row>
    <row r="47" spans="1:18" ht="14.1" customHeight="1" x14ac:dyDescent="0.4">
      <c r="A47" s="220"/>
      <c r="B47" s="231"/>
      <c r="C47" s="229"/>
      <c r="D47" s="230"/>
      <c r="E47" s="230"/>
      <c r="F47" s="230"/>
      <c r="G47" s="226"/>
      <c r="H47" s="226"/>
      <c r="I47" s="226"/>
      <c r="J47" s="226"/>
      <c r="K47" s="226"/>
      <c r="L47" s="226"/>
      <c r="M47" s="226"/>
      <c r="N47" s="226"/>
      <c r="O47" s="226"/>
      <c r="P47" s="226"/>
      <c r="Q47" s="220"/>
      <c r="R47" s="220"/>
    </row>
    <row r="48" spans="1:18" ht="14.1" customHeight="1" x14ac:dyDescent="0.4">
      <c r="A48" s="220"/>
      <c r="B48" s="231"/>
      <c r="C48" s="229"/>
      <c r="D48" s="230"/>
      <c r="E48" s="230"/>
      <c r="F48" s="230"/>
      <c r="G48" s="226"/>
      <c r="H48" s="226"/>
      <c r="I48" s="226"/>
      <c r="J48" s="226"/>
      <c r="K48" s="226"/>
      <c r="L48" s="226"/>
      <c r="M48" s="226"/>
      <c r="N48" s="226"/>
      <c r="O48" s="226"/>
      <c r="P48" s="226"/>
      <c r="Q48" s="220"/>
      <c r="R48" s="220"/>
    </row>
    <row r="49" spans="1:18" ht="14.1" customHeight="1" x14ac:dyDescent="0.4">
      <c r="A49" s="220"/>
      <c r="B49" s="231"/>
      <c r="C49" s="229"/>
      <c r="D49" s="230"/>
      <c r="E49" s="230"/>
      <c r="F49" s="230"/>
      <c r="G49" s="226"/>
      <c r="H49" s="226"/>
      <c r="I49" s="226"/>
      <c r="J49" s="226"/>
      <c r="K49" s="226"/>
      <c r="L49" s="226"/>
      <c r="M49" s="226"/>
      <c r="N49" s="226"/>
      <c r="O49" s="226"/>
      <c r="P49" s="226"/>
      <c r="Q49" s="220"/>
      <c r="R49" s="220"/>
    </row>
    <row r="50" spans="1:18" ht="14.1" customHeight="1" x14ac:dyDescent="0.4">
      <c r="A50" s="220"/>
      <c r="B50" s="231"/>
      <c r="C50" s="229"/>
      <c r="D50" s="230"/>
      <c r="E50" s="230"/>
      <c r="F50" s="230"/>
      <c r="G50" s="226"/>
      <c r="H50" s="226"/>
      <c r="I50" s="226"/>
      <c r="J50" s="226"/>
      <c r="K50" s="226"/>
      <c r="L50" s="226"/>
      <c r="M50" s="226"/>
      <c r="N50" s="226"/>
      <c r="O50" s="226"/>
      <c r="P50" s="226"/>
      <c r="Q50" s="220"/>
      <c r="R50" s="220"/>
    </row>
    <row r="51" spans="1:18" ht="14.1" customHeight="1" x14ac:dyDescent="0.4">
      <c r="A51" s="220"/>
      <c r="B51" s="231"/>
      <c r="C51" s="229"/>
      <c r="D51" s="230"/>
      <c r="E51" s="230"/>
      <c r="F51" s="230"/>
      <c r="G51" s="226"/>
      <c r="H51" s="226"/>
      <c r="I51" s="226"/>
      <c r="J51" s="226"/>
      <c r="K51" s="226"/>
      <c r="L51" s="226"/>
      <c r="M51" s="226"/>
      <c r="N51" s="226"/>
      <c r="O51" s="226"/>
      <c r="P51" s="226"/>
      <c r="Q51" s="220"/>
      <c r="R51" s="220"/>
    </row>
    <row r="52" spans="1:18" ht="14.1" customHeight="1" x14ac:dyDescent="0.4">
      <c r="A52" s="220"/>
      <c r="B52" s="231"/>
      <c r="C52" s="229"/>
      <c r="D52" s="230"/>
      <c r="E52" s="230"/>
      <c r="F52" s="230"/>
      <c r="G52" s="226"/>
      <c r="H52" s="226"/>
      <c r="I52" s="226"/>
      <c r="J52" s="226"/>
      <c r="K52" s="226"/>
      <c r="L52" s="226"/>
      <c r="M52" s="226"/>
      <c r="N52" s="226"/>
      <c r="O52" s="226"/>
      <c r="P52" s="226"/>
      <c r="Q52" s="220"/>
      <c r="R52" s="220"/>
    </row>
    <row r="53" spans="1:18" ht="14.1" customHeight="1" x14ac:dyDescent="0.4">
      <c r="A53" s="220"/>
      <c r="B53" s="231"/>
      <c r="C53" s="229"/>
      <c r="D53" s="230"/>
      <c r="E53" s="230"/>
      <c r="F53" s="230"/>
      <c r="G53" s="226"/>
      <c r="H53" s="226"/>
      <c r="I53" s="226"/>
      <c r="J53" s="226"/>
      <c r="K53" s="226"/>
      <c r="L53" s="226"/>
      <c r="M53" s="226"/>
      <c r="N53" s="226"/>
      <c r="O53" s="226"/>
      <c r="P53" s="226"/>
      <c r="Q53" s="220"/>
      <c r="R53" s="220"/>
    </row>
    <row r="54" spans="1:18" ht="14.1" customHeight="1" x14ac:dyDescent="0.4">
      <c r="A54" s="220"/>
      <c r="B54" s="231"/>
      <c r="C54" s="229"/>
      <c r="D54" s="230"/>
      <c r="E54" s="230"/>
      <c r="F54" s="230"/>
      <c r="G54" s="226"/>
      <c r="H54" s="226"/>
      <c r="I54" s="226"/>
      <c r="J54" s="226"/>
      <c r="K54" s="226"/>
      <c r="L54" s="226"/>
      <c r="M54" s="226"/>
      <c r="N54" s="226"/>
      <c r="O54" s="226"/>
      <c r="P54" s="226"/>
      <c r="Q54" s="220"/>
      <c r="R54" s="220"/>
    </row>
    <row r="55" spans="1:18" ht="14.1" customHeight="1" x14ac:dyDescent="0.4">
      <c r="A55" s="220"/>
      <c r="B55" s="231"/>
      <c r="C55" s="229"/>
      <c r="D55" s="230"/>
      <c r="E55" s="230"/>
      <c r="F55" s="230"/>
      <c r="G55" s="226"/>
      <c r="H55" s="226"/>
      <c r="I55" s="226"/>
      <c r="J55" s="226"/>
      <c r="K55" s="226"/>
      <c r="L55" s="226"/>
      <c r="M55" s="226"/>
      <c r="N55" s="226"/>
      <c r="O55" s="226"/>
      <c r="P55" s="226"/>
      <c r="Q55" s="220"/>
      <c r="R55" s="220"/>
    </row>
    <row r="56" spans="1:18" ht="14.1" customHeight="1" x14ac:dyDescent="0.4">
      <c r="A56" s="220"/>
      <c r="B56" s="231"/>
      <c r="C56" s="229"/>
      <c r="D56" s="230"/>
      <c r="E56" s="230"/>
      <c r="F56" s="230"/>
      <c r="G56" s="226"/>
      <c r="H56" s="226"/>
      <c r="I56" s="226"/>
      <c r="J56" s="226"/>
      <c r="K56" s="226"/>
      <c r="L56" s="226"/>
      <c r="M56" s="226"/>
      <c r="N56" s="226"/>
      <c r="O56" s="226"/>
      <c r="P56" s="226"/>
      <c r="Q56" s="220"/>
      <c r="R56" s="220"/>
    </row>
    <row r="57" spans="1:18" ht="14.1" customHeight="1" x14ac:dyDescent="0.4">
      <c r="A57" s="220"/>
      <c r="B57" s="231"/>
      <c r="C57" s="229"/>
      <c r="D57" s="230"/>
      <c r="E57" s="230"/>
      <c r="F57" s="230"/>
      <c r="G57" s="226"/>
      <c r="H57" s="226"/>
      <c r="I57" s="226"/>
      <c r="J57" s="226"/>
      <c r="K57" s="226"/>
      <c r="L57" s="226"/>
      <c r="M57" s="226"/>
      <c r="N57" s="226"/>
      <c r="O57" s="226"/>
      <c r="P57" s="226"/>
      <c r="Q57" s="220"/>
      <c r="R57" s="220"/>
    </row>
    <row r="58" spans="1:18" ht="14.1" customHeight="1" x14ac:dyDescent="0.4">
      <c r="A58" s="227" t="s">
        <v>9</v>
      </c>
      <c r="B58" s="220"/>
      <c r="C58" s="230"/>
      <c r="D58" s="230"/>
      <c r="E58" s="230"/>
      <c r="F58" s="230"/>
      <c r="G58" s="226"/>
      <c r="H58" s="226"/>
      <c r="I58" s="226"/>
      <c r="J58" s="226"/>
      <c r="K58" s="226"/>
      <c r="L58" s="226"/>
      <c r="M58" s="226"/>
      <c r="N58" s="226"/>
      <c r="O58" s="226"/>
      <c r="P58" s="226"/>
      <c r="Q58" s="220"/>
      <c r="R58" s="220"/>
    </row>
    <row r="59" spans="1:18" ht="14.1" customHeight="1" x14ac:dyDescent="0.4">
      <c r="A59" s="220"/>
      <c r="B59" s="225" t="s">
        <v>10</v>
      </c>
      <c r="C59" s="230"/>
      <c r="D59" s="230"/>
      <c r="E59" s="230"/>
      <c r="F59" s="230"/>
      <c r="G59" s="226"/>
      <c r="H59" s="226"/>
      <c r="I59" s="226"/>
      <c r="J59" s="226"/>
      <c r="K59" s="225"/>
      <c r="L59" s="226"/>
      <c r="M59" s="226"/>
      <c r="N59" s="226"/>
      <c r="O59" s="226"/>
      <c r="P59" s="226"/>
      <c r="Q59" s="220"/>
      <c r="R59" s="220"/>
    </row>
    <row r="60" spans="1:18" ht="14.1" customHeight="1" x14ac:dyDescent="0.4">
      <c r="A60" s="220"/>
      <c r="B60" s="225" t="s">
        <v>11</v>
      </c>
      <c r="C60" s="230"/>
      <c r="D60" s="230"/>
      <c r="E60" s="230"/>
      <c r="F60" s="230"/>
      <c r="G60" s="226"/>
      <c r="H60" s="226"/>
      <c r="I60" s="226"/>
      <c r="J60" s="226"/>
      <c r="K60" s="225" t="s">
        <v>12</v>
      </c>
      <c r="L60" s="226"/>
      <c r="M60" s="226"/>
      <c r="N60" s="226"/>
      <c r="O60" s="226"/>
      <c r="P60" s="226"/>
      <c r="Q60" s="220"/>
      <c r="R60" s="220"/>
    </row>
    <row r="61" spans="1:18" ht="14.1" customHeight="1" x14ac:dyDescent="0.4">
      <c r="A61" s="220"/>
      <c r="B61" s="232"/>
      <c r="C61" s="230"/>
      <c r="D61" s="230"/>
      <c r="E61" s="230"/>
      <c r="F61" s="230"/>
      <c r="G61" s="226"/>
      <c r="H61" s="226"/>
      <c r="I61" s="226"/>
      <c r="J61" s="226"/>
      <c r="K61" s="226"/>
      <c r="L61" s="226"/>
      <c r="M61" s="226"/>
      <c r="N61" s="226"/>
      <c r="O61" s="226"/>
      <c r="P61" s="226"/>
      <c r="Q61" s="220"/>
      <c r="R61" s="220"/>
    </row>
    <row r="62" spans="1:18" ht="14.1" customHeight="1" x14ac:dyDescent="0.4">
      <c r="A62" s="220"/>
      <c r="B62" s="232"/>
      <c r="C62" s="230"/>
      <c r="D62" s="230"/>
      <c r="E62" s="230"/>
      <c r="F62" s="230"/>
      <c r="G62" s="226"/>
      <c r="H62" s="226"/>
      <c r="I62" s="226"/>
      <c r="J62" s="226"/>
      <c r="K62" s="226"/>
      <c r="L62" s="226"/>
      <c r="M62" s="226"/>
      <c r="N62" s="226"/>
      <c r="O62" s="226"/>
      <c r="P62" s="226"/>
      <c r="Q62" s="220"/>
      <c r="R62" s="220"/>
    </row>
    <row r="63" spans="1:18" ht="14.1" customHeight="1" x14ac:dyDescent="0.4">
      <c r="A63" s="220"/>
      <c r="B63" s="232"/>
      <c r="C63" s="230"/>
      <c r="D63" s="230"/>
      <c r="E63" s="230"/>
      <c r="F63" s="230"/>
      <c r="G63" s="226"/>
      <c r="H63" s="226"/>
      <c r="I63" s="226"/>
      <c r="J63" s="226"/>
      <c r="K63" s="226"/>
      <c r="L63" s="226"/>
      <c r="M63" s="226"/>
      <c r="N63" s="226"/>
      <c r="O63" s="226"/>
      <c r="P63" s="226"/>
      <c r="Q63" s="220"/>
      <c r="R63" s="220"/>
    </row>
    <row r="64" spans="1:18" ht="14.1" customHeight="1" x14ac:dyDescent="0.4">
      <c r="A64" s="220"/>
      <c r="B64" s="232"/>
      <c r="C64" s="230"/>
      <c r="D64" s="230"/>
      <c r="E64" s="230"/>
      <c r="F64" s="230"/>
      <c r="G64" s="226"/>
      <c r="H64" s="226"/>
      <c r="I64" s="226"/>
      <c r="J64" s="226"/>
      <c r="K64" s="226"/>
      <c r="L64" s="226"/>
      <c r="M64" s="226"/>
      <c r="N64" s="226"/>
      <c r="O64" s="226"/>
      <c r="P64" s="226"/>
      <c r="Q64" s="220"/>
      <c r="R64" s="220"/>
    </row>
    <row r="65" spans="1:18" ht="14.1" customHeight="1" x14ac:dyDescent="0.4">
      <c r="A65" s="220"/>
      <c r="B65" s="232"/>
      <c r="C65" s="230"/>
      <c r="D65" s="230"/>
      <c r="E65" s="230"/>
      <c r="F65" s="230"/>
      <c r="G65" s="226"/>
      <c r="H65" s="226"/>
      <c r="I65" s="226"/>
      <c r="J65" s="226"/>
      <c r="K65" s="226"/>
      <c r="L65" s="226"/>
      <c r="M65" s="226"/>
      <c r="N65" s="226"/>
      <c r="O65" s="226"/>
      <c r="P65" s="226"/>
      <c r="Q65" s="220"/>
      <c r="R65" s="220"/>
    </row>
    <row r="66" spans="1:18" ht="14.1" customHeight="1" x14ac:dyDescent="0.4">
      <c r="A66" s="220"/>
      <c r="B66" s="232"/>
      <c r="C66" s="230"/>
      <c r="D66" s="230"/>
      <c r="E66" s="230"/>
      <c r="F66" s="230"/>
      <c r="G66" s="226"/>
      <c r="H66" s="226"/>
      <c r="I66" s="226"/>
      <c r="J66" s="226"/>
      <c r="K66" s="226"/>
      <c r="L66" s="226"/>
      <c r="M66" s="226"/>
      <c r="N66" s="226"/>
      <c r="O66" s="226"/>
      <c r="P66" s="226"/>
      <c r="Q66" s="220"/>
      <c r="R66" s="220"/>
    </row>
    <row r="67" spans="1:18" ht="14.1" customHeight="1" x14ac:dyDescent="0.4">
      <c r="A67" s="220"/>
      <c r="B67" s="232"/>
      <c r="C67" s="230"/>
      <c r="D67" s="230"/>
      <c r="E67" s="230"/>
      <c r="F67" s="230"/>
      <c r="G67" s="226"/>
      <c r="H67" s="226"/>
      <c r="I67" s="226"/>
      <c r="J67" s="226"/>
      <c r="K67" s="226"/>
      <c r="L67" s="226"/>
      <c r="M67" s="226"/>
      <c r="N67" s="226"/>
      <c r="O67" s="226"/>
      <c r="P67" s="226"/>
      <c r="Q67" s="220"/>
      <c r="R67" s="220"/>
    </row>
    <row r="68" spans="1:18" ht="14.1" customHeight="1" x14ac:dyDescent="0.4">
      <c r="A68" s="220"/>
      <c r="B68" s="232"/>
      <c r="C68" s="230"/>
      <c r="D68" s="230"/>
      <c r="E68" s="230"/>
      <c r="F68" s="230"/>
      <c r="G68" s="226"/>
      <c r="H68" s="226"/>
      <c r="I68" s="226"/>
      <c r="J68" s="226"/>
      <c r="K68" s="226"/>
      <c r="L68" s="226"/>
      <c r="M68" s="226"/>
      <c r="N68" s="226"/>
      <c r="O68" s="226"/>
      <c r="P68" s="226"/>
      <c r="Q68" s="220"/>
      <c r="R68" s="220"/>
    </row>
    <row r="69" spans="1:18" ht="14.1" customHeight="1" x14ac:dyDescent="0.4">
      <c r="A69" s="220"/>
      <c r="B69" s="232"/>
      <c r="C69" s="230"/>
      <c r="D69" s="230"/>
      <c r="E69" s="230"/>
      <c r="F69" s="230"/>
      <c r="G69" s="226"/>
      <c r="H69" s="226"/>
      <c r="I69" s="226"/>
      <c r="J69" s="226"/>
      <c r="K69" s="226"/>
      <c r="L69" s="226"/>
      <c r="M69" s="226"/>
      <c r="N69" s="226"/>
      <c r="O69" s="226"/>
      <c r="P69" s="226"/>
      <c r="Q69" s="220"/>
      <c r="R69" s="220"/>
    </row>
    <row r="70" spans="1:18" ht="14.1" customHeight="1" x14ac:dyDescent="0.4">
      <c r="A70" s="220"/>
      <c r="B70" s="232"/>
      <c r="C70" s="230"/>
      <c r="D70" s="230"/>
      <c r="E70" s="230"/>
      <c r="F70" s="230"/>
      <c r="G70" s="226"/>
      <c r="H70" s="226"/>
      <c r="I70" s="226"/>
      <c r="J70" s="226"/>
      <c r="K70" s="226"/>
      <c r="L70" s="226"/>
      <c r="M70" s="226"/>
      <c r="N70" s="226"/>
      <c r="O70" s="226"/>
      <c r="P70" s="226"/>
      <c r="Q70" s="220"/>
      <c r="R70" s="220"/>
    </row>
    <row r="71" spans="1:18" ht="14.1" customHeight="1" x14ac:dyDescent="0.4">
      <c r="A71" s="220"/>
      <c r="B71" s="232"/>
      <c r="C71" s="230"/>
      <c r="D71" s="230"/>
      <c r="E71" s="230"/>
      <c r="F71" s="230"/>
      <c r="G71" s="226"/>
      <c r="H71" s="226"/>
      <c r="I71" s="226"/>
      <c r="J71" s="226"/>
      <c r="K71" s="226"/>
      <c r="L71" s="226"/>
      <c r="M71" s="226"/>
      <c r="N71" s="226"/>
      <c r="O71" s="226"/>
      <c r="P71" s="226"/>
      <c r="Q71" s="220"/>
      <c r="R71" s="220"/>
    </row>
    <row r="72" spans="1:18" ht="14.1" customHeight="1" x14ac:dyDescent="0.4">
      <c r="A72" s="220"/>
      <c r="B72" s="232"/>
      <c r="C72" s="230"/>
      <c r="D72" s="230"/>
      <c r="E72" s="230"/>
      <c r="F72" s="230"/>
      <c r="G72" s="226"/>
      <c r="H72" s="226"/>
      <c r="I72" s="226"/>
      <c r="J72" s="226"/>
      <c r="K72" s="226"/>
      <c r="L72" s="226"/>
      <c r="M72" s="226"/>
      <c r="N72" s="226"/>
      <c r="O72" s="226"/>
      <c r="P72" s="226"/>
      <c r="Q72" s="220"/>
      <c r="R72" s="220"/>
    </row>
    <row r="73" spans="1:18" ht="14.1" customHeight="1" x14ac:dyDescent="0.4">
      <c r="A73" s="220"/>
      <c r="B73" s="232"/>
      <c r="C73" s="230"/>
      <c r="D73" s="230"/>
      <c r="E73" s="230"/>
      <c r="F73" s="230"/>
      <c r="G73" s="226"/>
      <c r="H73" s="226"/>
      <c r="I73" s="226"/>
      <c r="J73" s="226"/>
      <c r="K73" s="226"/>
      <c r="L73" s="226"/>
      <c r="M73" s="226"/>
      <c r="N73" s="226"/>
      <c r="O73" s="226"/>
      <c r="P73" s="226"/>
      <c r="Q73" s="220"/>
      <c r="R73" s="220"/>
    </row>
    <row r="74" spans="1:18" ht="14.1" customHeight="1" x14ac:dyDescent="0.4">
      <c r="A74" s="220"/>
      <c r="B74" s="232"/>
      <c r="C74" s="230"/>
      <c r="D74" s="230"/>
      <c r="E74" s="230"/>
      <c r="F74" s="230"/>
      <c r="G74" s="226"/>
      <c r="H74" s="226"/>
      <c r="I74" s="226"/>
      <c r="J74" s="226"/>
      <c r="K74" s="226"/>
      <c r="L74" s="226"/>
      <c r="M74" s="226"/>
      <c r="N74" s="226"/>
      <c r="O74" s="226"/>
      <c r="P74" s="226"/>
      <c r="Q74" s="220"/>
      <c r="R74" s="220"/>
    </row>
    <row r="75" spans="1:18" ht="14.1" customHeight="1" x14ac:dyDescent="0.4">
      <c r="A75" s="227" t="s">
        <v>13</v>
      </c>
      <c r="B75" s="220"/>
      <c r="C75" s="230"/>
      <c r="D75" s="230"/>
      <c r="E75" s="230"/>
      <c r="F75" s="230"/>
      <c r="G75" s="226"/>
      <c r="H75" s="226"/>
      <c r="I75" s="226"/>
      <c r="J75" s="226"/>
      <c r="K75" s="226"/>
      <c r="L75" s="226"/>
      <c r="M75" s="226"/>
      <c r="N75" s="226"/>
      <c r="O75" s="226"/>
      <c r="P75" s="226"/>
      <c r="Q75" s="220"/>
      <c r="R75" s="220"/>
    </row>
    <row r="76" spans="1:18" ht="14.1" customHeight="1" x14ac:dyDescent="0.4">
      <c r="A76" s="220"/>
      <c r="B76" s="225" t="s">
        <v>14</v>
      </c>
      <c r="C76" s="230"/>
      <c r="D76" s="230"/>
      <c r="E76" s="230"/>
      <c r="F76" s="230"/>
      <c r="G76" s="226"/>
      <c r="H76" s="226"/>
      <c r="I76" s="226"/>
      <c r="J76" s="226"/>
      <c r="K76" s="226"/>
      <c r="L76" s="226"/>
      <c r="M76" s="226"/>
      <c r="N76" s="226"/>
      <c r="O76" s="226"/>
      <c r="P76" s="226"/>
      <c r="Q76" s="220"/>
      <c r="R76" s="220"/>
    </row>
    <row r="77" spans="1:18" ht="14.1" customHeight="1" x14ac:dyDescent="0.4">
      <c r="A77" s="220"/>
      <c r="B77" s="232" t="s">
        <v>15</v>
      </c>
      <c r="C77" s="230"/>
      <c r="D77" s="230"/>
      <c r="E77" s="230"/>
      <c r="F77" s="230"/>
      <c r="G77" s="226"/>
      <c r="H77" s="226"/>
      <c r="I77" s="226"/>
      <c r="J77" s="226"/>
      <c r="K77" s="226"/>
      <c r="L77" s="226"/>
      <c r="M77" s="226"/>
      <c r="N77" s="226"/>
      <c r="O77" s="226"/>
      <c r="P77" s="226"/>
      <c r="Q77" s="220"/>
      <c r="R77" s="220"/>
    </row>
    <row r="78" spans="1:18" ht="14.1" customHeight="1" x14ac:dyDescent="0.4">
      <c r="A78" s="220"/>
      <c r="B78" s="232"/>
      <c r="C78" s="230"/>
      <c r="D78" s="230"/>
      <c r="E78" s="230"/>
      <c r="F78" s="230"/>
      <c r="G78" s="226"/>
      <c r="H78" s="226"/>
      <c r="I78" s="226"/>
      <c r="J78" s="226"/>
      <c r="K78" s="226"/>
      <c r="L78" s="226"/>
      <c r="M78" s="226"/>
      <c r="N78" s="226"/>
      <c r="O78" s="226"/>
      <c r="P78" s="226"/>
      <c r="Q78" s="220"/>
      <c r="R78" s="220"/>
    </row>
    <row r="79" spans="1:18" ht="14.1" customHeight="1" x14ac:dyDescent="0.4">
      <c r="A79" s="220"/>
      <c r="B79" s="232"/>
      <c r="C79" s="230"/>
      <c r="D79" s="230"/>
      <c r="E79" s="230"/>
      <c r="F79" s="230"/>
      <c r="G79" s="226"/>
      <c r="H79" s="226"/>
      <c r="I79" s="226"/>
      <c r="J79" s="226"/>
      <c r="K79" s="226"/>
      <c r="L79" s="226"/>
      <c r="M79" s="226"/>
      <c r="N79" s="226"/>
      <c r="O79" s="226"/>
      <c r="P79" s="226"/>
      <c r="Q79" s="220"/>
      <c r="R79" s="220"/>
    </row>
    <row r="80" spans="1:18" ht="14.1" customHeight="1" x14ac:dyDescent="0.4">
      <c r="A80" s="220"/>
      <c r="B80" s="232"/>
      <c r="C80" s="230"/>
      <c r="D80" s="230"/>
      <c r="E80" s="230"/>
      <c r="F80" s="230"/>
      <c r="G80" s="226"/>
      <c r="H80" s="226"/>
      <c r="I80" s="226"/>
      <c r="J80" s="226"/>
      <c r="K80" s="226"/>
      <c r="L80" s="226"/>
      <c r="M80" s="226"/>
      <c r="N80" s="226"/>
      <c r="O80" s="226"/>
      <c r="P80" s="226"/>
      <c r="Q80" s="220"/>
      <c r="R80" s="220"/>
    </row>
    <row r="81" spans="1:18" ht="14.1" customHeight="1" x14ac:dyDescent="0.4">
      <c r="A81" s="220"/>
      <c r="B81" s="232"/>
      <c r="C81" s="230"/>
      <c r="D81" s="230"/>
      <c r="E81" s="230"/>
      <c r="F81" s="230"/>
      <c r="G81" s="226"/>
      <c r="H81" s="226"/>
      <c r="I81" s="226"/>
      <c r="J81" s="226"/>
      <c r="K81" s="226"/>
      <c r="L81" s="226"/>
      <c r="M81" s="226"/>
      <c r="N81" s="226"/>
      <c r="O81" s="226"/>
      <c r="P81" s="226"/>
      <c r="Q81" s="220"/>
      <c r="R81" s="220"/>
    </row>
    <row r="82" spans="1:18" ht="14.1" customHeight="1" x14ac:dyDescent="0.4">
      <c r="A82" s="220"/>
      <c r="B82" s="232"/>
      <c r="C82" s="230"/>
      <c r="D82" s="230"/>
      <c r="E82" s="230"/>
      <c r="F82" s="230"/>
      <c r="G82" s="226"/>
      <c r="H82" s="226"/>
      <c r="I82" s="226"/>
      <c r="J82" s="226"/>
      <c r="K82" s="226"/>
      <c r="L82" s="226"/>
      <c r="M82" s="226"/>
      <c r="N82" s="226"/>
      <c r="O82" s="226"/>
      <c r="P82" s="226"/>
      <c r="Q82" s="220"/>
      <c r="R82" s="220"/>
    </row>
    <row r="83" spans="1:18" ht="14.1" customHeight="1" x14ac:dyDescent="0.4">
      <c r="A83" s="220"/>
      <c r="B83" s="232"/>
      <c r="C83" s="230"/>
      <c r="D83" s="230"/>
      <c r="E83" s="230"/>
      <c r="F83" s="230"/>
      <c r="G83" s="226"/>
      <c r="H83" s="226"/>
      <c r="I83" s="226"/>
      <c r="J83" s="226"/>
      <c r="K83" s="226"/>
      <c r="L83" s="226"/>
      <c r="M83" s="226"/>
      <c r="N83" s="226"/>
      <c r="O83" s="226"/>
      <c r="P83" s="226"/>
      <c r="Q83" s="220"/>
      <c r="R83" s="220"/>
    </row>
    <row r="84" spans="1:18" ht="14.1" customHeight="1" x14ac:dyDescent="0.4">
      <c r="A84" s="220"/>
      <c r="B84" s="232"/>
      <c r="C84" s="230"/>
      <c r="D84" s="230"/>
      <c r="E84" s="230"/>
      <c r="F84" s="230"/>
      <c r="G84" s="226"/>
      <c r="H84" s="226"/>
      <c r="I84" s="226"/>
      <c r="J84" s="226"/>
      <c r="K84" s="226"/>
      <c r="L84" s="226"/>
      <c r="M84" s="226"/>
      <c r="N84" s="226"/>
      <c r="O84" s="226"/>
      <c r="P84" s="226"/>
      <c r="Q84" s="220"/>
      <c r="R84" s="220"/>
    </row>
    <row r="85" spans="1:18" ht="14.1" customHeight="1" x14ac:dyDescent="0.4">
      <c r="A85" s="220"/>
      <c r="B85" s="232"/>
      <c r="C85" s="230"/>
      <c r="D85" s="230"/>
      <c r="E85" s="230"/>
      <c r="F85" s="230"/>
      <c r="G85" s="226"/>
      <c r="H85" s="226"/>
      <c r="I85" s="226"/>
      <c r="J85" s="226"/>
      <c r="K85" s="226"/>
      <c r="L85" s="226"/>
      <c r="M85" s="226"/>
      <c r="N85" s="226"/>
      <c r="O85" s="226"/>
      <c r="P85" s="226"/>
      <c r="Q85" s="220"/>
      <c r="R85" s="220"/>
    </row>
    <row r="86" spans="1:18" ht="14.1" customHeight="1" x14ac:dyDescent="0.4">
      <c r="A86" s="220"/>
      <c r="B86" s="232"/>
      <c r="C86" s="230"/>
      <c r="D86" s="230"/>
      <c r="E86" s="230"/>
      <c r="F86" s="230"/>
      <c r="G86" s="226"/>
      <c r="H86" s="226"/>
      <c r="I86" s="226"/>
      <c r="J86" s="226"/>
      <c r="K86" s="226"/>
      <c r="L86" s="226"/>
      <c r="M86" s="226"/>
      <c r="N86" s="226"/>
      <c r="O86" s="226"/>
      <c r="P86" s="226"/>
      <c r="Q86" s="220"/>
      <c r="R86" s="220"/>
    </row>
    <row r="87" spans="1:18" ht="14.1" customHeight="1" x14ac:dyDescent="0.4">
      <c r="A87" s="220"/>
      <c r="B87" s="232"/>
      <c r="C87" s="230"/>
      <c r="D87" s="230"/>
      <c r="E87" s="230"/>
      <c r="F87" s="230"/>
      <c r="G87" s="226"/>
      <c r="H87" s="226"/>
      <c r="I87" s="226"/>
      <c r="J87" s="226"/>
      <c r="K87" s="226"/>
      <c r="L87" s="226"/>
      <c r="M87" s="226"/>
      <c r="N87" s="226"/>
      <c r="O87" s="226"/>
      <c r="P87" s="226"/>
      <c r="Q87" s="220"/>
      <c r="R87" s="220"/>
    </row>
    <row r="88" spans="1:18" ht="14.1" customHeight="1" x14ac:dyDescent="0.4">
      <c r="A88" s="220"/>
      <c r="B88" s="232"/>
      <c r="C88" s="230"/>
      <c r="D88" s="230"/>
      <c r="E88" s="230"/>
      <c r="F88" s="230"/>
      <c r="G88" s="226"/>
      <c r="H88" s="226"/>
      <c r="I88" s="226"/>
      <c r="J88" s="226"/>
      <c r="K88" s="226"/>
      <c r="L88" s="226"/>
      <c r="M88" s="226"/>
      <c r="N88" s="226"/>
      <c r="O88" s="226"/>
      <c r="P88" s="226"/>
      <c r="Q88" s="220"/>
      <c r="R88" s="220"/>
    </row>
    <row r="89" spans="1:18" ht="14.1" customHeight="1" x14ac:dyDescent="0.4">
      <c r="A89" s="220"/>
      <c r="B89" s="232"/>
      <c r="C89" s="230"/>
      <c r="D89" s="230"/>
      <c r="E89" s="230"/>
      <c r="F89" s="230"/>
      <c r="G89" s="226"/>
      <c r="H89" s="226"/>
      <c r="I89" s="226"/>
      <c r="J89" s="226"/>
      <c r="K89" s="226"/>
      <c r="L89" s="226"/>
      <c r="M89" s="226"/>
      <c r="N89" s="226"/>
      <c r="O89" s="226"/>
      <c r="P89" s="226"/>
      <c r="Q89" s="220"/>
      <c r="R89" s="220"/>
    </row>
    <row r="90" spans="1:18" ht="14.1" customHeight="1" x14ac:dyDescent="0.4">
      <c r="A90" s="220"/>
      <c r="B90" s="232"/>
      <c r="C90" s="230"/>
      <c r="D90" s="230"/>
      <c r="E90" s="230"/>
      <c r="F90" s="230"/>
      <c r="G90" s="226"/>
      <c r="H90" s="226"/>
      <c r="I90" s="226"/>
      <c r="J90" s="226"/>
      <c r="K90" s="226"/>
      <c r="L90" s="226"/>
      <c r="M90" s="226"/>
      <c r="N90" s="226"/>
      <c r="O90" s="226"/>
      <c r="P90" s="226"/>
      <c r="Q90" s="220"/>
      <c r="R90" s="220"/>
    </row>
    <row r="91" spans="1:18" ht="14.1" customHeight="1" x14ac:dyDescent="0.4">
      <c r="A91" s="220"/>
      <c r="B91" s="232"/>
      <c r="C91" s="230"/>
      <c r="D91" s="230"/>
      <c r="E91" s="230"/>
      <c r="F91" s="230"/>
      <c r="G91" s="226"/>
      <c r="H91" s="226"/>
      <c r="I91" s="226"/>
      <c r="J91" s="226"/>
      <c r="K91" s="226"/>
      <c r="L91" s="226"/>
      <c r="M91" s="226"/>
      <c r="N91" s="226"/>
      <c r="O91" s="226"/>
      <c r="P91" s="226"/>
      <c r="Q91" s="220"/>
      <c r="R91" s="220"/>
    </row>
    <row r="92" spans="1:18" ht="14.1" customHeight="1" x14ac:dyDescent="0.4">
      <c r="A92" s="220"/>
      <c r="B92" s="232"/>
      <c r="C92" s="230"/>
      <c r="D92" s="230"/>
      <c r="E92" s="230"/>
      <c r="F92" s="230"/>
      <c r="G92" s="226"/>
      <c r="H92" s="226"/>
      <c r="I92" s="226"/>
      <c r="J92" s="226"/>
      <c r="K92" s="226"/>
      <c r="L92" s="226"/>
      <c r="M92" s="226"/>
      <c r="N92" s="226"/>
      <c r="O92" s="226"/>
      <c r="P92" s="226"/>
      <c r="Q92" s="220"/>
      <c r="R92" s="220"/>
    </row>
    <row r="93" spans="1:18" ht="14.1" customHeight="1" x14ac:dyDescent="0.4">
      <c r="A93" s="220"/>
      <c r="B93" s="232"/>
      <c r="C93" s="230"/>
      <c r="D93" s="230"/>
      <c r="E93" s="230"/>
      <c r="F93" s="230"/>
      <c r="G93" s="226"/>
      <c r="H93" s="226"/>
      <c r="I93" s="226"/>
      <c r="J93" s="226"/>
      <c r="K93" s="226"/>
      <c r="L93" s="226"/>
      <c r="M93" s="226"/>
      <c r="N93" s="226"/>
      <c r="O93" s="226"/>
      <c r="P93" s="226"/>
      <c r="Q93" s="220"/>
      <c r="R93" s="220"/>
    </row>
    <row r="94" spans="1:18" ht="14.1" customHeight="1" x14ac:dyDescent="0.4">
      <c r="A94" s="220"/>
      <c r="B94" s="225" t="s">
        <v>16</v>
      </c>
      <c r="C94" s="230"/>
      <c r="D94" s="230"/>
      <c r="E94" s="230"/>
      <c r="F94" s="230"/>
      <c r="G94" s="226"/>
      <c r="H94" s="226"/>
      <c r="I94" s="226"/>
      <c r="J94" s="226"/>
      <c r="K94" s="226"/>
      <c r="L94" s="226"/>
      <c r="M94" s="226"/>
      <c r="N94" s="226"/>
      <c r="O94" s="226"/>
      <c r="P94" s="226"/>
      <c r="Q94" s="220"/>
      <c r="R94" s="220"/>
    </row>
    <row r="95" spans="1:18" ht="14.1" customHeight="1" x14ac:dyDescent="0.4">
      <c r="A95" s="220"/>
      <c r="B95" s="232"/>
      <c r="C95" s="230"/>
      <c r="D95" s="230"/>
      <c r="E95" s="230"/>
      <c r="F95" s="230"/>
      <c r="G95" s="226"/>
      <c r="H95" s="226"/>
      <c r="I95" s="226"/>
      <c r="J95" s="226"/>
      <c r="K95" s="226"/>
      <c r="L95" s="226"/>
      <c r="M95" s="226"/>
      <c r="N95" s="226"/>
      <c r="O95" s="226"/>
      <c r="P95" s="226"/>
      <c r="Q95" s="220"/>
      <c r="R95" s="220"/>
    </row>
    <row r="96" spans="1:18" ht="14.1" customHeight="1" x14ac:dyDescent="0.4">
      <c r="A96" s="220"/>
      <c r="B96" s="232"/>
      <c r="C96" s="230"/>
      <c r="D96" s="230"/>
      <c r="E96" s="230"/>
      <c r="F96" s="230"/>
      <c r="G96" s="226"/>
      <c r="H96" s="226"/>
      <c r="I96" s="226"/>
      <c r="J96" s="226"/>
      <c r="K96" s="226"/>
      <c r="L96" s="226"/>
      <c r="M96" s="226"/>
      <c r="N96" s="226"/>
      <c r="O96" s="226"/>
      <c r="P96" s="226"/>
      <c r="Q96" s="220"/>
      <c r="R96" s="220"/>
    </row>
    <row r="97" spans="1:18" ht="14.1" customHeight="1" x14ac:dyDescent="0.4">
      <c r="A97" s="220"/>
      <c r="B97" s="232"/>
      <c r="C97" s="230"/>
      <c r="D97" s="230"/>
      <c r="E97" s="230"/>
      <c r="F97" s="230"/>
      <c r="G97" s="226"/>
      <c r="H97" s="226"/>
      <c r="I97" s="226"/>
      <c r="J97" s="226"/>
      <c r="K97" s="226"/>
      <c r="L97" s="226"/>
      <c r="M97" s="226"/>
      <c r="N97" s="226"/>
      <c r="O97" s="226"/>
      <c r="P97" s="226"/>
      <c r="Q97" s="220"/>
      <c r="R97" s="220"/>
    </row>
    <row r="98" spans="1:18" ht="14.1" customHeight="1" x14ac:dyDescent="0.4">
      <c r="A98" s="220"/>
      <c r="B98" s="232"/>
      <c r="C98" s="230"/>
      <c r="D98" s="230"/>
      <c r="E98" s="230"/>
      <c r="F98" s="230"/>
      <c r="G98" s="226"/>
      <c r="H98" s="226"/>
      <c r="I98" s="226"/>
      <c r="J98" s="226"/>
      <c r="K98" s="226"/>
      <c r="L98" s="226"/>
      <c r="M98" s="226"/>
      <c r="N98" s="226"/>
      <c r="O98" s="226"/>
      <c r="P98" s="226"/>
      <c r="Q98" s="220"/>
      <c r="R98" s="220"/>
    </row>
    <row r="99" spans="1:18" ht="14.1" customHeight="1" x14ac:dyDescent="0.4">
      <c r="A99" s="220"/>
      <c r="B99" s="232"/>
      <c r="C99" s="230"/>
      <c r="D99" s="230"/>
      <c r="E99" s="230"/>
      <c r="F99" s="230"/>
      <c r="G99" s="226"/>
      <c r="H99" s="226"/>
      <c r="I99" s="226"/>
      <c r="J99" s="226"/>
      <c r="K99" s="226"/>
      <c r="L99" s="226"/>
      <c r="M99" s="226"/>
      <c r="N99" s="226"/>
      <c r="O99" s="226"/>
      <c r="P99" s="226"/>
      <c r="Q99" s="220"/>
      <c r="R99" s="220"/>
    </row>
    <row r="100" spans="1:18" ht="14.1" customHeight="1" x14ac:dyDescent="0.4">
      <c r="A100" s="220"/>
      <c r="B100" s="232"/>
      <c r="C100" s="230"/>
      <c r="D100" s="230"/>
      <c r="E100" s="230"/>
      <c r="F100" s="230"/>
      <c r="G100" s="226"/>
      <c r="H100" s="226"/>
      <c r="I100" s="226"/>
      <c r="J100" s="226"/>
      <c r="K100" s="226"/>
      <c r="L100" s="226"/>
      <c r="M100" s="226"/>
      <c r="N100" s="226"/>
      <c r="O100" s="226"/>
      <c r="P100" s="226"/>
      <c r="Q100" s="220"/>
      <c r="R100" s="220"/>
    </row>
    <row r="101" spans="1:18" ht="14.1" customHeight="1" x14ac:dyDescent="0.4">
      <c r="A101" s="220"/>
      <c r="B101" s="232"/>
      <c r="C101" s="230"/>
      <c r="D101" s="230"/>
      <c r="E101" s="230"/>
      <c r="F101" s="230"/>
      <c r="G101" s="226"/>
      <c r="H101" s="226"/>
      <c r="I101" s="226"/>
      <c r="J101" s="226"/>
      <c r="K101" s="226"/>
      <c r="L101" s="226"/>
      <c r="M101" s="226"/>
      <c r="N101" s="226"/>
      <c r="O101" s="226"/>
      <c r="P101" s="226"/>
      <c r="Q101" s="220"/>
      <c r="R101" s="220"/>
    </row>
    <row r="102" spans="1:18" ht="14.1" customHeight="1" x14ac:dyDescent="0.4">
      <c r="A102" s="220"/>
      <c r="B102" s="232"/>
      <c r="C102" s="230"/>
      <c r="D102" s="230"/>
      <c r="E102" s="230"/>
      <c r="F102" s="230"/>
      <c r="G102" s="226"/>
      <c r="H102" s="226"/>
      <c r="I102" s="226"/>
      <c r="J102" s="226"/>
      <c r="K102" s="226"/>
      <c r="L102" s="226"/>
      <c r="M102" s="226"/>
      <c r="N102" s="226"/>
      <c r="O102" s="226"/>
      <c r="P102" s="226"/>
      <c r="Q102" s="220"/>
      <c r="R102" s="220"/>
    </row>
    <row r="103" spans="1:18" ht="14.1" customHeight="1" x14ac:dyDescent="0.4">
      <c r="A103" s="220"/>
      <c r="B103" s="232"/>
      <c r="C103" s="230"/>
      <c r="D103" s="230"/>
      <c r="E103" s="230"/>
      <c r="F103" s="230"/>
      <c r="G103" s="226"/>
      <c r="H103" s="226"/>
      <c r="I103" s="226"/>
      <c r="J103" s="226"/>
      <c r="K103" s="226"/>
      <c r="L103" s="226"/>
      <c r="M103" s="226"/>
      <c r="N103" s="226"/>
      <c r="O103" s="226"/>
      <c r="P103" s="226"/>
      <c r="Q103" s="220"/>
      <c r="R103" s="220"/>
    </row>
    <row r="104" spans="1:18" ht="14.1" customHeight="1" x14ac:dyDescent="0.4">
      <c r="A104" s="220"/>
      <c r="B104" s="232"/>
      <c r="C104" s="230"/>
      <c r="D104" s="230"/>
      <c r="E104" s="230"/>
      <c r="F104" s="230"/>
      <c r="G104" s="226"/>
      <c r="H104" s="226"/>
      <c r="I104" s="226"/>
      <c r="J104" s="226"/>
      <c r="K104" s="226"/>
      <c r="L104" s="226"/>
      <c r="M104" s="226"/>
      <c r="N104" s="226"/>
      <c r="O104" s="226"/>
      <c r="P104" s="226"/>
      <c r="Q104" s="220"/>
      <c r="R104" s="220"/>
    </row>
    <row r="105" spans="1:18" ht="14.1" customHeight="1" x14ac:dyDescent="0.4">
      <c r="A105" s="220"/>
      <c r="B105" s="232"/>
      <c r="C105" s="230"/>
      <c r="D105" s="230"/>
      <c r="E105" s="230"/>
      <c r="F105" s="230"/>
      <c r="G105" s="226"/>
      <c r="H105" s="226"/>
      <c r="I105" s="226"/>
      <c r="J105" s="226"/>
      <c r="K105" s="226"/>
      <c r="L105" s="226"/>
      <c r="M105" s="226"/>
      <c r="N105" s="226"/>
      <c r="O105" s="226"/>
      <c r="P105" s="226"/>
      <c r="Q105" s="220"/>
      <c r="R105" s="220"/>
    </row>
    <row r="106" spans="1:18" ht="14.1" customHeight="1" x14ac:dyDescent="0.4">
      <c r="A106" s="220"/>
      <c r="B106" s="232"/>
      <c r="C106" s="230"/>
      <c r="D106" s="230"/>
      <c r="E106" s="230"/>
      <c r="F106" s="230"/>
      <c r="G106" s="226"/>
      <c r="H106" s="226"/>
      <c r="I106" s="226"/>
      <c r="J106" s="226"/>
      <c r="K106" s="226"/>
      <c r="L106" s="226"/>
      <c r="M106" s="226"/>
      <c r="N106" s="226"/>
      <c r="O106" s="226"/>
      <c r="P106" s="226"/>
      <c r="Q106" s="220"/>
      <c r="R106" s="220"/>
    </row>
    <row r="107" spans="1:18" ht="14.1" customHeight="1" x14ac:dyDescent="0.4">
      <c r="A107" s="220"/>
      <c r="B107" s="232"/>
      <c r="C107" s="230"/>
      <c r="D107" s="230"/>
      <c r="E107" s="230"/>
      <c r="F107" s="230"/>
      <c r="G107" s="226"/>
      <c r="H107" s="226"/>
      <c r="I107" s="226"/>
      <c r="J107" s="226"/>
      <c r="K107" s="226"/>
      <c r="L107" s="226"/>
      <c r="M107" s="226"/>
      <c r="N107" s="226"/>
      <c r="O107" s="226"/>
      <c r="P107" s="226"/>
      <c r="Q107" s="220"/>
      <c r="R107" s="220"/>
    </row>
    <row r="108" spans="1:18" ht="14.1" customHeight="1" x14ac:dyDescent="0.4">
      <c r="A108" s="220"/>
      <c r="B108" s="232"/>
      <c r="C108" s="230"/>
      <c r="D108" s="230"/>
      <c r="E108" s="230"/>
      <c r="F108" s="230"/>
      <c r="G108" s="226"/>
      <c r="H108" s="226"/>
      <c r="I108" s="226"/>
      <c r="J108" s="226"/>
      <c r="K108" s="226"/>
      <c r="L108" s="226"/>
      <c r="M108" s="226"/>
      <c r="N108" s="226"/>
      <c r="O108" s="226"/>
      <c r="P108" s="226"/>
      <c r="Q108" s="220"/>
      <c r="R108" s="220"/>
    </row>
    <row r="109" spans="1:18" ht="14.1" customHeight="1" x14ac:dyDescent="0.4">
      <c r="A109" s="220"/>
      <c r="B109" s="232"/>
      <c r="C109" s="230"/>
      <c r="D109" s="230"/>
      <c r="E109" s="230"/>
      <c r="F109" s="230"/>
      <c r="G109" s="226"/>
      <c r="H109" s="226"/>
      <c r="I109" s="226"/>
      <c r="J109" s="226"/>
      <c r="K109" s="226"/>
      <c r="L109" s="226"/>
      <c r="M109" s="226"/>
      <c r="N109" s="226"/>
      <c r="O109" s="226"/>
      <c r="P109" s="226"/>
      <c r="Q109" s="220"/>
      <c r="R109" s="220"/>
    </row>
    <row r="110" spans="1:18" ht="14.1" customHeight="1" x14ac:dyDescent="0.4">
      <c r="A110" s="220"/>
      <c r="B110" s="232"/>
      <c r="C110" s="230"/>
      <c r="D110" s="230"/>
      <c r="E110" s="230"/>
      <c r="F110" s="230"/>
      <c r="G110" s="226"/>
      <c r="H110" s="226"/>
      <c r="I110" s="226"/>
      <c r="J110" s="226"/>
      <c r="K110" s="226"/>
      <c r="L110" s="226"/>
      <c r="M110" s="226"/>
      <c r="N110" s="226"/>
      <c r="O110" s="226"/>
      <c r="P110" s="226"/>
      <c r="Q110" s="220"/>
      <c r="R110" s="220"/>
    </row>
    <row r="111" spans="1:18" ht="14.1" customHeight="1" x14ac:dyDescent="0.4">
      <c r="A111" s="220"/>
      <c r="B111" s="230"/>
      <c r="C111" s="230"/>
      <c r="D111" s="230"/>
      <c r="E111" s="230"/>
      <c r="F111" s="230"/>
      <c r="G111" s="226"/>
      <c r="H111" s="226"/>
      <c r="I111" s="226"/>
      <c r="J111" s="226"/>
      <c r="K111" s="226"/>
      <c r="L111" s="226"/>
      <c r="M111" s="226"/>
      <c r="N111" s="226"/>
      <c r="O111" s="226"/>
      <c r="P111" s="226"/>
      <c r="Q111" s="220"/>
      <c r="R111" s="220"/>
    </row>
    <row r="112" spans="1:18" ht="14.1" customHeight="1" x14ac:dyDescent="0.4">
      <c r="A112" s="220"/>
      <c r="B112" s="230"/>
      <c r="C112" s="230"/>
      <c r="D112" s="230"/>
      <c r="E112" s="230"/>
      <c r="F112" s="230"/>
      <c r="G112" s="226"/>
      <c r="H112" s="226"/>
      <c r="I112" s="226"/>
      <c r="J112" s="226"/>
      <c r="K112" s="226"/>
      <c r="L112" s="226"/>
      <c r="M112" s="226"/>
      <c r="N112" s="226"/>
      <c r="O112" s="226"/>
      <c r="P112" s="226"/>
      <c r="Q112" s="220"/>
      <c r="R112" s="220"/>
    </row>
    <row r="113" spans="1:18" ht="14.1" customHeight="1" x14ac:dyDescent="0.4">
      <c r="A113" s="220"/>
      <c r="B113" s="230"/>
      <c r="C113" s="230"/>
      <c r="D113" s="230"/>
      <c r="E113" s="230"/>
      <c r="F113" s="230"/>
      <c r="G113" s="226"/>
      <c r="H113" s="226"/>
      <c r="I113" s="226"/>
      <c r="J113" s="226"/>
      <c r="K113" s="226"/>
      <c r="L113" s="226"/>
      <c r="M113" s="226"/>
      <c r="N113" s="226"/>
      <c r="O113" s="226"/>
      <c r="P113" s="226"/>
      <c r="Q113" s="220"/>
      <c r="R113" s="220"/>
    </row>
    <row r="114" spans="1:18" ht="14.1" customHeight="1" x14ac:dyDescent="0.4">
      <c r="A114" s="220"/>
      <c r="B114" s="230"/>
      <c r="C114" s="230"/>
      <c r="D114" s="230"/>
      <c r="E114" s="230"/>
      <c r="F114" s="230"/>
      <c r="G114" s="226"/>
      <c r="H114" s="226"/>
      <c r="I114" s="226"/>
      <c r="J114" s="226"/>
      <c r="K114" s="226"/>
      <c r="L114" s="226"/>
      <c r="M114" s="226"/>
      <c r="N114" s="226"/>
      <c r="O114" s="226"/>
      <c r="P114" s="226"/>
      <c r="Q114" s="220"/>
      <c r="R114" s="220"/>
    </row>
    <row r="115" spans="1:18" ht="14.1" customHeight="1" x14ac:dyDescent="0.4">
      <c r="A115" s="227" t="s">
        <v>17</v>
      </c>
      <c r="B115" s="220"/>
      <c r="C115" s="230"/>
      <c r="D115" s="230"/>
      <c r="E115" s="230"/>
      <c r="F115" s="230"/>
      <c r="G115" s="226"/>
      <c r="H115" s="226"/>
      <c r="I115" s="226"/>
      <c r="J115" s="226"/>
      <c r="K115" s="226"/>
      <c r="L115" s="226"/>
      <c r="M115" s="226"/>
      <c r="N115" s="226"/>
      <c r="O115" s="226"/>
      <c r="P115" s="226"/>
      <c r="Q115" s="220"/>
      <c r="R115" s="220"/>
    </row>
    <row r="116" spans="1:18" ht="14.1" customHeight="1" x14ac:dyDescent="0.4">
      <c r="A116" s="220"/>
      <c r="B116" s="225" t="s">
        <v>18</v>
      </c>
      <c r="C116" s="230"/>
      <c r="D116" s="230"/>
      <c r="E116" s="230"/>
      <c r="F116" s="230"/>
      <c r="G116" s="226"/>
      <c r="H116" s="226"/>
      <c r="I116" s="226"/>
      <c r="J116" s="226"/>
      <c r="K116" s="226"/>
      <c r="L116" s="226"/>
      <c r="M116" s="226"/>
      <c r="N116" s="226"/>
      <c r="O116" s="226"/>
      <c r="P116" s="226"/>
      <c r="Q116" s="220"/>
      <c r="R116" s="220"/>
    </row>
    <row r="117" spans="1:18" ht="14.1" customHeight="1" x14ac:dyDescent="0.4">
      <c r="A117" s="220"/>
      <c r="B117" s="230"/>
      <c r="C117" s="230"/>
      <c r="D117" s="230"/>
      <c r="E117" s="230"/>
      <c r="F117" s="230"/>
      <c r="G117" s="226"/>
      <c r="H117" s="226"/>
      <c r="I117" s="226"/>
      <c r="J117" s="226"/>
      <c r="K117" s="226"/>
      <c r="L117" s="226"/>
      <c r="M117" s="226"/>
      <c r="N117" s="226"/>
      <c r="O117" s="226"/>
      <c r="P117" s="226"/>
      <c r="Q117" s="220"/>
      <c r="R117" s="220"/>
    </row>
    <row r="118" spans="1:18" ht="14.1" customHeight="1" x14ac:dyDescent="0.4">
      <c r="A118" s="220"/>
      <c r="B118" s="230"/>
      <c r="C118" s="230"/>
      <c r="D118" s="230"/>
      <c r="E118" s="230"/>
      <c r="F118" s="230"/>
      <c r="G118" s="226"/>
      <c r="H118" s="226"/>
      <c r="I118" s="226"/>
      <c r="J118" s="226"/>
      <c r="K118" s="226"/>
      <c r="L118" s="226"/>
      <c r="M118" s="226"/>
      <c r="N118" s="226"/>
      <c r="O118" s="226"/>
      <c r="P118" s="226"/>
      <c r="Q118" s="220"/>
      <c r="R118" s="220"/>
    </row>
    <row r="119" spans="1:18" ht="14.1" customHeight="1" x14ac:dyDescent="0.4">
      <c r="A119" s="220"/>
      <c r="B119" s="230"/>
      <c r="C119" s="230"/>
      <c r="D119" s="230"/>
      <c r="E119" s="230"/>
      <c r="F119" s="230"/>
      <c r="G119" s="226"/>
      <c r="H119" s="226"/>
      <c r="I119" s="226"/>
      <c r="J119" s="226"/>
      <c r="K119" s="226"/>
      <c r="L119" s="226"/>
      <c r="M119" s="226"/>
      <c r="N119" s="226"/>
      <c r="O119" s="226"/>
      <c r="P119" s="226"/>
      <c r="Q119" s="220"/>
      <c r="R119" s="220"/>
    </row>
    <row r="120" spans="1:18" ht="14.1" customHeight="1" x14ac:dyDescent="0.4">
      <c r="A120" s="220"/>
      <c r="B120" s="230"/>
      <c r="C120" s="230"/>
      <c r="D120" s="230"/>
      <c r="E120" s="230"/>
      <c r="F120" s="230"/>
      <c r="G120" s="226"/>
      <c r="H120" s="226"/>
      <c r="I120" s="226"/>
      <c r="J120" s="226"/>
      <c r="K120" s="226"/>
      <c r="L120" s="226"/>
      <c r="M120" s="226"/>
      <c r="N120" s="226"/>
      <c r="O120" s="226"/>
      <c r="P120" s="226"/>
      <c r="Q120" s="220"/>
      <c r="R120" s="220"/>
    </row>
    <row r="121" spans="1:18" ht="14.1" customHeight="1" x14ac:dyDescent="0.4">
      <c r="A121" s="220"/>
      <c r="B121" s="230"/>
      <c r="C121" s="230"/>
      <c r="D121" s="230"/>
      <c r="E121" s="230"/>
      <c r="F121" s="230"/>
      <c r="G121" s="226"/>
      <c r="H121" s="226"/>
      <c r="I121" s="226"/>
      <c r="J121" s="226"/>
      <c r="K121" s="226"/>
      <c r="L121" s="226"/>
      <c r="M121" s="226"/>
      <c r="N121" s="226"/>
      <c r="O121" s="226"/>
      <c r="P121" s="226"/>
      <c r="Q121" s="220"/>
      <c r="R121" s="220"/>
    </row>
    <row r="122" spans="1:18" ht="14.1" customHeight="1" x14ac:dyDescent="0.4">
      <c r="A122" s="220"/>
      <c r="B122" s="230"/>
      <c r="C122" s="230"/>
      <c r="D122" s="230"/>
      <c r="E122" s="230"/>
      <c r="F122" s="230"/>
      <c r="G122" s="226"/>
      <c r="H122" s="226"/>
      <c r="I122" s="226"/>
      <c r="J122" s="226"/>
      <c r="K122" s="226"/>
      <c r="L122" s="226"/>
      <c r="M122" s="226"/>
      <c r="N122" s="226"/>
      <c r="O122" s="226"/>
      <c r="P122" s="226"/>
      <c r="Q122" s="220"/>
      <c r="R122" s="220"/>
    </row>
    <row r="123" spans="1:18" ht="14.1" customHeight="1" x14ac:dyDescent="0.4">
      <c r="A123" s="220"/>
      <c r="B123" s="230"/>
      <c r="C123" s="230"/>
      <c r="D123" s="230"/>
      <c r="E123" s="230"/>
      <c r="F123" s="230"/>
      <c r="G123" s="226"/>
      <c r="H123" s="226"/>
      <c r="I123" s="226"/>
      <c r="J123" s="226"/>
      <c r="K123" s="226"/>
      <c r="L123" s="226"/>
      <c r="M123" s="226"/>
      <c r="N123" s="226"/>
      <c r="O123" s="226"/>
      <c r="P123" s="226"/>
      <c r="Q123" s="220"/>
      <c r="R123" s="220"/>
    </row>
    <row r="124" spans="1:18" ht="14.1" customHeight="1" x14ac:dyDescent="0.4">
      <c r="A124" s="220"/>
      <c r="B124" s="230"/>
      <c r="C124" s="230"/>
      <c r="D124" s="230"/>
      <c r="E124" s="230"/>
      <c r="F124" s="230"/>
      <c r="G124" s="226"/>
      <c r="H124" s="226"/>
      <c r="I124" s="226"/>
      <c r="J124" s="226"/>
      <c r="K124" s="226"/>
      <c r="L124" s="226"/>
      <c r="M124" s="226"/>
      <c r="N124" s="226"/>
      <c r="O124" s="226"/>
      <c r="P124" s="226"/>
      <c r="Q124" s="220"/>
      <c r="R124" s="220"/>
    </row>
    <row r="125" spans="1:18" ht="14.1" customHeight="1" x14ac:dyDescent="0.4">
      <c r="A125" s="220"/>
      <c r="B125" s="230"/>
      <c r="C125" s="230"/>
      <c r="D125" s="230"/>
      <c r="E125" s="230"/>
      <c r="F125" s="230"/>
      <c r="G125" s="226"/>
      <c r="H125" s="226"/>
      <c r="I125" s="226"/>
      <c r="J125" s="226"/>
      <c r="K125" s="226"/>
      <c r="L125" s="226"/>
      <c r="M125" s="226"/>
      <c r="N125" s="226"/>
      <c r="O125" s="226"/>
      <c r="P125" s="226"/>
      <c r="Q125" s="220"/>
      <c r="R125" s="220"/>
    </row>
    <row r="126" spans="1:18" ht="14.1" customHeight="1" x14ac:dyDescent="0.4">
      <c r="A126" s="220"/>
      <c r="B126" s="230"/>
      <c r="C126" s="230"/>
      <c r="D126" s="230"/>
      <c r="E126" s="230"/>
      <c r="F126" s="230"/>
      <c r="G126" s="226"/>
      <c r="H126" s="226"/>
      <c r="I126" s="226"/>
      <c r="J126" s="226"/>
      <c r="K126" s="226"/>
      <c r="L126" s="226"/>
      <c r="M126" s="226"/>
      <c r="N126" s="226"/>
      <c r="O126" s="226"/>
      <c r="P126" s="226"/>
      <c r="Q126" s="220"/>
      <c r="R126" s="220"/>
    </row>
    <row r="127" spans="1:18" ht="14.1" customHeight="1" x14ac:dyDescent="0.4">
      <c r="A127" s="220"/>
      <c r="B127" s="230"/>
      <c r="C127" s="230"/>
      <c r="D127" s="230"/>
      <c r="E127" s="230"/>
      <c r="F127" s="230"/>
      <c r="G127" s="226"/>
      <c r="H127" s="226"/>
      <c r="I127" s="226"/>
      <c r="J127" s="226"/>
      <c r="K127" s="226"/>
      <c r="L127" s="226"/>
      <c r="M127" s="226"/>
      <c r="N127" s="226"/>
      <c r="O127" s="226"/>
      <c r="P127" s="226"/>
      <c r="Q127" s="220"/>
      <c r="R127" s="220"/>
    </row>
    <row r="128" spans="1:18" ht="14.1" customHeight="1" x14ac:dyDescent="0.4">
      <c r="A128" s="220"/>
      <c r="B128" s="230"/>
      <c r="C128" s="230"/>
      <c r="D128" s="230"/>
      <c r="E128" s="230"/>
      <c r="F128" s="230"/>
      <c r="G128" s="226"/>
      <c r="H128" s="226"/>
      <c r="I128" s="226"/>
      <c r="J128" s="226"/>
      <c r="K128" s="226"/>
      <c r="L128" s="226"/>
      <c r="M128" s="226"/>
      <c r="N128" s="226"/>
      <c r="O128" s="226"/>
      <c r="P128" s="226"/>
      <c r="Q128" s="220"/>
      <c r="R128" s="220"/>
    </row>
    <row r="129" spans="1:18" ht="14.1" customHeight="1" x14ac:dyDescent="0.4">
      <c r="A129" s="220"/>
      <c r="B129" s="230"/>
      <c r="C129" s="230"/>
      <c r="D129" s="230"/>
      <c r="E129" s="230"/>
      <c r="F129" s="230"/>
      <c r="G129" s="226"/>
      <c r="H129" s="226"/>
      <c r="I129" s="226"/>
      <c r="J129" s="226"/>
      <c r="K129" s="226"/>
      <c r="L129" s="226"/>
      <c r="M129" s="226"/>
      <c r="N129" s="226"/>
      <c r="O129" s="226"/>
      <c r="P129" s="226"/>
      <c r="Q129" s="220"/>
      <c r="R129" s="220"/>
    </row>
    <row r="130" spans="1:18" ht="14.1" customHeight="1" x14ac:dyDescent="0.4">
      <c r="A130" s="220"/>
      <c r="B130" s="230"/>
      <c r="C130" s="230"/>
      <c r="D130" s="230"/>
      <c r="E130" s="230"/>
      <c r="F130" s="230"/>
      <c r="G130" s="226"/>
      <c r="H130" s="226"/>
      <c r="I130" s="226"/>
      <c r="J130" s="226"/>
      <c r="K130" s="226"/>
      <c r="L130" s="226"/>
      <c r="M130" s="226"/>
      <c r="N130" s="226"/>
      <c r="O130" s="226"/>
      <c r="P130" s="226"/>
      <c r="Q130" s="220"/>
      <c r="R130" s="220"/>
    </row>
    <row r="131" spans="1:18" ht="14.1" customHeight="1" x14ac:dyDescent="0.4">
      <c r="A131" s="220"/>
      <c r="B131" s="230"/>
      <c r="C131" s="230"/>
      <c r="D131" s="230"/>
      <c r="E131" s="230"/>
      <c r="F131" s="230"/>
      <c r="G131" s="226"/>
      <c r="H131" s="226"/>
      <c r="I131" s="226"/>
      <c r="J131" s="226"/>
      <c r="K131" s="226"/>
      <c r="L131" s="226"/>
      <c r="M131" s="226"/>
      <c r="N131" s="226"/>
      <c r="O131" s="226"/>
      <c r="P131" s="226"/>
      <c r="Q131" s="220"/>
      <c r="R131" s="220"/>
    </row>
    <row r="132" spans="1:18" ht="14.1" customHeight="1" x14ac:dyDescent="0.4">
      <c r="A132" s="220"/>
      <c r="B132" s="230"/>
      <c r="C132" s="230"/>
      <c r="D132" s="230"/>
      <c r="E132" s="230"/>
      <c r="F132" s="230"/>
      <c r="G132" s="226"/>
      <c r="H132" s="226"/>
      <c r="I132" s="226"/>
      <c r="J132" s="226"/>
      <c r="K132" s="226"/>
      <c r="L132" s="226"/>
      <c r="M132" s="226"/>
      <c r="N132" s="226"/>
      <c r="O132" s="226"/>
      <c r="P132" s="226"/>
      <c r="Q132" s="220"/>
      <c r="R132" s="220"/>
    </row>
    <row r="133" spans="1:18" ht="14.1" customHeight="1" x14ac:dyDescent="0.4">
      <c r="A133" s="220"/>
      <c r="B133" s="230"/>
      <c r="C133" s="230"/>
      <c r="D133" s="230"/>
      <c r="E133" s="230"/>
      <c r="F133" s="230"/>
      <c r="G133" s="226"/>
      <c r="H133" s="226"/>
      <c r="I133" s="226"/>
      <c r="J133" s="226"/>
      <c r="K133" s="226"/>
      <c r="L133" s="226"/>
      <c r="M133" s="226"/>
      <c r="N133" s="226"/>
      <c r="O133" s="226"/>
      <c r="P133" s="226"/>
      <c r="Q133" s="220"/>
      <c r="R133" s="220"/>
    </row>
    <row r="134" spans="1:18" ht="14.1" customHeight="1" x14ac:dyDescent="0.4">
      <c r="A134" s="220"/>
      <c r="B134" s="230"/>
      <c r="C134" s="230"/>
      <c r="D134" s="230"/>
      <c r="E134" s="230"/>
      <c r="F134" s="230"/>
      <c r="G134" s="226"/>
      <c r="H134" s="226"/>
      <c r="I134" s="226"/>
      <c r="J134" s="226"/>
      <c r="K134" s="226"/>
      <c r="L134" s="226"/>
      <c r="M134" s="226"/>
      <c r="N134" s="226"/>
      <c r="O134" s="226"/>
      <c r="P134" s="226"/>
      <c r="Q134" s="220"/>
      <c r="R134" s="220"/>
    </row>
    <row r="135" spans="1:18" ht="14.1" customHeight="1" x14ac:dyDescent="0.4">
      <c r="A135" s="227" t="s">
        <v>19</v>
      </c>
      <c r="B135" s="220"/>
      <c r="C135" s="230"/>
      <c r="D135" s="230"/>
      <c r="E135" s="230"/>
      <c r="F135" s="230"/>
      <c r="G135" s="226"/>
      <c r="H135" s="226"/>
      <c r="I135" s="226"/>
      <c r="J135" s="226"/>
      <c r="K135" s="226"/>
      <c r="L135" s="226"/>
      <c r="M135" s="226"/>
      <c r="N135" s="226"/>
      <c r="O135" s="226"/>
      <c r="P135" s="226"/>
      <c r="Q135" s="220"/>
      <c r="R135" s="220"/>
    </row>
    <row r="136" spans="1:18" ht="14.1" customHeight="1" x14ac:dyDescent="0.4">
      <c r="A136" s="220"/>
      <c r="B136" s="230"/>
      <c r="C136" s="230"/>
      <c r="D136" s="230"/>
      <c r="E136" s="230"/>
      <c r="F136" s="230"/>
      <c r="G136" s="226"/>
      <c r="H136" s="226"/>
      <c r="I136" s="226"/>
      <c r="J136" s="226"/>
      <c r="K136" s="226"/>
      <c r="L136" s="226"/>
      <c r="M136" s="226"/>
      <c r="N136" s="226"/>
      <c r="O136" s="226"/>
      <c r="P136" s="226"/>
      <c r="Q136" s="220"/>
      <c r="R136" s="220"/>
    </row>
    <row r="137" spans="1:18" ht="14.1" customHeight="1" x14ac:dyDescent="0.4">
      <c r="A137" s="220"/>
      <c r="B137" s="230"/>
      <c r="C137" s="230"/>
      <c r="D137" s="230"/>
      <c r="E137" s="230"/>
      <c r="F137" s="230"/>
      <c r="G137" s="226"/>
      <c r="H137" s="226"/>
      <c r="I137" s="226"/>
      <c r="J137" s="226"/>
      <c r="K137" s="226"/>
      <c r="L137" s="226"/>
      <c r="M137" s="226"/>
      <c r="N137" s="226"/>
      <c r="O137" s="226"/>
      <c r="P137" s="226"/>
      <c r="Q137" s="220"/>
      <c r="R137" s="220"/>
    </row>
    <row r="138" spans="1:18" ht="14.1" customHeight="1" x14ac:dyDescent="0.4">
      <c r="A138" s="220"/>
      <c r="B138" s="230"/>
      <c r="C138" s="230"/>
      <c r="D138" s="230"/>
      <c r="E138" s="230"/>
      <c r="F138" s="230"/>
      <c r="G138" s="226"/>
      <c r="H138" s="226"/>
      <c r="I138" s="226"/>
      <c r="J138" s="226"/>
      <c r="K138" s="226"/>
      <c r="L138" s="226"/>
      <c r="M138" s="226"/>
      <c r="N138" s="226"/>
      <c r="O138" s="226"/>
      <c r="P138" s="226"/>
      <c r="Q138" s="220"/>
      <c r="R138" s="220"/>
    </row>
    <row r="139" spans="1:18" ht="14.1" customHeight="1" x14ac:dyDescent="0.4">
      <c r="A139" s="220"/>
      <c r="B139" s="230"/>
      <c r="C139" s="230"/>
      <c r="D139" s="230"/>
      <c r="E139" s="230"/>
      <c r="F139" s="230"/>
      <c r="G139" s="226"/>
      <c r="H139" s="226"/>
      <c r="I139" s="226"/>
      <c r="J139" s="226"/>
      <c r="K139" s="226"/>
      <c r="L139" s="226"/>
      <c r="M139" s="226"/>
      <c r="N139" s="226"/>
      <c r="O139" s="226"/>
      <c r="P139" s="226"/>
      <c r="Q139" s="220"/>
      <c r="R139" s="220"/>
    </row>
    <row r="140" spans="1:18" ht="14.1" customHeight="1" x14ac:dyDescent="0.4">
      <c r="A140" s="220"/>
      <c r="B140" s="230"/>
      <c r="C140" s="230"/>
      <c r="D140" s="230"/>
      <c r="E140" s="230"/>
      <c r="F140" s="230"/>
      <c r="G140" s="226"/>
      <c r="H140" s="226"/>
      <c r="I140" s="226"/>
      <c r="J140" s="226"/>
      <c r="K140" s="226"/>
      <c r="L140" s="226"/>
      <c r="M140" s="226"/>
      <c r="N140" s="226"/>
      <c r="O140" s="226"/>
      <c r="P140" s="226"/>
      <c r="Q140" s="220"/>
      <c r="R140" s="220"/>
    </row>
    <row r="141" spans="1:18" ht="14.1" customHeight="1" x14ac:dyDescent="0.4">
      <c r="A141" s="220"/>
      <c r="B141" s="230"/>
      <c r="C141" s="230"/>
      <c r="D141" s="230"/>
      <c r="E141" s="230"/>
      <c r="F141" s="230"/>
      <c r="G141" s="226"/>
      <c r="H141" s="226"/>
      <c r="I141" s="226"/>
      <c r="J141" s="226"/>
      <c r="K141" s="226"/>
      <c r="L141" s="226"/>
      <c r="M141" s="226"/>
      <c r="N141" s="226"/>
      <c r="O141" s="226"/>
      <c r="P141" s="226"/>
      <c r="Q141" s="220"/>
      <c r="R141" s="220"/>
    </row>
    <row r="142" spans="1:18" ht="14.1" customHeight="1" x14ac:dyDescent="0.4">
      <c r="A142" s="220"/>
      <c r="B142" s="230"/>
      <c r="C142" s="230"/>
      <c r="D142" s="230"/>
      <c r="E142" s="230"/>
      <c r="F142" s="230"/>
      <c r="G142" s="226"/>
      <c r="H142" s="226"/>
      <c r="I142" s="226"/>
      <c r="J142" s="226"/>
      <c r="K142" s="226"/>
      <c r="L142" s="226"/>
      <c r="M142" s="226"/>
      <c r="N142" s="226"/>
      <c r="O142" s="226"/>
      <c r="P142" s="226"/>
      <c r="Q142" s="220"/>
      <c r="R142" s="220"/>
    </row>
    <row r="143" spans="1:18" ht="14.1" customHeight="1" x14ac:dyDescent="0.4">
      <c r="A143" s="220"/>
      <c r="B143" s="230"/>
      <c r="C143" s="230"/>
      <c r="D143" s="230"/>
      <c r="E143" s="230"/>
      <c r="F143" s="230"/>
      <c r="G143" s="226"/>
      <c r="H143" s="226"/>
      <c r="I143" s="226"/>
      <c r="J143" s="226"/>
      <c r="K143" s="226"/>
      <c r="L143" s="226"/>
      <c r="M143" s="226"/>
      <c r="N143" s="226"/>
      <c r="O143" s="226"/>
      <c r="P143" s="226"/>
      <c r="Q143" s="220"/>
      <c r="R143" s="220"/>
    </row>
    <row r="144" spans="1:18" ht="14.1" customHeight="1" x14ac:dyDescent="0.4">
      <c r="A144" s="220"/>
      <c r="B144" s="230"/>
      <c r="C144" s="230"/>
      <c r="D144" s="230"/>
      <c r="E144" s="230"/>
      <c r="F144" s="230"/>
      <c r="G144" s="226"/>
      <c r="H144" s="226"/>
      <c r="I144" s="226"/>
      <c r="J144" s="226"/>
      <c r="K144" s="226"/>
      <c r="L144" s="226"/>
      <c r="M144" s="226"/>
      <c r="N144" s="226"/>
      <c r="O144" s="226"/>
      <c r="P144" s="226"/>
      <c r="Q144" s="220"/>
      <c r="R144" s="220"/>
    </row>
    <row r="145" spans="1:18" ht="14.1" customHeight="1" x14ac:dyDescent="0.4">
      <c r="A145" s="220"/>
      <c r="B145" s="230"/>
      <c r="C145" s="230"/>
      <c r="D145" s="230"/>
      <c r="E145" s="230"/>
      <c r="F145" s="230"/>
      <c r="G145" s="226"/>
      <c r="H145" s="226"/>
      <c r="I145" s="226"/>
      <c r="J145" s="226"/>
      <c r="K145" s="226"/>
      <c r="L145" s="226"/>
      <c r="M145" s="226"/>
      <c r="N145" s="226"/>
      <c r="O145" s="226"/>
      <c r="P145" s="226"/>
      <c r="Q145" s="220"/>
      <c r="R145" s="220"/>
    </row>
    <row r="146" spans="1:18" ht="14.1" customHeight="1" x14ac:dyDescent="0.4">
      <c r="A146" s="220"/>
      <c r="B146" s="230"/>
      <c r="C146" s="230"/>
      <c r="D146" s="230"/>
      <c r="E146" s="230"/>
      <c r="F146" s="230"/>
      <c r="G146" s="226"/>
      <c r="H146" s="226"/>
      <c r="I146" s="226"/>
      <c r="J146" s="226"/>
      <c r="K146" s="226"/>
      <c r="L146" s="226"/>
      <c r="M146" s="226"/>
      <c r="N146" s="226"/>
      <c r="O146" s="226"/>
      <c r="P146" s="226"/>
      <c r="Q146" s="220"/>
      <c r="R146" s="220"/>
    </row>
    <row r="147" spans="1:18" ht="14.1" customHeight="1" x14ac:dyDescent="0.4">
      <c r="A147" s="220"/>
      <c r="B147" s="230"/>
      <c r="C147" s="230"/>
      <c r="D147" s="230"/>
      <c r="E147" s="230"/>
      <c r="F147" s="230"/>
      <c r="G147" s="226"/>
      <c r="H147" s="226"/>
      <c r="I147" s="226"/>
      <c r="J147" s="226"/>
      <c r="K147" s="226"/>
      <c r="L147" s="226"/>
      <c r="M147" s="226"/>
      <c r="N147" s="226"/>
      <c r="O147" s="226"/>
      <c r="P147" s="226"/>
      <c r="Q147" s="220"/>
      <c r="R147" s="220"/>
    </row>
    <row r="148" spans="1:18" ht="14.1" customHeight="1" x14ac:dyDescent="0.4">
      <c r="A148" s="220"/>
      <c r="B148" s="230"/>
      <c r="C148" s="230"/>
      <c r="D148" s="230"/>
      <c r="E148" s="230"/>
      <c r="F148" s="230"/>
      <c r="G148" s="226"/>
      <c r="H148" s="226"/>
      <c r="I148" s="226"/>
      <c r="J148" s="226"/>
      <c r="K148" s="226"/>
      <c r="L148" s="226"/>
      <c r="M148" s="226"/>
      <c r="N148" s="226"/>
      <c r="O148" s="226"/>
      <c r="P148" s="226"/>
      <c r="Q148" s="220"/>
      <c r="R148" s="220"/>
    </row>
    <row r="149" spans="1:18" ht="14.1" customHeight="1" x14ac:dyDescent="0.4">
      <c r="A149" s="220"/>
      <c r="B149" s="230"/>
      <c r="C149" s="230"/>
      <c r="D149" s="230"/>
      <c r="E149" s="230"/>
      <c r="F149" s="230"/>
      <c r="G149" s="226"/>
      <c r="H149" s="226"/>
      <c r="I149" s="226"/>
      <c r="J149" s="226"/>
      <c r="K149" s="226"/>
      <c r="L149" s="226"/>
      <c r="M149" s="226"/>
      <c r="N149" s="226"/>
      <c r="O149" s="226"/>
      <c r="P149" s="226"/>
      <c r="Q149" s="220"/>
      <c r="R149" s="220"/>
    </row>
    <row r="150" spans="1:18" ht="14.1" customHeight="1" x14ac:dyDescent="0.4">
      <c r="A150" s="220"/>
      <c r="B150" s="233"/>
      <c r="C150" s="226"/>
      <c r="D150" s="226"/>
      <c r="E150" s="226"/>
      <c r="F150" s="226"/>
      <c r="G150" s="226"/>
      <c r="H150" s="226"/>
      <c r="I150" s="226"/>
      <c r="J150" s="226"/>
      <c r="K150" s="226"/>
      <c r="L150" s="226"/>
      <c r="M150" s="226"/>
      <c r="N150" s="226"/>
      <c r="O150" s="226"/>
      <c r="P150" s="226"/>
      <c r="Q150" s="220"/>
      <c r="R150" s="220"/>
    </row>
    <row r="151" spans="1:18" ht="13.15" customHeight="1" x14ac:dyDescent="0.4">
      <c r="A151" s="220"/>
      <c r="B151" s="220"/>
      <c r="C151" s="220"/>
      <c r="D151" s="220"/>
      <c r="E151" s="220"/>
      <c r="F151" s="220"/>
      <c r="G151" s="220"/>
      <c r="H151" s="220"/>
      <c r="I151" s="220"/>
      <c r="J151" s="220"/>
      <c r="K151" s="220"/>
      <c r="L151" s="220"/>
      <c r="M151" s="220"/>
      <c r="N151" s="220"/>
      <c r="O151" s="220"/>
      <c r="P151" s="220"/>
      <c r="Q151" s="220"/>
      <c r="R151" s="220"/>
    </row>
    <row r="152" spans="1:18" x14ac:dyDescent="0.4">
      <c r="A152" s="234" t="s">
        <v>20</v>
      </c>
      <c r="B152" s="234"/>
      <c r="C152" s="234"/>
      <c r="D152" s="234"/>
      <c r="E152" s="234"/>
      <c r="F152" s="234"/>
      <c r="G152" s="234"/>
      <c r="H152" s="234"/>
      <c r="I152" s="234"/>
      <c r="J152" s="234"/>
      <c r="K152" s="234"/>
      <c r="L152" s="234"/>
      <c r="M152" s="234"/>
      <c r="N152" s="234"/>
      <c r="O152" s="234"/>
      <c r="P152" s="234"/>
      <c r="Q152" s="234"/>
      <c r="R152" s="234"/>
    </row>
    <row r="153" spans="1:18" ht="17.25" x14ac:dyDescent="0.4">
      <c r="A153" s="235" t="s">
        <v>21</v>
      </c>
      <c r="B153" s="234"/>
      <c r="C153" s="234"/>
      <c r="D153" s="234"/>
      <c r="E153" s="234"/>
      <c r="F153" s="234"/>
      <c r="G153" s="234"/>
      <c r="H153" s="234"/>
      <c r="I153" s="234"/>
      <c r="J153" s="234"/>
      <c r="K153" s="234"/>
      <c r="L153" s="234"/>
      <c r="M153" s="234"/>
      <c r="N153" s="234"/>
      <c r="O153" s="234"/>
      <c r="P153" s="234"/>
      <c r="Q153" s="234"/>
      <c r="R153" s="234"/>
    </row>
    <row r="154" spans="1:18" x14ac:dyDescent="0.4">
      <c r="A154" s="234"/>
      <c r="B154" s="234"/>
      <c r="C154" s="234"/>
      <c r="D154" s="234"/>
      <c r="E154" s="234"/>
      <c r="F154" s="234"/>
      <c r="G154" s="234"/>
      <c r="H154" s="234"/>
      <c r="I154" s="234"/>
      <c r="J154" s="234"/>
      <c r="K154" s="234"/>
      <c r="L154" s="234"/>
      <c r="M154" s="234"/>
      <c r="N154" s="234"/>
      <c r="O154" s="234"/>
      <c r="P154" s="234"/>
      <c r="Q154" s="234"/>
      <c r="R154" s="234"/>
    </row>
    <row r="155" spans="1:18" x14ac:dyDescent="0.4">
      <c r="A155" s="234"/>
      <c r="B155" s="234"/>
      <c r="C155" s="234"/>
      <c r="D155" s="234"/>
      <c r="E155" s="234"/>
      <c r="F155" s="234"/>
      <c r="G155" s="234"/>
      <c r="H155" s="234"/>
      <c r="I155" s="234"/>
      <c r="J155" s="234"/>
      <c r="K155" s="234"/>
      <c r="L155" s="234"/>
      <c r="M155" s="234"/>
      <c r="N155" s="234"/>
      <c r="O155" s="234"/>
      <c r="P155" s="234"/>
      <c r="Q155" s="234"/>
      <c r="R155" s="234"/>
    </row>
    <row r="156" spans="1:18" x14ac:dyDescent="0.4">
      <c r="A156" s="234"/>
      <c r="B156" s="234"/>
      <c r="C156" s="234"/>
      <c r="D156" s="234"/>
      <c r="E156" s="234"/>
      <c r="F156" s="234"/>
      <c r="G156" s="234"/>
      <c r="H156" s="234"/>
      <c r="I156" s="234"/>
      <c r="J156" s="234"/>
      <c r="K156" s="234"/>
      <c r="L156" s="234"/>
      <c r="M156" s="234"/>
      <c r="N156" s="234"/>
      <c r="O156" s="234"/>
      <c r="P156" s="234"/>
      <c r="Q156" s="234"/>
      <c r="R156" s="234"/>
    </row>
    <row r="157" spans="1:18" x14ac:dyDescent="0.4">
      <c r="A157" s="234"/>
      <c r="B157" s="234"/>
      <c r="C157" s="234"/>
      <c r="D157" s="234"/>
      <c r="E157" s="234"/>
      <c r="F157" s="234"/>
      <c r="G157" s="234"/>
      <c r="H157" s="234"/>
      <c r="I157" s="234"/>
      <c r="J157" s="234"/>
      <c r="K157" s="234"/>
      <c r="L157" s="234"/>
      <c r="M157" s="234"/>
      <c r="N157" s="234"/>
      <c r="O157" s="234"/>
      <c r="P157" s="234"/>
      <c r="Q157" s="234"/>
      <c r="R157" s="234"/>
    </row>
    <row r="158" spans="1:18" x14ac:dyDescent="0.4">
      <c r="A158" s="234"/>
      <c r="B158" s="234"/>
      <c r="C158" s="234"/>
      <c r="D158" s="234"/>
      <c r="E158" s="234"/>
      <c r="F158" s="234"/>
      <c r="G158" s="234"/>
      <c r="H158" s="234"/>
      <c r="I158" s="234"/>
      <c r="J158" s="234"/>
      <c r="K158" s="234"/>
      <c r="L158" s="234"/>
      <c r="M158" s="234"/>
      <c r="N158" s="234"/>
      <c r="O158" s="234"/>
      <c r="P158" s="234"/>
      <c r="Q158" s="234"/>
      <c r="R158" s="234"/>
    </row>
    <row r="159" spans="1:18" x14ac:dyDescent="0.4">
      <c r="A159" s="234"/>
      <c r="B159" s="234"/>
      <c r="C159" s="234"/>
      <c r="D159" s="234"/>
      <c r="E159" s="234"/>
      <c r="F159" s="234"/>
      <c r="G159" s="234"/>
      <c r="H159" s="234"/>
      <c r="I159" s="234"/>
      <c r="J159" s="234"/>
      <c r="K159" s="234"/>
      <c r="L159" s="234"/>
      <c r="M159" s="234"/>
      <c r="N159" s="234"/>
      <c r="O159" s="234"/>
      <c r="P159" s="234"/>
      <c r="Q159" s="234"/>
      <c r="R159" s="234"/>
    </row>
    <row r="160" spans="1:18" x14ac:dyDescent="0.4">
      <c r="A160" s="234"/>
      <c r="B160" s="234"/>
      <c r="C160" s="234"/>
      <c r="D160" s="234"/>
      <c r="E160" s="234"/>
      <c r="F160" s="234"/>
      <c r="G160" s="234"/>
      <c r="H160" s="234"/>
      <c r="I160" s="234"/>
      <c r="J160" s="234"/>
      <c r="K160" s="234"/>
      <c r="L160" s="234"/>
      <c r="M160" s="234"/>
      <c r="N160" s="234"/>
      <c r="O160" s="234"/>
      <c r="P160" s="234"/>
      <c r="Q160" s="234"/>
      <c r="R160" s="234"/>
    </row>
    <row r="161" spans="1:18" x14ac:dyDescent="0.4">
      <c r="A161" s="234"/>
      <c r="B161" s="234"/>
      <c r="C161" s="234"/>
      <c r="D161" s="234"/>
      <c r="E161" s="234"/>
      <c r="F161" s="234"/>
      <c r="G161" s="234"/>
      <c r="H161" s="234"/>
      <c r="I161" s="234"/>
      <c r="J161" s="234"/>
      <c r="K161" s="234"/>
      <c r="L161" s="234"/>
      <c r="M161" s="234"/>
      <c r="N161" s="234"/>
      <c r="O161" s="234"/>
      <c r="P161" s="234"/>
      <c r="Q161" s="234"/>
      <c r="R161" s="234"/>
    </row>
    <row r="162" spans="1:18" x14ac:dyDescent="0.4">
      <c r="A162" s="234"/>
      <c r="B162" s="234"/>
      <c r="C162" s="234"/>
      <c r="D162" s="234"/>
      <c r="E162" s="234"/>
      <c r="F162" s="234"/>
      <c r="G162" s="234"/>
      <c r="H162" s="234"/>
      <c r="I162" s="234"/>
      <c r="J162" s="234"/>
      <c r="K162" s="234"/>
      <c r="L162" s="234"/>
      <c r="M162" s="234"/>
      <c r="N162" s="234"/>
      <c r="O162" s="234"/>
      <c r="P162" s="234"/>
      <c r="Q162" s="234"/>
      <c r="R162" s="234"/>
    </row>
    <row r="163" spans="1:18" x14ac:dyDescent="0.4">
      <c r="A163" s="234"/>
      <c r="B163" s="234"/>
      <c r="C163" s="234"/>
      <c r="D163" s="234"/>
      <c r="E163" s="234"/>
      <c r="F163" s="234"/>
      <c r="G163" s="234"/>
      <c r="H163" s="234"/>
      <c r="I163" s="234"/>
      <c r="J163" s="234"/>
      <c r="K163" s="234"/>
      <c r="L163" s="234"/>
      <c r="M163" s="234"/>
      <c r="N163" s="234"/>
      <c r="O163" s="234"/>
      <c r="P163" s="234"/>
      <c r="Q163" s="234"/>
      <c r="R163" s="234"/>
    </row>
    <row r="164" spans="1:18" x14ac:dyDescent="0.4">
      <c r="A164" s="234"/>
      <c r="B164" s="234"/>
      <c r="C164" s="234"/>
      <c r="D164" s="234"/>
      <c r="E164" s="234"/>
      <c r="F164" s="234"/>
      <c r="G164" s="234"/>
      <c r="H164" s="234"/>
      <c r="I164" s="234"/>
      <c r="J164" s="234"/>
      <c r="K164" s="234"/>
      <c r="L164" s="234"/>
      <c r="M164" s="234"/>
      <c r="N164" s="234"/>
      <c r="O164" s="234"/>
      <c r="P164" s="234"/>
      <c r="Q164" s="234"/>
      <c r="R164" s="234"/>
    </row>
    <row r="165" spans="1:18" x14ac:dyDescent="0.4">
      <c r="A165" s="234"/>
      <c r="B165" s="234"/>
      <c r="C165" s="234"/>
      <c r="D165" s="234"/>
      <c r="E165" s="234"/>
      <c r="F165" s="234"/>
      <c r="G165" s="234"/>
      <c r="H165" s="234"/>
      <c r="I165" s="234"/>
      <c r="J165" s="234"/>
      <c r="K165" s="234"/>
      <c r="L165" s="234"/>
      <c r="M165" s="234"/>
      <c r="N165" s="234"/>
      <c r="O165" s="234"/>
      <c r="P165" s="234"/>
      <c r="Q165" s="234"/>
      <c r="R165" s="234"/>
    </row>
    <row r="166" spans="1:18" x14ac:dyDescent="0.4">
      <c r="A166" s="234"/>
      <c r="B166" s="234"/>
      <c r="C166" s="234"/>
      <c r="D166" s="234"/>
      <c r="E166" s="234"/>
      <c r="F166" s="234"/>
      <c r="G166" s="234"/>
      <c r="H166" s="234"/>
      <c r="I166" s="234"/>
      <c r="J166" s="234"/>
      <c r="K166" s="234"/>
      <c r="L166" s="234"/>
      <c r="M166" s="234"/>
      <c r="N166" s="234"/>
      <c r="O166" s="234"/>
      <c r="P166" s="234"/>
      <c r="Q166" s="234"/>
      <c r="R166" s="234"/>
    </row>
    <row r="167" spans="1:18" x14ac:dyDescent="0.4">
      <c r="A167" s="234"/>
      <c r="B167" s="234"/>
      <c r="C167" s="234"/>
      <c r="D167" s="234"/>
      <c r="E167" s="234"/>
      <c r="F167" s="234"/>
      <c r="G167" s="234"/>
      <c r="H167" s="234"/>
      <c r="I167" s="234"/>
      <c r="J167" s="234"/>
      <c r="K167" s="234"/>
      <c r="L167" s="234"/>
      <c r="M167" s="234"/>
      <c r="N167" s="234"/>
      <c r="O167" s="234"/>
      <c r="P167" s="234"/>
      <c r="Q167" s="234"/>
      <c r="R167" s="234"/>
    </row>
    <row r="168" spans="1:18" x14ac:dyDescent="0.4">
      <c r="A168" s="234"/>
      <c r="B168" s="234"/>
      <c r="C168" s="234"/>
      <c r="D168" s="234"/>
      <c r="E168" s="234"/>
      <c r="F168" s="234"/>
      <c r="G168" s="234"/>
      <c r="H168" s="234"/>
      <c r="I168" s="234"/>
      <c r="J168" s="234"/>
      <c r="K168" s="234"/>
      <c r="L168" s="234"/>
      <c r="M168" s="234"/>
      <c r="N168" s="234"/>
      <c r="O168" s="234"/>
      <c r="P168" s="234"/>
      <c r="Q168" s="234"/>
      <c r="R168" s="234"/>
    </row>
    <row r="169" spans="1:18" x14ac:dyDescent="0.4">
      <c r="A169" s="234"/>
      <c r="B169" s="234"/>
      <c r="C169" s="234"/>
      <c r="D169" s="234"/>
      <c r="E169" s="234"/>
      <c r="F169" s="234"/>
      <c r="G169" s="234"/>
      <c r="H169" s="234"/>
      <c r="I169" s="234"/>
      <c r="J169" s="234"/>
      <c r="K169" s="234"/>
      <c r="L169" s="234"/>
      <c r="M169" s="234"/>
      <c r="N169" s="234"/>
      <c r="O169" s="234"/>
      <c r="P169" s="234"/>
      <c r="Q169" s="234"/>
      <c r="R169" s="234"/>
    </row>
    <row r="170" spans="1:18" x14ac:dyDescent="0.4">
      <c r="A170" s="234"/>
      <c r="B170" s="234"/>
      <c r="C170" s="234"/>
      <c r="D170" s="234"/>
      <c r="E170" s="234"/>
      <c r="F170" s="234"/>
      <c r="G170" s="234"/>
      <c r="H170" s="234"/>
      <c r="I170" s="234"/>
      <c r="J170" s="234"/>
      <c r="K170" s="234"/>
      <c r="L170" s="234"/>
      <c r="M170" s="234"/>
      <c r="N170" s="234"/>
      <c r="O170" s="234"/>
      <c r="P170" s="234"/>
      <c r="Q170" s="234"/>
      <c r="R170" s="234"/>
    </row>
    <row r="171" spans="1:18" x14ac:dyDescent="0.4">
      <c r="A171" s="234"/>
      <c r="B171" s="234"/>
      <c r="C171" s="234"/>
      <c r="D171" s="234"/>
      <c r="E171" s="234"/>
      <c r="F171" s="234"/>
      <c r="G171" s="234"/>
      <c r="H171" s="234"/>
      <c r="I171" s="234"/>
      <c r="J171" s="234"/>
      <c r="K171" s="234"/>
      <c r="L171" s="234"/>
      <c r="M171" s="234"/>
      <c r="N171" s="234"/>
      <c r="O171" s="234"/>
      <c r="P171" s="234"/>
      <c r="Q171" s="234"/>
      <c r="R171" s="234"/>
    </row>
    <row r="172" spans="1:18" x14ac:dyDescent="0.4">
      <c r="A172" s="234"/>
      <c r="B172" s="234"/>
      <c r="C172" s="234"/>
      <c r="D172" s="234"/>
      <c r="E172" s="234"/>
      <c r="F172" s="234"/>
      <c r="G172" s="234"/>
      <c r="H172" s="234"/>
      <c r="I172" s="234"/>
      <c r="J172" s="234"/>
      <c r="K172" s="234"/>
      <c r="L172" s="234"/>
      <c r="M172" s="234"/>
      <c r="N172" s="234"/>
      <c r="O172" s="234"/>
      <c r="P172" s="234"/>
      <c r="Q172" s="234"/>
      <c r="R172" s="234"/>
    </row>
    <row r="173" spans="1:18" x14ac:dyDescent="0.4">
      <c r="A173" s="234"/>
      <c r="B173" s="234"/>
      <c r="C173" s="234"/>
      <c r="D173" s="234"/>
      <c r="E173" s="234"/>
      <c r="F173" s="234"/>
      <c r="G173" s="234"/>
      <c r="H173" s="234"/>
      <c r="I173" s="234"/>
      <c r="J173" s="234"/>
      <c r="K173" s="234"/>
      <c r="L173" s="234"/>
      <c r="M173" s="234"/>
      <c r="N173" s="234"/>
      <c r="O173" s="234"/>
      <c r="P173" s="234"/>
      <c r="Q173" s="234"/>
      <c r="R173" s="234"/>
    </row>
    <row r="174" spans="1:18" x14ac:dyDescent="0.4">
      <c r="A174" s="234"/>
      <c r="B174" s="234"/>
      <c r="C174" s="234"/>
      <c r="D174" s="234"/>
      <c r="E174" s="234"/>
      <c r="F174" s="234"/>
      <c r="G174" s="234"/>
      <c r="H174" s="234"/>
      <c r="I174" s="234"/>
      <c r="J174" s="234"/>
      <c r="K174" s="234"/>
      <c r="L174" s="234"/>
      <c r="M174" s="234"/>
      <c r="N174" s="234"/>
      <c r="O174" s="234"/>
      <c r="P174" s="234"/>
      <c r="Q174" s="234"/>
      <c r="R174" s="234"/>
    </row>
    <row r="175" spans="1:18" x14ac:dyDescent="0.4">
      <c r="A175" s="234"/>
      <c r="B175" s="234"/>
      <c r="C175" s="234"/>
      <c r="D175" s="234"/>
      <c r="E175" s="234"/>
      <c r="F175" s="234"/>
      <c r="G175" s="234"/>
      <c r="H175" s="234"/>
      <c r="I175" s="234"/>
      <c r="J175" s="234"/>
      <c r="K175" s="234"/>
      <c r="L175" s="234"/>
      <c r="M175" s="234"/>
      <c r="N175" s="234"/>
      <c r="O175" s="234"/>
      <c r="P175" s="234"/>
      <c r="Q175" s="234"/>
      <c r="R175" s="234"/>
    </row>
    <row r="176" spans="1:18" x14ac:dyDescent="0.4">
      <c r="A176" s="234"/>
      <c r="B176" s="234"/>
      <c r="C176" s="234"/>
      <c r="D176" s="234"/>
      <c r="E176" s="234"/>
      <c r="F176" s="234"/>
      <c r="G176" s="234"/>
      <c r="H176" s="234"/>
      <c r="I176" s="234"/>
      <c r="J176" s="234"/>
      <c r="K176" s="234"/>
      <c r="L176" s="234"/>
      <c r="M176" s="234"/>
      <c r="N176" s="234"/>
      <c r="O176" s="234"/>
      <c r="P176" s="234"/>
      <c r="Q176" s="234"/>
      <c r="R176" s="234"/>
    </row>
    <row r="177" spans="1:18" x14ac:dyDescent="0.4">
      <c r="A177" s="234"/>
      <c r="B177" s="234"/>
      <c r="C177" s="234"/>
      <c r="D177" s="234"/>
      <c r="E177" s="234"/>
      <c r="F177" s="234"/>
      <c r="G177" s="234"/>
      <c r="H177" s="234"/>
      <c r="I177" s="234"/>
      <c r="J177" s="234"/>
      <c r="K177" s="234"/>
      <c r="L177" s="234"/>
      <c r="M177" s="234"/>
      <c r="N177" s="234"/>
      <c r="O177" s="234"/>
      <c r="P177" s="234"/>
      <c r="Q177" s="234"/>
      <c r="R177" s="234"/>
    </row>
    <row r="178" spans="1:18" x14ac:dyDescent="0.4">
      <c r="A178" s="234"/>
      <c r="B178" s="234"/>
      <c r="C178" s="234"/>
      <c r="D178" s="234"/>
      <c r="E178" s="234"/>
      <c r="F178" s="234"/>
      <c r="G178" s="234"/>
      <c r="H178" s="234"/>
      <c r="I178" s="234"/>
      <c r="J178" s="234"/>
      <c r="K178" s="234"/>
      <c r="L178" s="234"/>
      <c r="M178" s="234"/>
      <c r="N178" s="234"/>
      <c r="O178" s="234"/>
      <c r="P178" s="234"/>
      <c r="Q178" s="234"/>
      <c r="R178" s="234"/>
    </row>
    <row r="179" spans="1:18" x14ac:dyDescent="0.4">
      <c r="A179" s="234"/>
      <c r="B179" s="234"/>
      <c r="C179" s="234"/>
      <c r="D179" s="234"/>
      <c r="E179" s="234"/>
      <c r="F179" s="234"/>
      <c r="G179" s="234"/>
      <c r="H179" s="234"/>
      <c r="I179" s="234"/>
      <c r="J179" s="234"/>
      <c r="K179" s="234"/>
      <c r="L179" s="234"/>
      <c r="M179" s="234"/>
      <c r="N179" s="234"/>
      <c r="O179" s="234"/>
      <c r="P179" s="234"/>
      <c r="Q179" s="234"/>
      <c r="R179" s="234"/>
    </row>
    <row r="180" spans="1:18" x14ac:dyDescent="0.4">
      <c r="A180" s="234"/>
      <c r="B180" s="234"/>
      <c r="C180" s="234"/>
      <c r="D180" s="234"/>
      <c r="E180" s="234"/>
      <c r="F180" s="234"/>
      <c r="G180" s="234"/>
      <c r="H180" s="234"/>
      <c r="I180" s="234"/>
      <c r="J180" s="234"/>
      <c r="K180" s="234"/>
      <c r="L180" s="234"/>
      <c r="M180" s="234"/>
      <c r="N180" s="234"/>
      <c r="O180" s="234"/>
      <c r="P180" s="234"/>
      <c r="Q180" s="234"/>
      <c r="R180" s="234"/>
    </row>
    <row r="181" spans="1:18" x14ac:dyDescent="0.4">
      <c r="A181" s="234"/>
      <c r="B181" s="234"/>
      <c r="C181" s="234"/>
      <c r="D181" s="234"/>
      <c r="E181" s="234"/>
      <c r="F181" s="234"/>
      <c r="G181" s="234"/>
      <c r="H181" s="234"/>
      <c r="I181" s="234"/>
      <c r="J181" s="234"/>
      <c r="K181" s="234"/>
      <c r="L181" s="234"/>
      <c r="M181" s="234"/>
      <c r="N181" s="234"/>
      <c r="O181" s="234"/>
      <c r="P181" s="234"/>
      <c r="Q181" s="234"/>
      <c r="R181" s="234"/>
    </row>
    <row r="182" spans="1:18" x14ac:dyDescent="0.4">
      <c r="A182" s="234"/>
      <c r="B182" s="234"/>
      <c r="C182" s="234"/>
      <c r="D182" s="234"/>
      <c r="E182" s="234"/>
      <c r="F182" s="234"/>
      <c r="G182" s="234"/>
      <c r="H182" s="234"/>
      <c r="I182" s="234"/>
      <c r="J182" s="234"/>
      <c r="K182" s="234"/>
      <c r="L182" s="234"/>
      <c r="M182" s="234"/>
      <c r="N182" s="234"/>
      <c r="O182" s="234"/>
      <c r="P182" s="234"/>
      <c r="Q182" s="234"/>
      <c r="R182" s="234"/>
    </row>
    <row r="183" spans="1:18" x14ac:dyDescent="0.4">
      <c r="A183" s="234"/>
      <c r="B183" s="234"/>
      <c r="C183" s="234"/>
      <c r="D183" s="234"/>
      <c r="E183" s="234"/>
      <c r="F183" s="234"/>
      <c r="G183" s="234"/>
      <c r="H183" s="234"/>
      <c r="I183" s="234"/>
      <c r="J183" s="234"/>
      <c r="K183" s="234"/>
      <c r="L183" s="234"/>
      <c r="M183" s="234"/>
      <c r="N183" s="234"/>
      <c r="O183" s="234"/>
      <c r="P183" s="234"/>
      <c r="Q183" s="234"/>
      <c r="R183" s="234"/>
    </row>
    <row r="184" spans="1:18" x14ac:dyDescent="0.4">
      <c r="A184" s="234"/>
      <c r="B184" s="234"/>
      <c r="C184" s="234"/>
      <c r="D184" s="234"/>
      <c r="E184" s="234"/>
      <c r="F184" s="234"/>
      <c r="G184" s="234"/>
      <c r="H184" s="234"/>
      <c r="I184" s="234"/>
      <c r="J184" s="234"/>
      <c r="K184" s="234"/>
      <c r="L184" s="234"/>
      <c r="M184" s="234"/>
      <c r="N184" s="234"/>
      <c r="O184" s="234"/>
      <c r="P184" s="234"/>
      <c r="Q184" s="234"/>
      <c r="R184" s="234"/>
    </row>
    <row r="185" spans="1:18" x14ac:dyDescent="0.4">
      <c r="A185" s="234"/>
      <c r="B185" s="234"/>
      <c r="C185" s="234"/>
      <c r="D185" s="234"/>
      <c r="E185" s="234"/>
      <c r="F185" s="234"/>
      <c r="G185" s="234"/>
      <c r="H185" s="234"/>
      <c r="I185" s="234"/>
      <c r="J185" s="234"/>
      <c r="K185" s="234"/>
      <c r="L185" s="234"/>
      <c r="M185" s="234"/>
      <c r="N185" s="234"/>
      <c r="O185" s="234"/>
      <c r="P185" s="234"/>
      <c r="Q185" s="234"/>
      <c r="R185" s="234"/>
    </row>
    <row r="186" spans="1:18" x14ac:dyDescent="0.4">
      <c r="A186" s="234"/>
      <c r="B186" s="234"/>
      <c r="C186" s="234"/>
      <c r="D186" s="234"/>
      <c r="E186" s="234"/>
      <c r="F186" s="234"/>
      <c r="G186" s="234"/>
      <c r="H186" s="234"/>
      <c r="I186" s="234"/>
      <c r="J186" s="234"/>
      <c r="K186" s="234"/>
      <c r="L186" s="234"/>
      <c r="M186" s="234"/>
      <c r="N186" s="234"/>
      <c r="O186" s="234"/>
      <c r="P186" s="234"/>
      <c r="Q186" s="234"/>
      <c r="R186" s="234"/>
    </row>
    <row r="187" spans="1:18" x14ac:dyDescent="0.4">
      <c r="A187" s="234"/>
      <c r="B187" s="234"/>
      <c r="C187" s="234"/>
      <c r="D187" s="234"/>
      <c r="E187" s="234"/>
      <c r="F187" s="234"/>
      <c r="G187" s="234"/>
      <c r="H187" s="234"/>
      <c r="I187" s="234"/>
      <c r="J187" s="234"/>
      <c r="K187" s="234"/>
      <c r="L187" s="234"/>
      <c r="M187" s="234"/>
      <c r="N187" s="234"/>
      <c r="O187" s="234"/>
      <c r="P187" s="234"/>
      <c r="Q187" s="234"/>
      <c r="R187" s="234"/>
    </row>
    <row r="188" spans="1:18" ht="17.25" x14ac:dyDescent="0.4">
      <c r="A188" s="236" t="s">
        <v>22</v>
      </c>
      <c r="B188" s="237"/>
      <c r="C188" s="237"/>
      <c r="D188" s="237"/>
      <c r="E188" s="237"/>
      <c r="F188" s="237"/>
      <c r="G188" s="237"/>
      <c r="H188" s="237"/>
      <c r="I188" s="237"/>
      <c r="J188" s="237"/>
      <c r="K188" s="237"/>
      <c r="L188" s="237"/>
      <c r="M188" s="237"/>
      <c r="N188" s="237"/>
      <c r="O188" s="237"/>
      <c r="P188" s="237"/>
      <c r="Q188" s="237"/>
      <c r="R188" s="237"/>
    </row>
    <row r="189" spans="1:18" x14ac:dyDescent="0.4">
      <c r="A189" s="237"/>
      <c r="B189" s="237"/>
      <c r="C189" s="237"/>
      <c r="D189" s="237"/>
      <c r="E189" s="237"/>
      <c r="F189" s="237"/>
      <c r="G189" s="237"/>
      <c r="H189" s="237"/>
      <c r="I189" s="237"/>
      <c r="J189" s="237"/>
      <c r="K189" s="237"/>
      <c r="L189" s="237"/>
      <c r="M189" s="237"/>
      <c r="N189" s="237"/>
      <c r="O189" s="237"/>
      <c r="P189" s="237"/>
      <c r="Q189" s="237"/>
      <c r="R189" s="237"/>
    </row>
    <row r="190" spans="1:18" x14ac:dyDescent="0.4">
      <c r="A190" s="237"/>
      <c r="B190" s="237"/>
      <c r="C190" s="237"/>
      <c r="D190" s="237"/>
      <c r="E190" s="237"/>
      <c r="F190" s="237"/>
      <c r="G190" s="237"/>
      <c r="H190" s="237"/>
      <c r="I190" s="237"/>
      <c r="J190" s="237"/>
      <c r="K190" s="237"/>
      <c r="L190" s="237"/>
      <c r="M190" s="237"/>
      <c r="N190" s="237"/>
      <c r="O190" s="237"/>
      <c r="P190" s="237"/>
      <c r="Q190" s="237"/>
      <c r="R190" s="237"/>
    </row>
    <row r="191" spans="1:18" x14ac:dyDescent="0.4">
      <c r="A191" s="237"/>
      <c r="B191" s="237"/>
      <c r="C191" s="237"/>
      <c r="D191" s="237"/>
      <c r="E191" s="237"/>
      <c r="F191" s="237"/>
      <c r="G191" s="237"/>
      <c r="H191" s="237"/>
      <c r="I191" s="237"/>
      <c r="J191" s="237"/>
      <c r="K191" s="237"/>
      <c r="L191" s="237"/>
      <c r="M191" s="237"/>
      <c r="N191" s="237"/>
      <c r="O191" s="237"/>
      <c r="P191" s="237"/>
      <c r="Q191" s="237"/>
      <c r="R191" s="237"/>
    </row>
    <row r="192" spans="1:18" x14ac:dyDescent="0.4">
      <c r="A192" s="237"/>
      <c r="B192" s="237"/>
      <c r="C192" s="237"/>
      <c r="D192" s="237"/>
      <c r="E192" s="237"/>
      <c r="F192" s="237"/>
      <c r="G192" s="237"/>
      <c r="H192" s="237"/>
      <c r="I192" s="237"/>
      <c r="J192" s="237"/>
      <c r="K192" s="237"/>
      <c r="L192" s="237"/>
      <c r="M192" s="237"/>
      <c r="N192" s="237"/>
      <c r="O192" s="237"/>
      <c r="P192" s="237"/>
      <c r="Q192" s="237"/>
      <c r="R192" s="237"/>
    </row>
    <row r="193" spans="1:18" x14ac:dyDescent="0.4">
      <c r="A193" s="237"/>
      <c r="B193" s="237"/>
      <c r="C193" s="237"/>
      <c r="D193" s="237"/>
      <c r="E193" s="237"/>
      <c r="F193" s="237"/>
      <c r="G193" s="237"/>
      <c r="H193" s="237"/>
      <c r="I193" s="237"/>
      <c r="J193" s="237"/>
      <c r="K193" s="237"/>
      <c r="L193" s="237"/>
      <c r="M193" s="237"/>
      <c r="N193" s="237"/>
      <c r="O193" s="237"/>
      <c r="P193" s="237"/>
      <c r="Q193" s="237"/>
      <c r="R193" s="237"/>
    </row>
    <row r="194" spans="1:18" x14ac:dyDescent="0.4">
      <c r="A194" s="237"/>
      <c r="B194" s="237"/>
      <c r="C194" s="237"/>
      <c r="D194" s="237"/>
      <c r="E194" s="237"/>
      <c r="F194" s="237"/>
      <c r="G194" s="237"/>
      <c r="H194" s="237"/>
      <c r="I194" s="237"/>
      <c r="J194" s="237"/>
      <c r="K194" s="237"/>
      <c r="L194" s="237"/>
      <c r="M194" s="237"/>
      <c r="N194" s="237"/>
      <c r="O194" s="237"/>
      <c r="P194" s="237"/>
      <c r="Q194" s="237"/>
      <c r="R194" s="237"/>
    </row>
    <row r="195" spans="1:18" x14ac:dyDescent="0.4">
      <c r="A195" s="237"/>
      <c r="B195" s="237"/>
      <c r="C195" s="237"/>
      <c r="D195" s="237"/>
      <c r="E195" s="237"/>
      <c r="F195" s="237"/>
      <c r="G195" s="237"/>
      <c r="H195" s="237"/>
      <c r="I195" s="237"/>
      <c r="J195" s="237"/>
      <c r="K195" s="237"/>
      <c r="L195" s="237"/>
      <c r="M195" s="237"/>
      <c r="N195" s="237"/>
      <c r="O195" s="237"/>
      <c r="P195" s="237"/>
      <c r="Q195" s="237"/>
      <c r="R195" s="237"/>
    </row>
    <row r="196" spans="1:18" x14ac:dyDescent="0.4">
      <c r="A196" s="237"/>
      <c r="B196" s="237"/>
      <c r="C196" s="237"/>
      <c r="D196" s="237"/>
      <c r="E196" s="237"/>
      <c r="F196" s="237"/>
      <c r="G196" s="237"/>
      <c r="H196" s="237"/>
      <c r="I196" s="237"/>
      <c r="J196" s="237"/>
      <c r="K196" s="237"/>
      <c r="L196" s="237"/>
      <c r="M196" s="237"/>
      <c r="N196" s="237"/>
      <c r="O196" s="237"/>
      <c r="P196" s="237"/>
      <c r="Q196" s="237"/>
      <c r="R196" s="237"/>
    </row>
    <row r="197" spans="1:18" x14ac:dyDescent="0.4">
      <c r="A197" s="237"/>
      <c r="B197" s="237"/>
      <c r="C197" s="237"/>
      <c r="D197" s="237"/>
      <c r="E197" s="237"/>
      <c r="F197" s="237"/>
      <c r="G197" s="237"/>
      <c r="H197" s="237"/>
      <c r="I197" s="237"/>
      <c r="J197" s="237"/>
      <c r="K197" s="237"/>
      <c r="L197" s="237"/>
      <c r="M197" s="237"/>
      <c r="N197" s="237"/>
      <c r="O197" s="237"/>
      <c r="P197" s="237"/>
      <c r="Q197" s="237"/>
      <c r="R197" s="237"/>
    </row>
    <row r="198" spans="1:18" x14ac:dyDescent="0.4">
      <c r="A198" s="237"/>
      <c r="B198" s="237"/>
      <c r="C198" s="237"/>
      <c r="D198" s="237"/>
      <c r="E198" s="237"/>
      <c r="F198" s="237"/>
      <c r="G198" s="237"/>
      <c r="H198" s="237"/>
      <c r="I198" s="237"/>
      <c r="J198" s="237"/>
      <c r="K198" s="237"/>
      <c r="L198" s="237"/>
      <c r="M198" s="237"/>
      <c r="N198" s="237"/>
      <c r="O198" s="237"/>
      <c r="P198" s="237"/>
      <c r="Q198" s="237"/>
      <c r="R198" s="237"/>
    </row>
    <row r="199" spans="1:18" x14ac:dyDescent="0.4">
      <c r="A199" s="237"/>
      <c r="B199" s="237"/>
      <c r="C199" s="237"/>
      <c r="D199" s="237"/>
      <c r="E199" s="237"/>
      <c r="F199" s="237"/>
      <c r="G199" s="237"/>
      <c r="H199" s="237"/>
      <c r="I199" s="237"/>
      <c r="J199" s="237"/>
      <c r="K199" s="237"/>
      <c r="L199" s="237"/>
      <c r="M199" s="237"/>
      <c r="N199" s="237"/>
      <c r="O199" s="237"/>
      <c r="P199" s="237"/>
      <c r="Q199" s="237"/>
      <c r="R199" s="237"/>
    </row>
    <row r="200" spans="1:18" x14ac:dyDescent="0.4">
      <c r="A200" s="237"/>
      <c r="B200" s="237"/>
      <c r="C200" s="237"/>
      <c r="D200" s="237"/>
      <c r="E200" s="237"/>
      <c r="F200" s="237"/>
      <c r="G200" s="237"/>
      <c r="H200" s="237"/>
      <c r="I200" s="237"/>
      <c r="J200" s="237"/>
      <c r="K200" s="237"/>
      <c r="L200" s="237"/>
      <c r="M200" s="237"/>
      <c r="N200" s="237"/>
      <c r="O200" s="237"/>
      <c r="P200" s="237"/>
      <c r="Q200" s="237"/>
      <c r="R200" s="237"/>
    </row>
    <row r="201" spans="1:18" x14ac:dyDescent="0.4">
      <c r="A201" s="237"/>
      <c r="B201" s="237"/>
      <c r="C201" s="237"/>
      <c r="D201" s="237"/>
      <c r="E201" s="237"/>
      <c r="F201" s="237"/>
      <c r="G201" s="237"/>
      <c r="H201" s="237"/>
      <c r="I201" s="237"/>
      <c r="J201" s="237"/>
      <c r="K201" s="237"/>
      <c r="L201" s="237"/>
      <c r="M201" s="237"/>
      <c r="N201" s="237"/>
      <c r="O201" s="237"/>
      <c r="P201" s="237"/>
      <c r="Q201" s="237"/>
      <c r="R201" s="237"/>
    </row>
    <row r="202" spans="1:18" x14ac:dyDescent="0.4">
      <c r="A202" s="237"/>
      <c r="B202" s="237"/>
      <c r="C202" s="237"/>
      <c r="D202" s="237"/>
      <c r="E202" s="237"/>
      <c r="F202" s="237"/>
      <c r="G202" s="237"/>
      <c r="H202" s="237"/>
      <c r="I202" s="237"/>
      <c r="J202" s="237"/>
      <c r="K202" s="237"/>
      <c r="L202" s="237"/>
      <c r="M202" s="237"/>
      <c r="N202" s="237"/>
      <c r="O202" s="237"/>
      <c r="P202" s="237"/>
      <c r="Q202" s="237"/>
      <c r="R202" s="237"/>
    </row>
    <row r="203" spans="1:18" x14ac:dyDescent="0.4">
      <c r="A203" s="237"/>
      <c r="B203" s="237"/>
      <c r="C203" s="237"/>
      <c r="D203" s="237"/>
      <c r="E203" s="237"/>
      <c r="F203" s="237"/>
      <c r="G203" s="237"/>
      <c r="H203" s="237"/>
      <c r="I203" s="237"/>
      <c r="J203" s="237"/>
      <c r="K203" s="237"/>
      <c r="L203" s="237"/>
      <c r="M203" s="237"/>
      <c r="N203" s="237"/>
      <c r="O203" s="237"/>
      <c r="P203" s="237"/>
      <c r="Q203" s="237"/>
      <c r="R203" s="237"/>
    </row>
    <row r="204" spans="1:18" x14ac:dyDescent="0.4">
      <c r="A204" s="237"/>
      <c r="B204" s="237"/>
      <c r="C204" s="237"/>
      <c r="D204" s="237"/>
      <c r="E204" s="237"/>
      <c r="F204" s="237"/>
      <c r="G204" s="237"/>
      <c r="H204" s="237"/>
      <c r="I204" s="237"/>
      <c r="J204" s="237"/>
      <c r="K204" s="237"/>
      <c r="L204" s="237"/>
      <c r="M204" s="237"/>
      <c r="N204" s="237"/>
      <c r="O204" s="237"/>
      <c r="P204" s="237"/>
      <c r="Q204" s="237"/>
      <c r="R204" s="237"/>
    </row>
    <row r="205" spans="1:18" x14ac:dyDescent="0.4">
      <c r="A205" s="237"/>
      <c r="B205" s="237"/>
      <c r="C205" s="237"/>
      <c r="D205" s="237"/>
      <c r="E205" s="237"/>
      <c r="F205" s="237"/>
      <c r="G205" s="237"/>
      <c r="H205" s="237"/>
      <c r="I205" s="237"/>
      <c r="J205" s="237"/>
      <c r="K205" s="237"/>
      <c r="L205" s="237"/>
      <c r="M205" s="237"/>
      <c r="N205" s="237"/>
      <c r="O205" s="237"/>
      <c r="P205" s="237"/>
      <c r="Q205" s="237"/>
      <c r="R205" s="237"/>
    </row>
    <row r="206" spans="1:18" x14ac:dyDescent="0.4">
      <c r="A206" s="237"/>
      <c r="B206" s="237"/>
      <c r="C206" s="237"/>
      <c r="D206" s="237"/>
      <c r="E206" s="237"/>
      <c r="F206" s="237"/>
      <c r="G206" s="237"/>
      <c r="H206" s="237"/>
      <c r="I206" s="237"/>
      <c r="J206" s="237"/>
      <c r="K206" s="237"/>
      <c r="L206" s="237"/>
      <c r="M206" s="237"/>
      <c r="N206" s="237"/>
      <c r="O206" s="237"/>
      <c r="P206" s="237"/>
      <c r="Q206" s="237"/>
      <c r="R206" s="237"/>
    </row>
    <row r="207" spans="1:18" x14ac:dyDescent="0.4">
      <c r="A207" s="237"/>
      <c r="B207" s="237"/>
      <c r="C207" s="237"/>
      <c r="D207" s="237"/>
      <c r="E207" s="237"/>
      <c r="F207" s="237"/>
      <c r="G207" s="237"/>
      <c r="H207" s="237"/>
      <c r="I207" s="237"/>
      <c r="J207" s="237"/>
      <c r="K207" s="237"/>
      <c r="L207" s="237"/>
      <c r="M207" s="237"/>
      <c r="N207" s="237"/>
      <c r="O207" s="237"/>
      <c r="P207" s="237"/>
      <c r="Q207" s="237"/>
      <c r="R207" s="237"/>
    </row>
    <row r="208" spans="1:18" x14ac:dyDescent="0.4">
      <c r="A208" s="237"/>
      <c r="B208" s="237"/>
      <c r="C208" s="237"/>
      <c r="D208" s="237"/>
      <c r="E208" s="237"/>
      <c r="F208" s="237"/>
      <c r="G208" s="237"/>
      <c r="H208" s="237"/>
      <c r="I208" s="237"/>
      <c r="J208" s="237"/>
      <c r="K208" s="237"/>
      <c r="L208" s="237"/>
      <c r="M208" s="237"/>
      <c r="N208" s="237"/>
      <c r="O208" s="237"/>
      <c r="P208" s="237"/>
      <c r="Q208" s="237"/>
      <c r="R208" s="237"/>
    </row>
    <row r="209" spans="1:18" x14ac:dyDescent="0.4">
      <c r="A209" s="237"/>
      <c r="B209" s="237"/>
      <c r="C209" s="237"/>
      <c r="D209" s="237"/>
      <c r="E209" s="237"/>
      <c r="F209" s="237"/>
      <c r="G209" s="237"/>
      <c r="H209" s="237"/>
      <c r="I209" s="237"/>
      <c r="J209" s="237"/>
      <c r="K209" s="237"/>
      <c r="L209" s="237"/>
      <c r="M209" s="237"/>
      <c r="N209" s="237"/>
      <c r="O209" s="237"/>
      <c r="P209" s="237"/>
      <c r="Q209" s="237"/>
      <c r="R209" s="237"/>
    </row>
    <row r="210" spans="1:18" x14ac:dyDescent="0.4">
      <c r="A210" s="237"/>
      <c r="B210" s="237"/>
      <c r="C210" s="237"/>
      <c r="D210" s="237"/>
      <c r="E210" s="237"/>
      <c r="F210" s="237"/>
      <c r="G210" s="237"/>
      <c r="H210" s="237"/>
      <c r="I210" s="237"/>
      <c r="J210" s="237"/>
      <c r="K210" s="237"/>
      <c r="L210" s="237"/>
      <c r="M210" s="237"/>
      <c r="N210" s="237"/>
      <c r="O210" s="237"/>
      <c r="P210" s="237"/>
      <c r="Q210" s="237"/>
      <c r="R210" s="237"/>
    </row>
    <row r="211" spans="1:18" x14ac:dyDescent="0.4">
      <c r="A211" s="237"/>
      <c r="B211" s="237"/>
      <c r="C211" s="237"/>
      <c r="D211" s="237"/>
      <c r="E211" s="237"/>
      <c r="F211" s="237"/>
      <c r="G211" s="237"/>
      <c r="H211" s="237"/>
      <c r="I211" s="237"/>
      <c r="J211" s="237"/>
      <c r="K211" s="237"/>
      <c r="L211" s="237"/>
      <c r="M211" s="237"/>
      <c r="N211" s="237"/>
      <c r="O211" s="237"/>
      <c r="P211" s="237"/>
      <c r="Q211" s="237"/>
      <c r="R211" s="237"/>
    </row>
    <row r="212" spans="1:18" x14ac:dyDescent="0.4">
      <c r="A212" s="237"/>
      <c r="B212" s="237"/>
      <c r="C212" s="237"/>
      <c r="D212" s="237"/>
      <c r="E212" s="237"/>
      <c r="F212" s="237"/>
      <c r="G212" s="237"/>
      <c r="H212" s="237"/>
      <c r="I212" s="237"/>
      <c r="J212" s="237"/>
      <c r="K212" s="237"/>
      <c r="L212" s="237"/>
      <c r="M212" s="237"/>
      <c r="N212" s="237"/>
      <c r="O212" s="237"/>
      <c r="P212" s="237"/>
      <c r="Q212" s="237"/>
      <c r="R212" s="237"/>
    </row>
    <row r="213" spans="1:18" x14ac:dyDescent="0.4">
      <c r="A213" s="237"/>
      <c r="B213" s="237"/>
      <c r="C213" s="237"/>
      <c r="D213" s="237"/>
      <c r="E213" s="237"/>
      <c r="F213" s="237"/>
      <c r="G213" s="237"/>
      <c r="H213" s="237"/>
      <c r="I213" s="237"/>
      <c r="J213" s="237"/>
      <c r="K213" s="237"/>
      <c r="L213" s="237"/>
      <c r="M213" s="237"/>
      <c r="N213" s="237"/>
      <c r="O213" s="237"/>
      <c r="P213" s="237"/>
      <c r="Q213" s="237"/>
      <c r="R213" s="237"/>
    </row>
    <row r="214" spans="1:18" x14ac:dyDescent="0.4">
      <c r="A214" s="237"/>
      <c r="B214" s="237"/>
      <c r="C214" s="237"/>
      <c r="D214" s="237"/>
      <c r="E214" s="237"/>
      <c r="F214" s="237"/>
      <c r="G214" s="237"/>
      <c r="H214" s="237"/>
      <c r="I214" s="237"/>
      <c r="J214" s="237"/>
      <c r="K214" s="237"/>
      <c r="L214" s="237"/>
      <c r="M214" s="237"/>
      <c r="N214" s="237"/>
      <c r="O214" s="237"/>
      <c r="P214" s="237"/>
      <c r="Q214" s="237"/>
      <c r="R214" s="237"/>
    </row>
    <row r="215" spans="1:18" x14ac:dyDescent="0.4">
      <c r="A215" s="237"/>
      <c r="B215" s="237"/>
      <c r="C215" s="237"/>
      <c r="D215" s="237"/>
      <c r="E215" s="237"/>
      <c r="F215" s="237"/>
      <c r="G215" s="237"/>
      <c r="H215" s="237"/>
      <c r="I215" s="237"/>
      <c r="J215" s="237"/>
      <c r="K215" s="237"/>
      <c r="L215" s="237"/>
      <c r="M215" s="237"/>
      <c r="N215" s="237"/>
      <c r="O215" s="237"/>
      <c r="P215" s="237"/>
      <c r="Q215" s="237"/>
      <c r="R215" s="237"/>
    </row>
    <row r="216" spans="1:18" x14ac:dyDescent="0.4">
      <c r="A216" s="237"/>
      <c r="B216" s="237"/>
      <c r="C216" s="237"/>
      <c r="D216" s="237"/>
      <c r="E216" s="237"/>
      <c r="F216" s="237"/>
      <c r="G216" s="237"/>
      <c r="H216" s="237"/>
      <c r="I216" s="237"/>
      <c r="J216" s="237"/>
      <c r="K216" s="237"/>
      <c r="L216" s="237"/>
      <c r="M216" s="237"/>
      <c r="N216" s="237"/>
      <c r="O216" s="237"/>
      <c r="P216" s="237"/>
      <c r="Q216" s="237"/>
      <c r="R216" s="237"/>
    </row>
    <row r="217" spans="1:18" x14ac:dyDescent="0.4">
      <c r="A217" s="237"/>
      <c r="B217" s="237"/>
      <c r="C217" s="237"/>
      <c r="D217" s="237"/>
      <c r="E217" s="237"/>
      <c r="F217" s="237"/>
      <c r="G217" s="237"/>
      <c r="H217" s="237"/>
      <c r="I217" s="237"/>
      <c r="J217" s="237"/>
      <c r="K217" s="237"/>
      <c r="L217" s="237"/>
      <c r="M217" s="237"/>
      <c r="N217" s="237"/>
      <c r="O217" s="237"/>
      <c r="P217" s="237"/>
      <c r="Q217" s="237"/>
      <c r="R217" s="237"/>
    </row>
    <row r="218" spans="1:18" x14ac:dyDescent="0.4">
      <c r="A218" s="237"/>
      <c r="B218" s="237"/>
      <c r="C218" s="237"/>
      <c r="D218" s="237"/>
      <c r="E218" s="237"/>
      <c r="F218" s="237"/>
      <c r="G218" s="237"/>
      <c r="H218" s="237"/>
      <c r="I218" s="237"/>
      <c r="J218" s="237"/>
      <c r="K218" s="237"/>
      <c r="L218" s="237"/>
      <c r="M218" s="237"/>
      <c r="N218" s="237"/>
      <c r="O218" s="237"/>
      <c r="P218" s="237"/>
      <c r="Q218" s="237"/>
      <c r="R218" s="237"/>
    </row>
    <row r="219" spans="1:18" x14ac:dyDescent="0.4">
      <c r="A219" s="237"/>
      <c r="B219" s="237"/>
      <c r="C219" s="237"/>
      <c r="D219" s="237"/>
      <c r="E219" s="237"/>
      <c r="F219" s="237"/>
      <c r="G219" s="237"/>
      <c r="H219" s="237"/>
      <c r="I219" s="237"/>
      <c r="J219" s="237"/>
      <c r="K219" s="237"/>
      <c r="L219" s="237"/>
      <c r="M219" s="237"/>
      <c r="N219" s="237"/>
      <c r="O219" s="237"/>
      <c r="P219" s="237"/>
      <c r="Q219" s="237"/>
      <c r="R219" s="237"/>
    </row>
    <row r="220" spans="1:18" x14ac:dyDescent="0.4">
      <c r="A220" s="237"/>
      <c r="B220" s="237"/>
      <c r="C220" s="237"/>
      <c r="D220" s="237"/>
      <c r="E220" s="237"/>
      <c r="F220" s="237"/>
      <c r="G220" s="237"/>
      <c r="H220" s="237"/>
      <c r="I220" s="237"/>
      <c r="J220" s="237"/>
      <c r="K220" s="237"/>
      <c r="L220" s="237"/>
      <c r="M220" s="237"/>
      <c r="N220" s="237"/>
      <c r="O220" s="237"/>
      <c r="P220" s="237"/>
      <c r="Q220" s="237"/>
      <c r="R220" s="237"/>
    </row>
    <row r="221" spans="1:18" x14ac:dyDescent="0.4">
      <c r="A221" s="237"/>
      <c r="B221" s="237"/>
      <c r="C221" s="237"/>
      <c r="D221" s="237"/>
      <c r="E221" s="237"/>
      <c r="F221" s="237"/>
      <c r="G221" s="237"/>
      <c r="H221" s="237"/>
      <c r="I221" s="237"/>
      <c r="J221" s="237"/>
      <c r="K221" s="237"/>
      <c r="L221" s="237"/>
      <c r="M221" s="237"/>
      <c r="N221" s="237"/>
      <c r="O221" s="237"/>
      <c r="P221" s="237"/>
      <c r="Q221" s="237"/>
      <c r="R221" s="237"/>
    </row>
    <row r="222" spans="1:18" x14ac:dyDescent="0.4">
      <c r="A222" s="237"/>
      <c r="B222" s="237"/>
      <c r="C222" s="237"/>
      <c r="D222" s="237"/>
      <c r="E222" s="237"/>
      <c r="F222" s="237"/>
      <c r="G222" s="237"/>
      <c r="H222" s="237"/>
      <c r="I222" s="237"/>
      <c r="J222" s="237"/>
      <c r="K222" s="237"/>
      <c r="L222" s="237"/>
      <c r="M222" s="237"/>
      <c r="N222" s="237"/>
      <c r="O222" s="237"/>
      <c r="P222" s="237"/>
      <c r="Q222" s="237"/>
      <c r="R222" s="237"/>
    </row>
    <row r="223" spans="1:18" x14ac:dyDescent="0.4">
      <c r="A223" s="237"/>
      <c r="B223" s="237"/>
      <c r="C223" s="237"/>
      <c r="D223" s="237"/>
      <c r="E223" s="237"/>
      <c r="F223" s="237"/>
      <c r="G223" s="237"/>
      <c r="H223" s="237"/>
      <c r="I223" s="237"/>
      <c r="J223" s="237"/>
      <c r="K223" s="237"/>
      <c r="L223" s="237"/>
      <c r="M223" s="237"/>
      <c r="N223" s="237"/>
      <c r="O223" s="237"/>
      <c r="P223" s="237"/>
      <c r="Q223" s="237"/>
      <c r="R223" s="237"/>
    </row>
    <row r="224" spans="1:18" x14ac:dyDescent="0.4">
      <c r="A224" s="237"/>
      <c r="B224" s="237"/>
      <c r="C224" s="237"/>
      <c r="D224" s="237"/>
      <c r="E224" s="237"/>
      <c r="F224" s="237"/>
      <c r="G224" s="237"/>
      <c r="H224" s="237"/>
      <c r="I224" s="237"/>
      <c r="J224" s="237"/>
      <c r="K224" s="237"/>
      <c r="L224" s="237"/>
      <c r="M224" s="237"/>
      <c r="N224" s="237"/>
      <c r="O224" s="237"/>
      <c r="P224" s="237"/>
      <c r="Q224" s="237"/>
      <c r="R224" s="237"/>
    </row>
    <row r="225" spans="1:18" x14ac:dyDescent="0.4">
      <c r="A225" s="237"/>
      <c r="B225" s="237"/>
      <c r="C225" s="237"/>
      <c r="D225" s="237"/>
      <c r="E225" s="237"/>
      <c r="F225" s="237"/>
      <c r="G225" s="237"/>
      <c r="H225" s="237"/>
      <c r="I225" s="237"/>
      <c r="J225" s="237"/>
      <c r="K225" s="237"/>
      <c r="L225" s="237"/>
      <c r="M225" s="237"/>
      <c r="N225" s="237"/>
      <c r="O225" s="237"/>
      <c r="P225" s="237"/>
      <c r="Q225" s="237"/>
      <c r="R225" s="237"/>
    </row>
    <row r="226" spans="1:18" x14ac:dyDescent="0.4">
      <c r="A226" s="237"/>
      <c r="B226" s="237"/>
      <c r="C226" s="237"/>
      <c r="D226" s="237"/>
      <c r="E226" s="237"/>
      <c r="F226" s="237"/>
      <c r="G226" s="237"/>
      <c r="H226" s="237"/>
      <c r="I226" s="237"/>
      <c r="J226" s="237"/>
      <c r="K226" s="237"/>
      <c r="L226" s="237"/>
      <c r="M226" s="237"/>
      <c r="N226" s="237"/>
      <c r="O226" s="237"/>
      <c r="P226" s="237"/>
      <c r="Q226" s="237"/>
      <c r="R226" s="237"/>
    </row>
    <row r="227" spans="1:18" x14ac:dyDescent="0.4">
      <c r="A227" s="237"/>
      <c r="B227" s="237"/>
      <c r="C227" s="237"/>
      <c r="D227" s="237"/>
      <c r="E227" s="237"/>
      <c r="F227" s="237"/>
      <c r="G227" s="237"/>
      <c r="H227" s="237"/>
      <c r="I227" s="237"/>
      <c r="J227" s="237"/>
      <c r="K227" s="237"/>
      <c r="L227" s="237"/>
      <c r="M227" s="237"/>
      <c r="N227" s="237"/>
      <c r="O227" s="237"/>
      <c r="P227" s="237"/>
      <c r="Q227" s="237"/>
      <c r="R227" s="237"/>
    </row>
    <row r="228" spans="1:18" ht="17.25" x14ac:dyDescent="0.4">
      <c r="A228" s="238" t="s">
        <v>23</v>
      </c>
      <c r="B228" s="239"/>
      <c r="C228" s="239"/>
      <c r="D228" s="239"/>
      <c r="E228" s="239"/>
      <c r="F228" s="239"/>
      <c r="G228" s="239"/>
      <c r="H228" s="239"/>
      <c r="I228" s="239"/>
      <c r="J228" s="239"/>
      <c r="K228" s="239"/>
      <c r="L228" s="239"/>
      <c r="M228" s="239"/>
      <c r="N228" s="239"/>
      <c r="O228" s="239"/>
      <c r="P228" s="239"/>
      <c r="Q228" s="239"/>
      <c r="R228" s="239"/>
    </row>
    <row r="229" spans="1:18" ht="82.5" customHeight="1" x14ac:dyDescent="0.4">
      <c r="A229" s="239"/>
      <c r="B229" s="251" t="s">
        <v>24</v>
      </c>
      <c r="C229" s="251"/>
      <c r="D229" s="251"/>
      <c r="E229" s="251"/>
      <c r="F229" s="251"/>
      <c r="G229" s="251"/>
      <c r="H229" s="251"/>
      <c r="I229" s="251"/>
      <c r="J229" s="251"/>
      <c r="K229" s="251"/>
      <c r="L229" s="251"/>
      <c r="M229" s="251"/>
      <c r="N229" s="251"/>
      <c r="O229" s="239"/>
      <c r="P229" s="239"/>
      <c r="Q229" s="239"/>
      <c r="R229" s="239"/>
    </row>
  </sheetData>
  <sheetProtection algorithmName="SHA-512" hashValue="mB/vV4LkZdOPjCKbuPWnj/rkZ1G1pwRdYdD5Rkxfyd92YqpdTzY9vzHP/2HzbvA1NaQHLcwo/qJtGLo6CN3+Pg==" saltValue="Bj2Iu6glB0bKrF/jplGu/A==" spinCount="100000" sheet="1" objects="1" scenarios="1" selectLockedCells="1"/>
  <mergeCells count="5">
    <mergeCell ref="B1:R1"/>
    <mergeCell ref="B26:P26"/>
    <mergeCell ref="B229:N229"/>
    <mergeCell ref="A3:R3"/>
    <mergeCell ref="B32:G32"/>
  </mergeCells>
  <phoneticPr fontId="3"/>
  <hyperlinks>
    <hyperlink ref="B32" r:id="rId1" display="　ここをクリック：調査票提出用URL" xr:uid="{DCDFBCA7-E36E-4C71-B603-2E94DA1BED44}"/>
  </hyperlinks>
  <pageMargins left="0.7" right="0.7" top="0.75" bottom="0.75" header="0.3" footer="0.3"/>
  <pageSetup paperSize="9" scale="43" orientation="portrait" r:id="rId2"/>
  <rowBreaks count="1" manualBreakCount="1">
    <brk id="114" max="17" man="1"/>
  </rowBreaks>
  <colBreaks count="1" manualBreakCount="1">
    <brk id="18"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FB929-EDE8-4256-98F9-4DBB28053D47}">
  <sheetPr codeName="Sheet2"/>
  <dimension ref="A1:U482"/>
  <sheetViews>
    <sheetView showGridLines="0" view="pageBreakPreview" zoomScale="80" zoomScaleNormal="110" zoomScaleSheetLayoutView="80" workbookViewId="0">
      <pane xSplit="1" ySplit="3" topLeftCell="B4" activePane="bottomRight" state="frozen"/>
      <selection pane="topRight" activeCell="B1" sqref="B1"/>
      <selection pane="bottomLeft" activeCell="A4" sqref="A4"/>
      <selection pane="bottomRight" activeCell="G6" sqref="G6:H6"/>
    </sheetView>
  </sheetViews>
  <sheetFormatPr defaultColWidth="9" defaultRowHeight="18.75" outlineLevelCol="1" x14ac:dyDescent="0.4"/>
  <cols>
    <col min="1" max="1" width="9" style="17"/>
    <col min="2" max="2" width="20.625" style="22" customWidth="1"/>
    <col min="3" max="5" width="35.625" style="22" customWidth="1"/>
    <col min="6" max="6" width="35.625" style="19" customWidth="1"/>
    <col min="7" max="8" width="35.625" style="20" customWidth="1"/>
    <col min="9" max="9" width="7.75" style="20" customWidth="1"/>
    <col min="10" max="10" width="5.25" style="21" hidden="1" customWidth="1" outlineLevel="1"/>
    <col min="11" max="12" width="5.25" style="174" hidden="1" customWidth="1" outlineLevel="1"/>
    <col min="13" max="16" width="5.25" style="21" hidden="1" customWidth="1" outlineLevel="1"/>
    <col min="17" max="17" width="9" style="21" hidden="1" customWidth="1" outlineLevel="1"/>
    <col min="18" max="18" width="9" style="21" collapsed="1"/>
    <col min="19" max="16384" width="9" style="21"/>
  </cols>
  <sheetData>
    <row r="1" spans="1:21" s="16" customFormat="1" ht="24.75" customHeight="1" x14ac:dyDescent="0.4">
      <c r="A1" s="280" t="s">
        <v>0</v>
      </c>
      <c r="B1" s="280"/>
      <c r="C1" s="280"/>
      <c r="D1" s="280"/>
      <c r="E1" s="280"/>
      <c r="F1" s="280"/>
      <c r="G1" s="280"/>
      <c r="H1" s="280"/>
      <c r="I1" s="15"/>
      <c r="J1" s="175" t="s">
        <v>25</v>
      </c>
      <c r="K1" s="177" t="s">
        <v>26</v>
      </c>
      <c r="L1" s="177" t="s">
        <v>27</v>
      </c>
      <c r="M1" s="15"/>
      <c r="N1" s="15"/>
      <c r="O1" s="15"/>
      <c r="P1" s="15"/>
      <c r="Q1" s="15"/>
      <c r="R1" s="15"/>
      <c r="S1" s="15"/>
      <c r="T1" s="15"/>
      <c r="U1" s="15"/>
    </row>
    <row r="2" spans="1:21" x14ac:dyDescent="0.4">
      <c r="A2" s="281" t="s">
        <v>28</v>
      </c>
      <c r="B2" s="281"/>
      <c r="C2" s="281"/>
      <c r="D2" s="281"/>
      <c r="E2" s="281"/>
      <c r="F2" s="281"/>
      <c r="G2" s="281"/>
      <c r="H2" s="281"/>
      <c r="L2" s="21"/>
    </row>
    <row r="3" spans="1:21" ht="55.5" customHeight="1" x14ac:dyDescent="0.4">
      <c r="A3" s="254" t="str">
        <f>調査票管理表※最後に非表示に!T7</f>
        <v>現時点で、連絡先、質問1、質問2、質問3、質問4、質問5、質問6、質問7、質問8、質問9、質問10、質問11、質問12、質問13、質問14、質問16、質問20、質問25、質問26、質問31、質問33、質問36、質問39、質問40、質問41、質問42、質問44、質問45、質問46、質問49、質問50、質問51が未回答です。</v>
      </c>
      <c r="B3" s="254"/>
      <c r="C3" s="254"/>
      <c r="D3" s="254"/>
      <c r="E3" s="254"/>
      <c r="F3" s="254"/>
      <c r="G3" s="254"/>
      <c r="H3" s="254"/>
      <c r="L3" s="21"/>
    </row>
    <row r="4" spans="1:21" ht="18" customHeight="1" x14ac:dyDescent="0.4">
      <c r="A4" s="17" t="s">
        <v>29</v>
      </c>
      <c r="B4" s="290" t="s">
        <v>30</v>
      </c>
      <c r="C4" s="290"/>
      <c r="D4" s="290"/>
      <c r="E4" s="290"/>
      <c r="F4" s="290"/>
      <c r="G4" s="290"/>
      <c r="H4" s="290"/>
      <c r="L4" s="21"/>
    </row>
    <row r="5" spans="1:21" ht="18" customHeight="1" thickBot="1" x14ac:dyDescent="0.45">
      <c r="A5" s="17" t="str">
        <f>IF(J6=1,$L$1,$K$1)</f>
        <v>未回答</v>
      </c>
      <c r="B5" s="248" t="s">
        <v>5956</v>
      </c>
      <c r="E5" s="23"/>
      <c r="F5" s="176"/>
      <c r="G5" s="211" t="s">
        <v>31</v>
      </c>
      <c r="H5" s="212"/>
      <c r="L5" s="21"/>
    </row>
    <row r="6" spans="1:21" ht="18" customHeight="1" thickTop="1" x14ac:dyDescent="0.4">
      <c r="E6" s="291" t="s">
        <v>32</v>
      </c>
      <c r="F6" s="292"/>
      <c r="G6" s="267"/>
      <c r="H6" s="268"/>
      <c r="J6" s="21">
        <f>IF(AND(G6&lt;&gt;"",G7&lt;&gt;"",G8&lt;&gt;"",OR(G9&lt;&gt;"",G10&lt;&gt;"")),1,0)</f>
        <v>0</v>
      </c>
      <c r="L6" s="21"/>
    </row>
    <row r="7" spans="1:21" ht="18" customHeight="1" x14ac:dyDescent="0.4">
      <c r="E7" s="293" t="s">
        <v>33</v>
      </c>
      <c r="F7" s="294"/>
      <c r="G7" s="269"/>
      <c r="H7" s="270"/>
      <c r="L7" s="21"/>
    </row>
    <row r="8" spans="1:21" ht="18" customHeight="1" x14ac:dyDescent="0.4">
      <c r="E8" s="255" t="s">
        <v>34</v>
      </c>
      <c r="F8" s="256"/>
      <c r="G8" s="271"/>
      <c r="H8" s="272"/>
      <c r="L8" s="21"/>
    </row>
    <row r="9" spans="1:21" ht="18" customHeight="1" x14ac:dyDescent="0.4">
      <c r="E9" s="24" t="s">
        <v>35</v>
      </c>
      <c r="F9" s="25" t="s">
        <v>36</v>
      </c>
      <c r="G9" s="259"/>
      <c r="H9" s="260"/>
      <c r="L9" s="21"/>
    </row>
    <row r="10" spans="1:21" ht="18" customHeight="1" x14ac:dyDescent="0.4">
      <c r="E10" s="26"/>
      <c r="F10" s="27" t="s">
        <v>37</v>
      </c>
      <c r="G10" s="259"/>
      <c r="H10" s="260"/>
    </row>
    <row r="11" spans="1:21" ht="18" customHeight="1" x14ac:dyDescent="0.4">
      <c r="F11" s="28"/>
    </row>
    <row r="12" spans="1:21" ht="18" customHeight="1" x14ac:dyDescent="0.4"/>
    <row r="13" spans="1:21" ht="19.5" thickBot="1" x14ac:dyDescent="0.45">
      <c r="A13" s="17" t="s">
        <v>38</v>
      </c>
      <c r="B13" s="22" t="s">
        <v>39</v>
      </c>
      <c r="G13" s="29"/>
      <c r="H13" s="30" t="str">
        <f>A13&amp;".回答欄"</f>
        <v>質問1.回答欄</v>
      </c>
    </row>
    <row r="14" spans="1:21" ht="19.5" thickTop="1" x14ac:dyDescent="0.4">
      <c r="A14" s="17" t="str">
        <f>IF(J14=1,L1,K1)</f>
        <v>未回答</v>
      </c>
      <c r="B14" s="22" t="s">
        <v>40</v>
      </c>
      <c r="C14" s="1"/>
      <c r="D14" s="1"/>
      <c r="E14" s="1"/>
      <c r="G14" s="31" t="s">
        <v>41</v>
      </c>
      <c r="H14" s="180"/>
      <c r="J14" s="21">
        <f>IF(AND(H14&lt;&gt;"",H15&lt;&gt;"",H16&lt;&gt;調査票管理表※最後に非表示に!H2,H17=調査票管理表※最後に非表示に!H3),1,0)</f>
        <v>0</v>
      </c>
    </row>
    <row r="15" spans="1:21" x14ac:dyDescent="0.4">
      <c r="B15" s="134" t="s">
        <v>42</v>
      </c>
      <c r="C15" s="1"/>
      <c r="D15" s="1"/>
      <c r="E15" s="1"/>
      <c r="G15" s="32" t="s">
        <v>43</v>
      </c>
      <c r="H15" s="181"/>
    </row>
    <row r="16" spans="1:21" x14ac:dyDescent="0.4">
      <c r="B16" s="1" t="s">
        <v>44</v>
      </c>
      <c r="C16" s="1"/>
      <c r="D16" s="1"/>
      <c r="E16" s="1"/>
      <c r="G16" s="32" t="s">
        <v>45</v>
      </c>
      <c r="H16" s="33" t="str">
        <f>IF(OR(H14="",H15=""),"",IFERROR(INDEX(自治体コード_最後に非表示!$A$3:$D$1795,MATCH(TEXT(H14,"@")&amp;TEXT(H15,"@"),自治体コード_最後に非表示!$D$3:$D$1795,0),1),調査票管理表※最後に非表示に!H2))</f>
        <v/>
      </c>
    </row>
    <row r="17" spans="1:10" x14ac:dyDescent="0.4">
      <c r="B17" s="1"/>
      <c r="C17" s="1"/>
      <c r="D17" s="1"/>
      <c r="E17" s="1"/>
      <c r="G17" s="32" t="s">
        <v>46</v>
      </c>
      <c r="H17" s="182"/>
    </row>
    <row r="18" spans="1:10" x14ac:dyDescent="0.4">
      <c r="G18" s="19"/>
    </row>
    <row r="19" spans="1:10" ht="19.5" thickBot="1" x14ac:dyDescent="0.45">
      <c r="A19" s="17" t="s">
        <v>47</v>
      </c>
      <c r="B19" s="22" t="s">
        <v>48</v>
      </c>
      <c r="G19" s="29"/>
      <c r="H19" s="30" t="str">
        <f>A19&amp;".回答欄"</f>
        <v>質問2.回答欄</v>
      </c>
    </row>
    <row r="20" spans="1:10" ht="19.5" thickTop="1" x14ac:dyDescent="0.4">
      <c r="A20" s="17" t="str">
        <f>IF(J20=1,L1,K1)</f>
        <v>未回答</v>
      </c>
      <c r="B20" s="1" t="s">
        <v>49</v>
      </c>
      <c r="C20" s="1"/>
      <c r="D20" s="1"/>
      <c r="E20" s="1"/>
      <c r="G20" s="34" t="s">
        <v>50</v>
      </c>
      <c r="H20" s="183"/>
      <c r="J20" s="21">
        <f>IF(AND(H20&lt;&gt;"",H21&lt;&gt;""),1,0)</f>
        <v>0</v>
      </c>
    </row>
    <row r="21" spans="1:10" x14ac:dyDescent="0.4">
      <c r="B21" s="35" t="s">
        <v>51</v>
      </c>
      <c r="C21" s="36"/>
      <c r="D21" s="36"/>
      <c r="E21" s="36"/>
      <c r="G21" s="32" t="s">
        <v>52</v>
      </c>
      <c r="H21" s="181"/>
    </row>
    <row r="22" spans="1:10" x14ac:dyDescent="0.4">
      <c r="G22" s="19"/>
    </row>
    <row r="23" spans="1:10" ht="19.5" thickBot="1" x14ac:dyDescent="0.45">
      <c r="A23" s="17" t="s">
        <v>53</v>
      </c>
      <c r="B23" s="22" t="s">
        <v>54</v>
      </c>
      <c r="G23" s="29"/>
      <c r="H23" s="30" t="str">
        <f>A23&amp;".回答欄"</f>
        <v>質問3.回答欄</v>
      </c>
    </row>
    <row r="24" spans="1:10" ht="19.5" thickTop="1" x14ac:dyDescent="0.4">
      <c r="A24" s="17" t="str">
        <f>IF(J24=1,L1,K1)</f>
        <v>未回答</v>
      </c>
      <c r="B24" s="37" t="s">
        <v>55</v>
      </c>
      <c r="C24" s="38"/>
      <c r="D24" s="38"/>
      <c r="E24" s="1"/>
      <c r="G24" s="34" t="s">
        <v>56</v>
      </c>
      <c r="H24" s="184"/>
      <c r="J24" s="21">
        <f>IF(H24&lt;&gt;"",1,0)</f>
        <v>0</v>
      </c>
    </row>
    <row r="25" spans="1:10" x14ac:dyDescent="0.4">
      <c r="B25" s="37" t="s">
        <v>57</v>
      </c>
      <c r="C25" s="38"/>
      <c r="D25" s="38"/>
      <c r="E25" s="1"/>
      <c r="G25" s="19"/>
      <c r="H25" s="39"/>
    </row>
    <row r="26" spans="1:10" ht="63" customHeight="1" x14ac:dyDescent="0.4">
      <c r="B26" s="261" t="s">
        <v>58</v>
      </c>
      <c r="C26" s="261"/>
      <c r="D26" s="261"/>
      <c r="E26" s="261"/>
      <c r="F26" s="261"/>
      <c r="G26" s="19"/>
      <c r="H26" s="39"/>
    </row>
    <row r="27" spans="1:10" x14ac:dyDescent="0.4">
      <c r="B27" s="38"/>
      <c r="C27" s="38"/>
      <c r="D27" s="38"/>
      <c r="E27" s="1"/>
      <c r="G27" s="19"/>
      <c r="H27" s="39"/>
    </row>
    <row r="28" spans="1:10" ht="19.5" thickBot="1" x14ac:dyDescent="0.45">
      <c r="A28" s="17" t="s">
        <v>59</v>
      </c>
      <c r="B28" s="40" t="s">
        <v>60</v>
      </c>
      <c r="G28" s="29"/>
      <c r="H28" s="30" t="str">
        <f>A28&amp;".回答欄"</f>
        <v>質問4.回答欄</v>
      </c>
    </row>
    <row r="29" spans="1:10" ht="19.5" thickTop="1" x14ac:dyDescent="0.4">
      <c r="A29" s="17" t="str">
        <f>IF(J29=1,L1,K1)</f>
        <v>未回答</v>
      </c>
      <c r="B29" s="40" t="s">
        <v>61</v>
      </c>
      <c r="C29" s="38"/>
      <c r="D29" s="38"/>
      <c r="E29" s="1"/>
      <c r="G29" s="41" t="s">
        <v>62</v>
      </c>
      <c r="H29" s="183"/>
      <c r="J29" s="21">
        <f>IF(OR(H29&lt;&gt;"",H30&lt;&gt;""),1,0)</f>
        <v>0</v>
      </c>
    </row>
    <row r="30" spans="1:10" x14ac:dyDescent="0.4">
      <c r="B30" s="38" t="s">
        <v>63</v>
      </c>
      <c r="C30" s="38"/>
      <c r="D30" s="38"/>
      <c r="E30" s="1"/>
      <c r="G30" s="42" t="s">
        <v>64</v>
      </c>
      <c r="H30" s="183"/>
    </row>
    <row r="31" spans="1:10" x14ac:dyDescent="0.4">
      <c r="G31" s="19"/>
    </row>
    <row r="32" spans="1:10" ht="19.5" thickBot="1" x14ac:dyDescent="0.45">
      <c r="A32" s="17" t="s">
        <v>65</v>
      </c>
      <c r="B32" s="40" t="s">
        <v>66</v>
      </c>
      <c r="G32" s="29"/>
      <c r="H32" s="30" t="str">
        <f>A32&amp;".回答欄"</f>
        <v>質問5.回答欄</v>
      </c>
    </row>
    <row r="33" spans="1:10" ht="19.5" thickTop="1" x14ac:dyDescent="0.4">
      <c r="A33" s="17" t="str">
        <f>IF(J33=1,L1,K1)</f>
        <v>未回答</v>
      </c>
      <c r="B33" s="22" t="s">
        <v>5928</v>
      </c>
      <c r="C33" s="38"/>
      <c r="D33" s="38"/>
      <c r="E33" s="1"/>
      <c r="G33" s="34" t="s">
        <v>67</v>
      </c>
      <c r="H33" s="183"/>
      <c r="J33" s="21">
        <f>IF(AND(H35=調査票管理表※最後に非表示に!D2,H33=""),1,IF(AND(H35="",H33&lt;&gt;""),1,0))</f>
        <v>0</v>
      </c>
    </row>
    <row r="34" spans="1:10" x14ac:dyDescent="0.4">
      <c r="B34" s="38" t="s">
        <v>68</v>
      </c>
      <c r="C34" s="38"/>
      <c r="D34" s="38"/>
      <c r="E34" s="1"/>
      <c r="G34" s="43" t="s">
        <v>69</v>
      </c>
      <c r="H34" s="185"/>
    </row>
    <row r="35" spans="1:10" x14ac:dyDescent="0.4">
      <c r="B35" s="38" t="s">
        <v>70</v>
      </c>
      <c r="C35" s="38"/>
      <c r="D35" s="38"/>
      <c r="E35" s="1"/>
      <c r="G35" s="32" t="s">
        <v>71</v>
      </c>
      <c r="H35" s="181"/>
      <c r="J35" s="21">
        <f>IF(H35=調査票管理表※最後に非表示に!D2,1,0)</f>
        <v>0</v>
      </c>
    </row>
    <row r="36" spans="1:10" x14ac:dyDescent="0.4">
      <c r="B36" s="38" t="s">
        <v>72</v>
      </c>
      <c r="C36" s="38"/>
      <c r="D36" s="38"/>
      <c r="E36" s="1"/>
      <c r="G36" s="19"/>
    </row>
    <row r="37" spans="1:10" x14ac:dyDescent="0.4">
      <c r="B37" s="38" t="s">
        <v>73</v>
      </c>
      <c r="C37" s="38"/>
      <c r="D37" s="38"/>
      <c r="E37" s="1"/>
      <c r="G37" s="19"/>
    </row>
    <row r="38" spans="1:10" x14ac:dyDescent="0.4">
      <c r="B38" s="38" t="s">
        <v>74</v>
      </c>
      <c r="C38" s="38"/>
      <c r="D38" s="38"/>
      <c r="E38" s="1"/>
      <c r="G38" s="19"/>
    </row>
    <row r="39" spans="1:10" x14ac:dyDescent="0.4">
      <c r="G39" s="19"/>
    </row>
    <row r="40" spans="1:10" ht="19.5" thickBot="1" x14ac:dyDescent="0.45">
      <c r="A40" s="17" t="s">
        <v>75</v>
      </c>
      <c r="B40" s="22" t="s">
        <v>76</v>
      </c>
      <c r="G40" s="29"/>
      <c r="H40" s="30" t="str">
        <f>A40&amp;".回答欄"</f>
        <v>質問6.回答欄</v>
      </c>
    </row>
    <row r="41" spans="1:10" ht="19.5" thickTop="1" x14ac:dyDescent="0.4">
      <c r="A41" s="17" t="str">
        <f>IF(J41=1,$L$1,K1)</f>
        <v>未回答</v>
      </c>
      <c r="B41" s="38" t="s">
        <v>77</v>
      </c>
      <c r="C41" s="38"/>
      <c r="D41" s="38"/>
      <c r="E41" s="1"/>
      <c r="G41" s="34" t="s">
        <v>78</v>
      </c>
      <c r="H41" s="183"/>
      <c r="J41" s="21">
        <f>IF(AND(H41=B50,H42=""),0,IF(H41&lt;&gt;"",1,0))</f>
        <v>0</v>
      </c>
    </row>
    <row r="42" spans="1:10" x14ac:dyDescent="0.4">
      <c r="B42" s="38" t="s">
        <v>79</v>
      </c>
      <c r="C42" s="38"/>
      <c r="D42" s="38"/>
      <c r="E42" s="1"/>
      <c r="G42" s="43" t="s">
        <v>69</v>
      </c>
      <c r="H42" s="185"/>
    </row>
    <row r="43" spans="1:10" x14ac:dyDescent="0.4">
      <c r="B43" s="38" t="s">
        <v>80</v>
      </c>
      <c r="C43" s="38"/>
      <c r="D43" s="38"/>
      <c r="E43" s="1"/>
      <c r="G43" s="19"/>
    </row>
    <row r="44" spans="1:10" x14ac:dyDescent="0.4">
      <c r="B44" s="38" t="s">
        <v>81</v>
      </c>
      <c r="C44" s="38"/>
      <c r="D44" s="38"/>
      <c r="E44" s="1"/>
      <c r="G44" s="19"/>
    </row>
    <row r="45" spans="1:10" x14ac:dyDescent="0.4">
      <c r="B45" s="38" t="s">
        <v>82</v>
      </c>
      <c r="C45" s="38"/>
      <c r="D45" s="38"/>
      <c r="E45" s="1"/>
      <c r="G45" s="19"/>
    </row>
    <row r="46" spans="1:10" x14ac:dyDescent="0.4">
      <c r="B46" s="38" t="s">
        <v>83</v>
      </c>
      <c r="C46" s="38"/>
      <c r="D46" s="38"/>
      <c r="E46" s="1"/>
      <c r="G46" s="19"/>
    </row>
    <row r="47" spans="1:10" x14ac:dyDescent="0.4">
      <c r="B47" s="38" t="s">
        <v>84</v>
      </c>
      <c r="C47" s="38"/>
      <c r="D47" s="38"/>
      <c r="E47" s="1"/>
      <c r="G47" s="19"/>
    </row>
    <row r="48" spans="1:10" x14ac:dyDescent="0.4">
      <c r="B48" s="38" t="s">
        <v>85</v>
      </c>
      <c r="C48" s="38"/>
      <c r="D48" s="38"/>
      <c r="E48" s="1"/>
      <c r="G48" s="19"/>
    </row>
    <row r="49" spans="1:10" x14ac:dyDescent="0.4">
      <c r="B49" s="38" t="s">
        <v>86</v>
      </c>
      <c r="C49" s="38"/>
      <c r="D49" s="38"/>
      <c r="E49" s="1"/>
      <c r="G49" s="19"/>
    </row>
    <row r="50" spans="1:10" x14ac:dyDescent="0.4">
      <c r="B50" s="38" t="s">
        <v>87</v>
      </c>
      <c r="C50" s="38"/>
      <c r="D50" s="38"/>
      <c r="E50" s="1"/>
      <c r="G50" s="19"/>
    </row>
    <row r="51" spans="1:10" x14ac:dyDescent="0.4">
      <c r="B51" s="1"/>
      <c r="C51" s="1"/>
      <c r="D51" s="1"/>
      <c r="E51" s="1"/>
      <c r="G51" s="19"/>
    </row>
    <row r="52" spans="1:10" x14ac:dyDescent="0.4">
      <c r="G52" s="19"/>
    </row>
    <row r="53" spans="1:10" ht="19.5" thickBot="1" x14ac:dyDescent="0.45">
      <c r="A53" s="17" t="s">
        <v>88</v>
      </c>
      <c r="B53" s="40" t="s">
        <v>89</v>
      </c>
      <c r="G53" s="29"/>
      <c r="H53" s="30" t="str">
        <f>A53&amp;".回答欄"</f>
        <v>質問7.回答欄</v>
      </c>
    </row>
    <row r="54" spans="1:10" ht="19.5" thickTop="1" x14ac:dyDescent="0.4">
      <c r="A54" s="17" t="str">
        <f>IF(J54=1,L1,K1)</f>
        <v>未回答</v>
      </c>
      <c r="B54" s="38" t="s">
        <v>90</v>
      </c>
      <c r="C54" s="38"/>
      <c r="D54" s="38"/>
      <c r="E54" s="1"/>
      <c r="G54" s="34" t="s">
        <v>91</v>
      </c>
      <c r="H54" s="183"/>
      <c r="J54" s="21">
        <f>IF(J35=1,1,IF(AND(J35=0,H54&lt;&gt;""),1,0))</f>
        <v>0</v>
      </c>
    </row>
    <row r="55" spans="1:10" x14ac:dyDescent="0.4">
      <c r="B55" s="38" t="s">
        <v>92</v>
      </c>
      <c r="C55" s="38"/>
      <c r="D55" s="38"/>
      <c r="E55" s="1"/>
      <c r="G55" s="1"/>
      <c r="H55" s="1"/>
    </row>
    <row r="56" spans="1:10" x14ac:dyDescent="0.4">
      <c r="G56" s="19"/>
    </row>
    <row r="57" spans="1:10" ht="19.5" thickBot="1" x14ac:dyDescent="0.45">
      <c r="A57" s="17" t="s">
        <v>93</v>
      </c>
      <c r="B57" s="22" t="s">
        <v>94</v>
      </c>
      <c r="F57" s="21"/>
      <c r="G57" s="29"/>
      <c r="H57" s="30" t="str">
        <f>A57&amp;".回答欄"</f>
        <v>質問8.回答欄</v>
      </c>
    </row>
    <row r="58" spans="1:10" ht="19.5" thickTop="1" x14ac:dyDescent="0.4">
      <c r="A58" s="17" t="str">
        <f>IF(J58=1,L1,K1)</f>
        <v>未回答</v>
      </c>
      <c r="B58" s="38" t="s">
        <v>5946</v>
      </c>
      <c r="C58" s="38"/>
      <c r="D58" s="38"/>
      <c r="E58" s="1"/>
      <c r="F58" s="21"/>
      <c r="G58" s="34" t="s">
        <v>5929</v>
      </c>
      <c r="H58" s="184"/>
      <c r="J58" s="21">
        <f>IF(J35=1,1,IF(AND(J35=0,H58&lt;&gt;""),1,0))</f>
        <v>0</v>
      </c>
    </row>
    <row r="59" spans="1:10" x14ac:dyDescent="0.4">
      <c r="B59" s="38" t="s">
        <v>5947</v>
      </c>
      <c r="C59" s="38"/>
      <c r="D59" s="38"/>
      <c r="E59" s="1"/>
      <c r="F59" s="21"/>
      <c r="G59" s="19"/>
    </row>
    <row r="60" spans="1:10" x14ac:dyDescent="0.4">
      <c r="B60" s="1"/>
      <c r="C60" s="1"/>
      <c r="D60" s="1"/>
      <c r="E60" s="1"/>
      <c r="F60" s="21"/>
      <c r="G60" s="19"/>
    </row>
    <row r="61" spans="1:10" ht="19.5" thickBot="1" x14ac:dyDescent="0.45">
      <c r="A61" s="17" t="s">
        <v>95</v>
      </c>
      <c r="B61" s="44" t="s">
        <v>96</v>
      </c>
      <c r="C61" s="45"/>
      <c r="D61" s="45"/>
      <c r="E61" s="46"/>
      <c r="F61" s="21"/>
      <c r="G61" s="29"/>
      <c r="H61" s="30" t="str">
        <f>A61&amp;".回答欄"</f>
        <v>質問9.回答欄</v>
      </c>
    </row>
    <row r="62" spans="1:10" x14ac:dyDescent="0.4">
      <c r="A62" s="17" t="str">
        <f>IF(J62=1,L1,K1)</f>
        <v>未回答</v>
      </c>
      <c r="B62" s="47" t="s">
        <v>97</v>
      </c>
      <c r="C62" s="48"/>
      <c r="D62" s="48"/>
      <c r="E62" s="49"/>
      <c r="F62" s="21"/>
      <c r="G62" s="34" t="s">
        <v>5930</v>
      </c>
      <c r="H62" s="183"/>
      <c r="J62" s="21">
        <f>IF(H35=調査票管理表※最後に非表示に!D2,1,IF(H58=B59,1,IF(AND(H58=B58,H62&lt;&gt;""),1,0)))</f>
        <v>0</v>
      </c>
    </row>
    <row r="63" spans="1:10" x14ac:dyDescent="0.4">
      <c r="B63" s="48" t="s">
        <v>98</v>
      </c>
      <c r="C63" s="48"/>
      <c r="D63" s="48"/>
      <c r="E63" s="49"/>
    </row>
    <row r="64" spans="1:10" x14ac:dyDescent="0.4">
      <c r="B64" s="48" t="s">
        <v>99</v>
      </c>
      <c r="C64" s="48"/>
      <c r="D64" s="48"/>
      <c r="E64" s="49"/>
    </row>
    <row r="65" spans="1:12" x14ac:dyDescent="0.4">
      <c r="B65" s="48" t="s">
        <v>100</v>
      </c>
      <c r="C65" s="48"/>
      <c r="D65" s="48"/>
      <c r="E65" s="49"/>
    </row>
    <row r="66" spans="1:12" x14ac:dyDescent="0.4">
      <c r="B66" s="48" t="s">
        <v>101</v>
      </c>
      <c r="C66" s="48"/>
      <c r="D66" s="48"/>
      <c r="E66" s="49"/>
    </row>
    <row r="67" spans="1:12" x14ac:dyDescent="0.4">
      <c r="B67" s="48" t="s">
        <v>102</v>
      </c>
      <c r="C67" s="48"/>
      <c r="D67" s="48"/>
      <c r="E67" s="49"/>
    </row>
    <row r="68" spans="1:12" customFormat="1" x14ac:dyDescent="0.4">
      <c r="A68" s="50"/>
      <c r="B68" s="45"/>
      <c r="C68" s="45"/>
      <c r="D68" s="45"/>
      <c r="E68" s="45"/>
      <c r="F68" s="51"/>
      <c r="G68" s="39"/>
      <c r="H68" s="39"/>
      <c r="I68" s="39"/>
      <c r="K68" s="174"/>
      <c r="L68" s="174"/>
    </row>
    <row r="69" spans="1:12" ht="19.5" thickBot="1" x14ac:dyDescent="0.45">
      <c r="A69" s="17" t="s">
        <v>103</v>
      </c>
      <c r="B69" s="44" t="s">
        <v>104</v>
      </c>
      <c r="C69" s="44"/>
      <c r="D69" s="44"/>
      <c r="E69" s="52"/>
      <c r="F69" s="21"/>
      <c r="G69" s="29"/>
      <c r="H69" s="30" t="str">
        <f>A69&amp;".回答欄"</f>
        <v>質問10.回答欄</v>
      </c>
    </row>
    <row r="70" spans="1:12" ht="19.5" thickTop="1" x14ac:dyDescent="0.4">
      <c r="A70" s="17" t="str">
        <f>IF(J70=1,L1,K1)</f>
        <v>未回答</v>
      </c>
      <c r="B70" s="37" t="s">
        <v>105</v>
      </c>
      <c r="C70" s="37"/>
      <c r="D70" s="37"/>
      <c r="E70" s="35"/>
      <c r="F70" s="21"/>
      <c r="G70" s="31" t="s">
        <v>106</v>
      </c>
      <c r="H70" s="180"/>
      <c r="J70" s="21">
        <f>IF(H35=調査票管理表※最後に非表示に!D2,1,IF(H58=B59,1,IF(AND(H58=B58,H70&lt;&gt;""),1,0)))</f>
        <v>0</v>
      </c>
    </row>
    <row r="71" spans="1:12" x14ac:dyDescent="0.4">
      <c r="B71" s="37" t="s">
        <v>107</v>
      </c>
      <c r="C71" s="37"/>
      <c r="D71" s="37"/>
      <c r="E71" s="35"/>
      <c r="F71" s="21"/>
      <c r="G71" s="51"/>
      <c r="H71" s="39"/>
    </row>
    <row r="72" spans="1:12" x14ac:dyDescent="0.4">
      <c r="B72" s="19"/>
      <c r="C72" s="19"/>
      <c r="D72" s="19"/>
      <c r="G72" s="19"/>
    </row>
    <row r="73" spans="1:12" ht="19.5" thickBot="1" x14ac:dyDescent="0.45">
      <c r="A73" s="17" t="s">
        <v>108</v>
      </c>
      <c r="B73" s="44" t="s">
        <v>109</v>
      </c>
      <c r="C73" s="44"/>
      <c r="D73" s="44"/>
      <c r="E73" s="52"/>
      <c r="F73" s="21"/>
      <c r="G73" s="29"/>
      <c r="H73" s="30" t="str">
        <f>A73&amp;".回答欄"</f>
        <v>質問11.回答欄</v>
      </c>
    </row>
    <row r="74" spans="1:12" ht="19.5" thickTop="1" x14ac:dyDescent="0.4">
      <c r="A74" s="17" t="str">
        <f>IF(J74=1,L1,K1)</f>
        <v>未回答</v>
      </c>
      <c r="B74" s="35" t="s">
        <v>110</v>
      </c>
      <c r="C74" s="1"/>
      <c r="D74" s="1"/>
      <c r="E74" s="1"/>
      <c r="F74" s="21"/>
      <c r="G74" s="34" t="s">
        <v>111</v>
      </c>
      <c r="H74" s="183"/>
      <c r="J74" s="21">
        <f>IF(J35=1,1,IF(AND(J35=0,H74&lt;&gt;""),1,0))</f>
        <v>0</v>
      </c>
    </row>
    <row r="75" spans="1:12" x14ac:dyDescent="0.4">
      <c r="B75" s="38" t="s">
        <v>112</v>
      </c>
      <c r="C75" s="38"/>
      <c r="D75" s="38"/>
      <c r="E75" s="1"/>
      <c r="F75" s="21"/>
      <c r="G75" s="19"/>
    </row>
    <row r="76" spans="1:12" x14ac:dyDescent="0.4">
      <c r="B76" s="38" t="s">
        <v>113</v>
      </c>
      <c r="C76" s="38"/>
      <c r="D76" s="38"/>
      <c r="E76" s="1"/>
      <c r="F76" s="21"/>
      <c r="G76" s="19"/>
    </row>
    <row r="77" spans="1:12" x14ac:dyDescent="0.4">
      <c r="B77" s="1"/>
      <c r="C77" s="1"/>
      <c r="D77" s="1"/>
      <c r="E77" s="1"/>
      <c r="F77" s="21"/>
      <c r="G77" s="19"/>
    </row>
    <row r="78" spans="1:12" ht="19.5" thickBot="1" x14ac:dyDescent="0.45">
      <c r="A78" s="17" t="s">
        <v>114</v>
      </c>
      <c r="B78" s="44" t="s">
        <v>115</v>
      </c>
      <c r="C78" s="44"/>
      <c r="D78" s="44"/>
      <c r="E78" s="52"/>
      <c r="F78" s="21"/>
      <c r="G78" s="29"/>
      <c r="H78" s="30" t="str">
        <f>A78&amp;".回答欄"</f>
        <v>質問12.回答欄</v>
      </c>
      <c r="J78" s="21">
        <f>IF(H35=調査票管理表※最後に非表示に!D2,1,IF(H74=B76,1,IF(AND(H74=B75,H79&lt;&gt;""),1,0)))</f>
        <v>0</v>
      </c>
    </row>
    <row r="79" spans="1:12" x14ac:dyDescent="0.4">
      <c r="A79" s="17" t="str">
        <f>IF(J78=1,L1,K1)</f>
        <v>未回答</v>
      </c>
      <c r="B79" s="47" t="s">
        <v>116</v>
      </c>
      <c r="C79" s="48"/>
      <c r="D79" s="48"/>
      <c r="E79" s="49"/>
      <c r="F79" s="21"/>
      <c r="G79" s="31" t="s">
        <v>117</v>
      </c>
      <c r="H79" s="180"/>
    </row>
    <row r="80" spans="1:12" x14ac:dyDescent="0.4">
      <c r="B80" s="48" t="s">
        <v>118</v>
      </c>
      <c r="C80" s="48"/>
      <c r="D80" s="48"/>
      <c r="E80" s="49"/>
      <c r="F80" s="21"/>
      <c r="G80" s="51"/>
      <c r="H80" s="39"/>
    </row>
    <row r="81" spans="1:11" x14ac:dyDescent="0.4">
      <c r="B81" s="48" t="s">
        <v>119</v>
      </c>
      <c r="C81" s="48"/>
      <c r="D81" s="48"/>
      <c r="E81" s="49"/>
      <c r="F81" s="21"/>
      <c r="G81" s="51"/>
      <c r="H81" s="39"/>
    </row>
    <row r="82" spans="1:11" x14ac:dyDescent="0.4">
      <c r="B82" s="48" t="s">
        <v>120</v>
      </c>
      <c r="C82" s="48"/>
      <c r="D82" s="48"/>
      <c r="E82" s="49"/>
      <c r="F82" s="21"/>
      <c r="G82" s="51"/>
      <c r="H82" s="39"/>
    </row>
    <row r="83" spans="1:11" x14ac:dyDescent="0.4">
      <c r="B83" s="48" t="s">
        <v>121</v>
      </c>
      <c r="C83" s="48"/>
      <c r="D83" s="48"/>
      <c r="E83" s="49"/>
      <c r="F83" s="21"/>
      <c r="G83" s="51"/>
      <c r="H83" s="39"/>
    </row>
    <row r="84" spans="1:11" x14ac:dyDescent="0.4">
      <c r="B84" s="48" t="s">
        <v>122</v>
      </c>
      <c r="C84" s="48"/>
      <c r="D84" s="48"/>
      <c r="E84" s="49"/>
      <c r="F84" s="21"/>
      <c r="G84" s="51"/>
      <c r="H84" s="39"/>
    </row>
    <row r="85" spans="1:11" x14ac:dyDescent="0.4">
      <c r="B85" s="48" t="s">
        <v>123</v>
      </c>
      <c r="C85" s="48"/>
      <c r="D85" s="48"/>
      <c r="E85" s="49"/>
      <c r="F85" s="21"/>
      <c r="G85" s="51"/>
      <c r="H85" s="39"/>
    </row>
    <row r="86" spans="1:11" x14ac:dyDescent="0.4">
      <c r="F86" s="21"/>
      <c r="G86" s="19"/>
    </row>
    <row r="87" spans="1:11" ht="19.5" thickBot="1" x14ac:dyDescent="0.45">
      <c r="A87" s="17" t="s">
        <v>124</v>
      </c>
      <c r="B87" s="44" t="s">
        <v>125</v>
      </c>
      <c r="C87" s="44"/>
      <c r="D87" s="44"/>
      <c r="E87" s="52"/>
      <c r="F87" s="21"/>
      <c r="G87" s="53"/>
      <c r="H87" s="54" t="str">
        <f>A87&amp;".回答欄"</f>
        <v>質問13.回答欄</v>
      </c>
      <c r="I87" s="21"/>
    </row>
    <row r="88" spans="1:11" ht="19.5" thickTop="1" x14ac:dyDescent="0.4">
      <c r="A88" s="17" t="str">
        <f>IF(J88=1,L1,K1)</f>
        <v>未回答</v>
      </c>
      <c r="B88" s="38" t="s">
        <v>105</v>
      </c>
      <c r="C88" s="38"/>
      <c r="D88" s="38"/>
      <c r="F88" s="21"/>
      <c r="G88" s="55" t="s">
        <v>126</v>
      </c>
      <c r="H88" s="186"/>
      <c r="I88" s="21"/>
      <c r="J88" s="21">
        <f>IF(H35=調査票管理表※最後に非表示に!D2,1,IF(H74=B76,1,IF(AND(H74=B75,H88&lt;&gt;""),1,0)))</f>
        <v>0</v>
      </c>
    </row>
    <row r="89" spans="1:11" x14ac:dyDescent="0.4">
      <c r="B89" s="38" t="s">
        <v>107</v>
      </c>
      <c r="C89" s="38"/>
      <c r="D89" s="38"/>
      <c r="F89" s="21"/>
      <c r="G89" s="22"/>
      <c r="H89" s="21"/>
      <c r="I89" s="21"/>
    </row>
    <row r="90" spans="1:11" x14ac:dyDescent="0.4">
      <c r="F90" s="21"/>
      <c r="G90" s="22"/>
      <c r="H90" s="21"/>
      <c r="I90" s="21"/>
    </row>
    <row r="91" spans="1:11" ht="19.5" thickBot="1" x14ac:dyDescent="0.45">
      <c r="A91" s="17" t="s">
        <v>127</v>
      </c>
      <c r="B91" s="22" t="s">
        <v>128</v>
      </c>
      <c r="F91" s="21"/>
      <c r="G91" s="53"/>
      <c r="H91" s="54" t="str">
        <f>A91&amp;".回答欄"</f>
        <v>質問14.回答欄</v>
      </c>
      <c r="I91" s="21"/>
    </row>
    <row r="92" spans="1:11" ht="19.5" thickTop="1" x14ac:dyDescent="0.4">
      <c r="A92" s="17" t="str">
        <f>IF(J92=1,L1,K1)</f>
        <v>未回答</v>
      </c>
      <c r="B92" s="48"/>
      <c r="C92" s="48"/>
      <c r="D92" s="48"/>
      <c r="E92" s="49"/>
      <c r="F92" s="21"/>
      <c r="G92" s="55" t="s">
        <v>129</v>
      </c>
      <c r="H92" s="183"/>
      <c r="I92" s="21"/>
      <c r="J92" s="21">
        <f>IF(OR(H92&lt;&gt;"",H93&lt;&gt;"",H94&lt;&gt;""),1,0)</f>
        <v>0</v>
      </c>
      <c r="K92" s="174">
        <f>IF(H92=調査票管理表※最後に非表示に!$D$2,1,0)</f>
        <v>0</v>
      </c>
    </row>
    <row r="93" spans="1:11" x14ac:dyDescent="0.4">
      <c r="B93" s="48"/>
      <c r="C93" s="48"/>
      <c r="D93" s="48"/>
      <c r="E93" s="49"/>
      <c r="F93" s="21"/>
      <c r="G93" s="56" t="s">
        <v>130</v>
      </c>
      <c r="H93" s="183"/>
      <c r="I93" s="21"/>
      <c r="K93" s="174">
        <f>IF(H93=調査票管理表※最後に非表示に!$D$2,1,0)</f>
        <v>0</v>
      </c>
    </row>
    <row r="94" spans="1:11" x14ac:dyDescent="0.4">
      <c r="B94" s="47"/>
      <c r="C94" s="47"/>
      <c r="D94" s="47"/>
      <c r="E94" s="57"/>
      <c r="F94" s="21"/>
      <c r="G94" s="56" t="s">
        <v>131</v>
      </c>
      <c r="H94" s="183"/>
      <c r="I94" s="21"/>
      <c r="K94" s="174">
        <f>IF(H94=調査票管理表※最後に非表示に!$D$2,1,0)</f>
        <v>0</v>
      </c>
    </row>
    <row r="95" spans="1:11" x14ac:dyDescent="0.4">
      <c r="A95" s="17" t="s">
        <v>132</v>
      </c>
      <c r="B95" s="19"/>
      <c r="C95" s="19"/>
      <c r="D95" s="19"/>
      <c r="F95" s="21"/>
      <c r="G95" s="19"/>
    </row>
    <row r="96" spans="1:11" x14ac:dyDescent="0.4">
      <c r="A96" s="17" t="s">
        <v>133</v>
      </c>
      <c r="B96" s="22" t="s">
        <v>134</v>
      </c>
      <c r="F96" s="49"/>
      <c r="G96" s="257" t="s">
        <v>135</v>
      </c>
      <c r="H96" s="58" t="s">
        <v>136</v>
      </c>
      <c r="I96" s="21"/>
    </row>
    <row r="97" spans="1:10" ht="19.5" thickBot="1" x14ac:dyDescent="0.45">
      <c r="A97" s="17" t="str">
        <f>IF(J98=1,L1,K1)</f>
        <v>回答完了</v>
      </c>
      <c r="B97" s="48" t="s">
        <v>129</v>
      </c>
      <c r="C97" s="48"/>
      <c r="D97" s="48"/>
      <c r="E97" s="49"/>
      <c r="F97" s="49"/>
      <c r="G97" s="262"/>
      <c r="H97" s="30" t="s">
        <v>137</v>
      </c>
      <c r="I97" s="21"/>
    </row>
    <row r="98" spans="1:10" ht="19.5" thickTop="1" x14ac:dyDescent="0.4">
      <c r="B98" s="48" t="s">
        <v>130</v>
      </c>
      <c r="C98" s="48"/>
      <c r="D98" s="48"/>
      <c r="E98" s="49"/>
      <c r="F98" s="49"/>
      <c r="G98" s="59" t="s">
        <v>138</v>
      </c>
      <c r="H98" s="60">
        <v>2018</v>
      </c>
      <c r="I98" s="21"/>
      <c r="J98" s="21">
        <f>IF(SUM(J99:J101)&gt;=3,1,0)</f>
        <v>1</v>
      </c>
    </row>
    <row r="99" spans="1:10" x14ac:dyDescent="0.4">
      <c r="B99" s="47" t="s">
        <v>131</v>
      </c>
      <c r="C99" s="47"/>
      <c r="D99" s="47"/>
      <c r="E99" s="57"/>
      <c r="F99" s="49"/>
      <c r="G99" s="34" t="s">
        <v>139</v>
      </c>
      <c r="H99" s="183"/>
      <c r="I99" s="21"/>
      <c r="J99" s="21">
        <f>IF(K92=0,1,IF(AND(K92=1,H99&lt;&gt;""),1,0))</f>
        <v>1</v>
      </c>
    </row>
    <row r="100" spans="1:10" x14ac:dyDescent="0.4">
      <c r="F100" s="49"/>
      <c r="G100" s="32" t="s">
        <v>140</v>
      </c>
      <c r="H100" s="181"/>
      <c r="I100" s="21"/>
      <c r="J100" s="21">
        <f>IF(K93=0,1,IF(AND(K93=1,H100&lt;&gt;""),1,0))</f>
        <v>1</v>
      </c>
    </row>
    <row r="101" spans="1:10" x14ac:dyDescent="0.4">
      <c r="B101" s="1"/>
      <c r="C101" s="1"/>
      <c r="D101" s="1"/>
      <c r="E101" s="1"/>
      <c r="F101" s="49"/>
      <c r="G101" s="32" t="s">
        <v>141</v>
      </c>
      <c r="H101" s="181"/>
      <c r="I101" s="21"/>
      <c r="J101" s="21">
        <f>IF(K94=0,1,IF(AND(K94=1,H101&lt;&gt;""),1,0))</f>
        <v>1</v>
      </c>
    </row>
    <row r="102" spans="1:10" x14ac:dyDescent="0.4">
      <c r="F102" s="21"/>
      <c r="G102" s="19"/>
    </row>
    <row r="103" spans="1:10" x14ac:dyDescent="0.4">
      <c r="A103" s="17" t="s">
        <v>142</v>
      </c>
      <c r="B103" s="22" t="s">
        <v>143</v>
      </c>
      <c r="C103" s="48"/>
      <c r="F103" s="21"/>
      <c r="G103" s="61"/>
      <c r="H103" s="62"/>
    </row>
    <row r="104" spans="1:10" x14ac:dyDescent="0.4">
      <c r="A104" s="17" t="str">
        <f>IF(J107=1,L1,K1)</f>
        <v>未回答</v>
      </c>
      <c r="B104" s="22" t="s">
        <v>144</v>
      </c>
      <c r="D104" s="48"/>
      <c r="F104" s="21"/>
      <c r="G104" s="257"/>
      <c r="H104" s="63" t="str">
        <f>A103&amp;".回答欄"</f>
        <v>質問16.回答欄</v>
      </c>
    </row>
    <row r="105" spans="1:10" ht="19.5" thickBot="1" x14ac:dyDescent="0.45">
      <c r="B105" s="48" t="s">
        <v>145</v>
      </c>
      <c r="D105" s="48"/>
      <c r="F105" s="21"/>
      <c r="G105" s="258"/>
      <c r="H105" s="64" t="s">
        <v>146</v>
      </c>
    </row>
    <row r="106" spans="1:10" ht="19.5" thickTop="1" x14ac:dyDescent="0.4">
      <c r="B106" s="1" t="s">
        <v>147</v>
      </c>
      <c r="D106" s="48"/>
      <c r="F106" s="21"/>
      <c r="G106" s="65" t="s">
        <v>148</v>
      </c>
      <c r="H106" s="60">
        <v>7</v>
      </c>
    </row>
    <row r="107" spans="1:10" x14ac:dyDescent="0.4">
      <c r="B107" s="1"/>
      <c r="C107" s="1"/>
      <c r="D107" s="1"/>
      <c r="E107" s="1"/>
      <c r="F107" s="21"/>
      <c r="G107" s="32" t="s">
        <v>149</v>
      </c>
      <c r="H107" s="181"/>
      <c r="J107" s="21">
        <f>IF(AND(K93=0,H108&lt;&gt;""),1,IF(AND(K93=1,OR(H107&lt;&gt;"",H108&lt;&gt;"")),1,0))</f>
        <v>0</v>
      </c>
    </row>
    <row r="108" spans="1:10" x14ac:dyDescent="0.4">
      <c r="B108" s="1"/>
      <c r="C108" s="1"/>
      <c r="D108" s="1"/>
      <c r="E108" s="1"/>
      <c r="F108" s="21"/>
      <c r="G108" s="32" t="s">
        <v>150</v>
      </c>
      <c r="H108" s="181"/>
    </row>
    <row r="109" spans="1:10" x14ac:dyDescent="0.4">
      <c r="B109" s="1"/>
      <c r="C109" s="1"/>
      <c r="D109" s="1"/>
      <c r="E109" s="1"/>
      <c r="F109" s="21"/>
      <c r="G109" s="19"/>
      <c r="H109" s="39"/>
    </row>
    <row r="110" spans="1:10" ht="19.5" thickBot="1" x14ac:dyDescent="0.45">
      <c r="A110" s="17" t="s">
        <v>151</v>
      </c>
      <c r="B110" s="45" t="s">
        <v>152</v>
      </c>
      <c r="C110" s="45"/>
      <c r="D110" s="45"/>
      <c r="E110" s="66"/>
      <c r="F110"/>
      <c r="G110" s="67" t="s">
        <v>153</v>
      </c>
      <c r="H110" s="30" t="str">
        <f>A110&amp;".回答欄"</f>
        <v>質問17.回答欄</v>
      </c>
      <c r="J110" s="21">
        <f>IF(SUM(J111:J113)&gt;=3,1,0)</f>
        <v>1</v>
      </c>
    </row>
    <row r="111" spans="1:10" ht="19.5" thickTop="1" x14ac:dyDescent="0.4">
      <c r="A111" s="17" t="str">
        <f>IF(J110=1,L1,K1)</f>
        <v>回答完了</v>
      </c>
      <c r="B111" s="68" t="s">
        <v>154</v>
      </c>
      <c r="C111" s="66"/>
      <c r="D111" s="66"/>
      <c r="E111" s="66"/>
      <c r="F111"/>
      <c r="G111" s="69" t="s">
        <v>155</v>
      </c>
      <c r="H111" s="180"/>
      <c r="J111" s="21">
        <f>IF(K92=0,1,IF(AND(K92=1,H111&lt;&gt;""),1,0))</f>
        <v>1</v>
      </c>
    </row>
    <row r="112" spans="1:10" x14ac:dyDescent="0.4">
      <c r="B112" s="1" t="s">
        <v>147</v>
      </c>
      <c r="C112" s="1"/>
      <c r="D112" s="1"/>
      <c r="E112" s="1"/>
      <c r="F112" s="21"/>
      <c r="G112" s="56" t="s">
        <v>156</v>
      </c>
      <c r="H112" s="181"/>
      <c r="J112" s="21">
        <f>IF(K93=0,1,IF(AND(K93=1,H112&lt;&gt;""),1,0))</f>
        <v>1</v>
      </c>
    </row>
    <row r="113" spans="1:11" x14ac:dyDescent="0.4">
      <c r="B113" s="1"/>
      <c r="C113" s="1"/>
      <c r="D113" s="1"/>
      <c r="E113" s="1"/>
      <c r="F113" s="21"/>
      <c r="G113" s="56" t="s">
        <v>157</v>
      </c>
      <c r="H113" s="183"/>
      <c r="J113" s="21">
        <f>IF(K94=0,1,IF(AND(K94=1,H113&lt;&gt;""),1,0))</f>
        <v>1</v>
      </c>
    </row>
    <row r="114" spans="1:11" x14ac:dyDescent="0.4">
      <c r="B114" s="1"/>
      <c r="C114" s="1"/>
      <c r="D114" s="1"/>
      <c r="E114" s="1"/>
      <c r="F114" s="21"/>
      <c r="G114" s="22"/>
      <c r="H114"/>
    </row>
    <row r="115" spans="1:11" x14ac:dyDescent="0.4">
      <c r="B115" s="1"/>
      <c r="C115" s="1"/>
      <c r="D115" s="1"/>
      <c r="E115" s="1"/>
      <c r="F115" s="21"/>
      <c r="G115" s="22"/>
      <c r="H115"/>
    </row>
    <row r="116" spans="1:11" x14ac:dyDescent="0.4">
      <c r="B116" s="1"/>
      <c r="C116" s="1"/>
      <c r="D116" s="1"/>
      <c r="E116" s="1"/>
      <c r="F116" s="21"/>
      <c r="G116" s="51"/>
      <c r="H116" s="39"/>
    </row>
    <row r="117" spans="1:11" x14ac:dyDescent="0.4">
      <c r="A117" s="17" t="s">
        <v>158</v>
      </c>
      <c r="B117" s="22" t="s">
        <v>5955</v>
      </c>
      <c r="F117" s="21"/>
      <c r="G117" s="21"/>
      <c r="H117" s="21"/>
    </row>
    <row r="118" spans="1:11" ht="19.5" thickBot="1" x14ac:dyDescent="0.45">
      <c r="A118" s="17" t="str">
        <f>IF(J118=1,L1,K1)</f>
        <v>回答完了</v>
      </c>
      <c r="B118" s="47" t="s">
        <v>159</v>
      </c>
      <c r="C118" s="47"/>
      <c r="D118" s="47"/>
      <c r="F118" s="21"/>
      <c r="G118" s="70"/>
      <c r="H118" s="30" t="str">
        <f>A117&amp;".回答欄"</f>
        <v>質問18.回答欄</v>
      </c>
      <c r="J118" s="21">
        <f>IF(SUM(J119:J123)&gt;=3,1,0)</f>
        <v>1</v>
      </c>
    </row>
    <row r="119" spans="1:11" ht="19.5" thickTop="1" x14ac:dyDescent="0.4">
      <c r="B119" s="178" t="s">
        <v>5948</v>
      </c>
      <c r="C119" s="47"/>
      <c r="D119" s="47"/>
      <c r="E119" s="57"/>
      <c r="F119" s="21"/>
      <c r="G119" s="71" t="str">
        <f>調査票管理表※最後に非表示に!D6</f>
        <v>　1.短期入所（ショートステイ）型</v>
      </c>
      <c r="H119" s="184"/>
      <c r="I119" s="39"/>
      <c r="J119" s="21">
        <f>IF(K92=0,1,IF(AND(K92=1,H119&lt;&gt;""),1,0))</f>
        <v>1</v>
      </c>
      <c r="K119" s="174">
        <f>IF(K92=0,1,IF(AND(K92=1,H119=$B$123),1,0))</f>
        <v>1</v>
      </c>
    </row>
    <row r="120" spans="1:11" x14ac:dyDescent="0.4">
      <c r="B120" s="47" t="s">
        <v>5931</v>
      </c>
      <c r="C120" s="47"/>
      <c r="D120" s="47"/>
      <c r="E120" s="57"/>
      <c r="F120" s="21"/>
      <c r="G120" s="71" t="s">
        <v>160</v>
      </c>
      <c r="H120" s="187"/>
      <c r="I120" s="39"/>
    </row>
    <row r="121" spans="1:11" x14ac:dyDescent="0.4">
      <c r="B121" s="47" t="s">
        <v>5932</v>
      </c>
      <c r="C121" s="47"/>
      <c r="D121" s="47"/>
      <c r="E121" s="57"/>
      <c r="G121" s="72" t="str">
        <f>調査票管理表※最後に非表示に!D7</f>
        <v>　2.通所（デイサービス）型</v>
      </c>
      <c r="H121" s="182"/>
      <c r="I121" s="39"/>
      <c r="J121" s="21">
        <f>IF(K93=0,1,IF(AND(K93=1,H121&lt;&gt;""),1,0))</f>
        <v>1</v>
      </c>
      <c r="K121" s="174">
        <f>IF(K93=0,1,IF(AND(K93=1,H121=$B$123),1,0))</f>
        <v>1</v>
      </c>
    </row>
    <row r="122" spans="1:11" x14ac:dyDescent="0.4">
      <c r="B122" s="47" t="s">
        <v>5933</v>
      </c>
      <c r="C122" s="47"/>
      <c r="D122" s="47"/>
      <c r="E122" s="57"/>
      <c r="G122" s="72" t="s">
        <v>160</v>
      </c>
      <c r="H122" s="188"/>
      <c r="I122" s="39"/>
    </row>
    <row r="123" spans="1:11" x14ac:dyDescent="0.4">
      <c r="B123" s="47" t="s">
        <v>396</v>
      </c>
      <c r="C123" s="47"/>
      <c r="D123" s="47"/>
      <c r="E123" s="57"/>
      <c r="F123" s="21"/>
      <c r="G123" s="72" t="str">
        <f>調査票管理表※最後に非表示に!D8</f>
        <v>　3.訪問（アウトリーチ）型</v>
      </c>
      <c r="H123" s="182"/>
      <c r="I123" s="39"/>
      <c r="J123" s="21">
        <f>IF(K94=0,1,IF(AND(K94=1,H123&lt;&gt;""),1,0))</f>
        <v>1</v>
      </c>
      <c r="K123" s="174">
        <f>IF(K94=0,1,IF(AND(K94=1,H123=$B$123),1,0))</f>
        <v>1</v>
      </c>
    </row>
    <row r="124" spans="1:11" x14ac:dyDescent="0.4">
      <c r="B124" s="21"/>
      <c r="C124" s="47"/>
      <c r="D124" s="47"/>
      <c r="E124" s="57"/>
      <c r="F124" s="21"/>
      <c r="G124" s="72" t="s">
        <v>160</v>
      </c>
      <c r="H124" s="188"/>
      <c r="I124" s="39"/>
    </row>
    <row r="125" spans="1:11" x14ac:dyDescent="0.4">
      <c r="B125" s="47"/>
      <c r="C125" s="1"/>
      <c r="D125" s="1"/>
      <c r="E125" s="1"/>
      <c r="F125" s="21"/>
      <c r="G125" s="51"/>
      <c r="H125" s="39"/>
      <c r="I125" s="39"/>
      <c r="J125" s="21">
        <f>IF(SUM(K119:K123)=3,1,0)</f>
        <v>1</v>
      </c>
    </row>
    <row r="126" spans="1:11" x14ac:dyDescent="0.4">
      <c r="B126" s="47"/>
      <c r="C126" s="1"/>
      <c r="D126" s="1"/>
      <c r="E126" s="1"/>
      <c r="F126" s="21"/>
      <c r="G126" s="51"/>
      <c r="H126" s="39"/>
      <c r="I126" s="39"/>
    </row>
    <row r="127" spans="1:11" x14ac:dyDescent="0.4">
      <c r="A127" s="17" t="s">
        <v>162</v>
      </c>
      <c r="B127" s="22" t="s">
        <v>5934</v>
      </c>
      <c r="F127" s="257" t="s">
        <v>163</v>
      </c>
      <c r="G127" s="263" t="str">
        <f>A127&amp;".回答欄"</f>
        <v>質問19.回答欄</v>
      </c>
      <c r="H127" s="264"/>
      <c r="I127" s="73"/>
    </row>
    <row r="128" spans="1:11" x14ac:dyDescent="0.4">
      <c r="A128" s="17" t="str">
        <f>IF(J130=1,L1,K1)</f>
        <v>回答完了</v>
      </c>
      <c r="B128" s="1" t="s">
        <v>164</v>
      </c>
      <c r="C128" s="1"/>
      <c r="D128" s="1"/>
      <c r="E128" s="1"/>
      <c r="F128" s="258"/>
      <c r="G128" s="74" t="s">
        <v>165</v>
      </c>
      <c r="H128" s="74"/>
      <c r="I128" s="39"/>
    </row>
    <row r="129" spans="1:12" ht="19.5" thickBot="1" x14ac:dyDescent="0.45">
      <c r="B129" s="134" t="s">
        <v>166</v>
      </c>
      <c r="C129" s="1"/>
      <c r="D129" s="1"/>
      <c r="F129" s="75"/>
      <c r="G129" s="30" t="s">
        <v>167</v>
      </c>
      <c r="H129" s="30" t="s">
        <v>168</v>
      </c>
      <c r="I129" s="39"/>
    </row>
    <row r="130" spans="1:12" ht="19.5" thickTop="1" x14ac:dyDescent="0.4">
      <c r="B130" s="178" t="s">
        <v>169</v>
      </c>
      <c r="F130" s="76" t="s">
        <v>138</v>
      </c>
      <c r="G130" s="60">
        <v>5</v>
      </c>
      <c r="H130" s="77">
        <v>1.2</v>
      </c>
      <c r="I130" s="39"/>
      <c r="J130" s="21">
        <f>IF(SUM(K131:L133)=6,1,0)</f>
        <v>1</v>
      </c>
    </row>
    <row r="131" spans="1:12" x14ac:dyDescent="0.4">
      <c r="B131" s="1" t="s">
        <v>170</v>
      </c>
      <c r="C131" s="1"/>
      <c r="D131" s="1"/>
      <c r="E131" s="1"/>
      <c r="F131" s="34" t="str">
        <f>調査票管理表※最後に非表示に!$D$6</f>
        <v>　1.短期入所（ショートステイ）型</v>
      </c>
      <c r="G131" s="183"/>
      <c r="H131" s="184"/>
      <c r="I131" s="39"/>
      <c r="K131" s="174">
        <f>IF(K92=0,1,IF(OR(H119=$B$121,H119=$B$123),1,IF(AND(K92=1,OR(H119=$B$120,H119=$B$122),G131&lt;&gt;""),1,0)))</f>
        <v>1</v>
      </c>
      <c r="L131" s="174">
        <f>IF(K92=0,1,IF(OR(H119=$B$120,H119=$B$123),1,IF(AND(K92=1,OR(H119=$B$121,H119=$B$122),H131&lt;&gt;""),1,0)))</f>
        <v>1</v>
      </c>
    </row>
    <row r="132" spans="1:12" x14ac:dyDescent="0.4">
      <c r="B132" s="1"/>
      <c r="C132" s="1"/>
      <c r="D132" s="1"/>
      <c r="E132" s="1"/>
      <c r="F132" s="34" t="str">
        <f>調査票管理表※最後に非表示に!$D$7</f>
        <v>　2.通所（デイサービス）型</v>
      </c>
      <c r="G132" s="183"/>
      <c r="H132" s="182"/>
      <c r="I132" s="39"/>
      <c r="K132" s="174">
        <f>IF(K93=0,1,IF(OR(H121=$B$121,H121=$B$123),1,IF(AND(K93=1,OR(H121=$B$120,H121=$B$122),G132&lt;&gt;""),1,0)))</f>
        <v>1</v>
      </c>
      <c r="L132" s="174">
        <f>IF(K93=0,1,IF(OR(H121=$B$120,H121=$B$123),1,IF(AND(K93=1,OR(H121=$B$121,H121=$B$122),H132&lt;&gt;""),1,0)))</f>
        <v>1</v>
      </c>
    </row>
    <row r="133" spans="1:12" x14ac:dyDescent="0.4">
      <c r="B133" s="1"/>
      <c r="C133" s="1"/>
      <c r="D133" s="1"/>
      <c r="E133" s="1"/>
      <c r="F133" s="34" t="str">
        <f>調査票管理表※最後に非表示に!$D$8</f>
        <v>　3.訪問（アウトリーチ）型</v>
      </c>
      <c r="G133" s="183"/>
      <c r="H133" s="182"/>
      <c r="I133" s="39"/>
      <c r="K133" s="174">
        <f>IF(K94=0,1,IF(OR(H123=$B$121,H123=$B$123),1,IF(AND(K94=1,OR(H123=$B$120,H123=$B$122),G133&lt;&gt;""),1,0)))</f>
        <v>1</v>
      </c>
      <c r="L133" s="174">
        <f>IF(K94=0,1,IF(OR(H123=$B$120,H123=$B$123),1,IF(AND(K94=1,OR(H123=$B$121,H123=$B$122),H133&lt;&gt;""),1,0)))</f>
        <v>1</v>
      </c>
    </row>
    <row r="134" spans="1:12" x14ac:dyDescent="0.4">
      <c r="B134" s="1"/>
      <c r="C134" s="1"/>
      <c r="D134" s="1"/>
      <c r="E134" s="1"/>
      <c r="G134" s="19"/>
      <c r="H134" s="78"/>
      <c r="I134" s="39"/>
    </row>
    <row r="135" spans="1:12" x14ac:dyDescent="0.4">
      <c r="B135" s="1"/>
      <c r="C135" s="1"/>
      <c r="D135" s="1"/>
      <c r="E135" s="1"/>
      <c r="F135" s="21"/>
      <c r="G135" s="51" t="s">
        <v>132</v>
      </c>
      <c r="H135" s="39"/>
      <c r="I135" s="39"/>
    </row>
    <row r="136" spans="1:12" ht="19.5" thickBot="1" x14ac:dyDescent="0.45">
      <c r="A136" s="17" t="s">
        <v>171</v>
      </c>
      <c r="B136" s="22" t="s">
        <v>172</v>
      </c>
      <c r="F136" s="21"/>
      <c r="G136" s="29"/>
      <c r="H136" s="30" t="str">
        <f>A136&amp;".回答欄"</f>
        <v>質問20.回答欄</v>
      </c>
    </row>
    <row r="137" spans="1:12" ht="19.5" thickTop="1" x14ac:dyDescent="0.4">
      <c r="A137" s="17" t="str">
        <f>IF(J137=1,L1,K1)</f>
        <v>未回答</v>
      </c>
      <c r="B137" s="38" t="s">
        <v>173</v>
      </c>
      <c r="C137" s="38"/>
      <c r="D137" s="38"/>
      <c r="E137" s="1"/>
      <c r="F137" s="21"/>
      <c r="G137" s="34" t="s">
        <v>174</v>
      </c>
      <c r="H137" s="183"/>
      <c r="J137" s="21">
        <f>IF(H137&lt;&gt;"",1,0)</f>
        <v>0</v>
      </c>
      <c r="K137" s="174">
        <f>IF(H137=B137,1,0)</f>
        <v>0</v>
      </c>
    </row>
    <row r="138" spans="1:12" x14ac:dyDescent="0.4">
      <c r="B138" s="38" t="s">
        <v>175</v>
      </c>
      <c r="C138" s="38"/>
      <c r="D138" s="38"/>
      <c r="E138" s="1"/>
      <c r="F138" s="21"/>
      <c r="G138" s="19"/>
    </row>
    <row r="139" spans="1:12" x14ac:dyDescent="0.4">
      <c r="B139" s="19"/>
      <c r="C139" s="19"/>
      <c r="D139" s="19"/>
    </row>
    <row r="140" spans="1:12" ht="19.5" thickBot="1" x14ac:dyDescent="0.45">
      <c r="A140" s="17" t="s">
        <v>176</v>
      </c>
      <c r="B140" s="44" t="s">
        <v>177</v>
      </c>
      <c r="C140" s="44"/>
      <c r="D140" s="44"/>
      <c r="E140" s="52"/>
      <c r="F140" s="300"/>
      <c r="G140" s="301"/>
      <c r="H140" s="79" t="str">
        <f>A140&amp;"回答欄"</f>
        <v>質問21回答欄</v>
      </c>
    </row>
    <row r="141" spans="1:12" ht="19.5" thickTop="1" x14ac:dyDescent="0.4">
      <c r="A141" s="17" t="str">
        <f>IF(J141=1,L1,K1)</f>
        <v>回答完了</v>
      </c>
      <c r="B141" s="44"/>
      <c r="C141" s="44"/>
      <c r="D141" s="44"/>
      <c r="E141" s="49"/>
      <c r="F141" s="291" t="s">
        <v>178</v>
      </c>
      <c r="G141" s="292"/>
      <c r="H141" s="183"/>
      <c r="J141" s="21">
        <f>IF(K137=0,1,IF(AND(K137=1,COUNTA(H141:H148)&gt;0),1,0))</f>
        <v>1</v>
      </c>
    </row>
    <row r="142" spans="1:12" x14ac:dyDescent="0.4">
      <c r="B142" s="48"/>
      <c r="C142" s="48"/>
      <c r="D142" s="48"/>
      <c r="E142" s="49"/>
      <c r="F142" s="255" t="s">
        <v>179</v>
      </c>
      <c r="G142" s="256"/>
      <c r="H142" s="181"/>
    </row>
    <row r="143" spans="1:12" x14ac:dyDescent="0.4">
      <c r="B143" s="48"/>
      <c r="C143" s="48"/>
      <c r="D143" s="48"/>
      <c r="E143" s="49"/>
      <c r="F143" s="255" t="s">
        <v>180</v>
      </c>
      <c r="G143" s="256"/>
      <c r="H143" s="181"/>
    </row>
    <row r="144" spans="1:12" x14ac:dyDescent="0.4">
      <c r="B144" s="48"/>
      <c r="C144" s="48"/>
      <c r="D144" s="48"/>
      <c r="E144" s="49"/>
      <c r="F144" s="80" t="s">
        <v>181</v>
      </c>
      <c r="G144" s="81"/>
      <c r="H144" s="181"/>
    </row>
    <row r="145" spans="1:12" x14ac:dyDescent="0.4">
      <c r="B145" s="48"/>
      <c r="C145" s="48"/>
      <c r="D145" s="48"/>
      <c r="E145" s="49"/>
      <c r="F145" s="255" t="s">
        <v>182</v>
      </c>
      <c r="G145" s="256"/>
      <c r="H145" s="181"/>
    </row>
    <row r="146" spans="1:12" x14ac:dyDescent="0.4">
      <c r="B146" s="48"/>
      <c r="C146" s="48"/>
      <c r="D146" s="48"/>
      <c r="E146" s="49"/>
      <c r="F146" s="82" t="s">
        <v>183</v>
      </c>
      <c r="G146" s="83"/>
      <c r="H146" s="181"/>
    </row>
    <row r="147" spans="1:12" x14ac:dyDescent="0.4">
      <c r="B147" s="48"/>
      <c r="C147" s="48"/>
      <c r="D147" s="48"/>
      <c r="E147" s="49"/>
      <c r="F147" s="82" t="s">
        <v>184</v>
      </c>
      <c r="G147" s="83"/>
      <c r="H147" s="181"/>
    </row>
    <row r="148" spans="1:12" x14ac:dyDescent="0.4">
      <c r="B148" s="48"/>
      <c r="C148" s="48"/>
      <c r="D148" s="48"/>
      <c r="E148" s="49"/>
      <c r="F148" s="255" t="s">
        <v>185</v>
      </c>
      <c r="G148" s="256"/>
      <c r="H148" s="181"/>
    </row>
    <row r="149" spans="1:12" x14ac:dyDescent="0.4">
      <c r="B149" s="48"/>
      <c r="C149" s="48"/>
      <c r="D149" s="48"/>
      <c r="E149" s="49"/>
      <c r="F149" s="84" t="s">
        <v>186</v>
      </c>
      <c r="G149" s="81"/>
      <c r="H149" s="185"/>
    </row>
    <row r="150" spans="1:12" x14ac:dyDescent="0.4">
      <c r="B150" s="1"/>
      <c r="C150" s="1"/>
      <c r="D150" s="1"/>
      <c r="E150" s="1"/>
      <c r="F150" s="21"/>
      <c r="G150" s="51"/>
      <c r="H150" s="39"/>
    </row>
    <row r="151" spans="1:12" x14ac:dyDescent="0.4">
      <c r="A151" s="17" t="s">
        <v>187</v>
      </c>
      <c r="B151" s="44" t="s">
        <v>188</v>
      </c>
      <c r="C151" s="44"/>
      <c r="D151" s="44"/>
      <c r="E151" s="52"/>
      <c r="F151" s="21"/>
      <c r="G151" s="21"/>
      <c r="H151" s="21"/>
    </row>
    <row r="152" spans="1:12" x14ac:dyDescent="0.4">
      <c r="A152" s="17" t="str">
        <f>IF(J156=1,L1,K1)</f>
        <v>回答完了</v>
      </c>
      <c r="B152" s="22" t="s">
        <v>189</v>
      </c>
      <c r="C152" s="1"/>
      <c r="D152" s="1"/>
      <c r="E152" s="52"/>
      <c r="F152" s="21"/>
      <c r="G152" s="21"/>
      <c r="H152" s="21"/>
    </row>
    <row r="153" spans="1:12" x14ac:dyDescent="0.4">
      <c r="B153" s="66" t="s">
        <v>190</v>
      </c>
      <c r="C153" s="1"/>
      <c r="D153" s="1"/>
      <c r="E153" s="52"/>
      <c r="F153" s="21"/>
      <c r="G153" s="21"/>
      <c r="H153" s="21"/>
    </row>
    <row r="154" spans="1:12" ht="19.5" thickBot="1" x14ac:dyDescent="0.45">
      <c r="B154" s="1" t="s">
        <v>191</v>
      </c>
      <c r="C154" s="1"/>
      <c r="D154" s="1"/>
      <c r="E154" s="85"/>
      <c r="F154" s="86" t="str">
        <f>A151&amp;".回答欄"</f>
        <v>質問22.回答欄</v>
      </c>
      <c r="G154" s="86"/>
      <c r="H154" s="86"/>
    </row>
    <row r="155" spans="1:12" ht="19.5" thickTop="1" x14ac:dyDescent="0.4">
      <c r="B155" s="178" t="s">
        <v>192</v>
      </c>
      <c r="C155" s="21"/>
      <c r="D155" s="21"/>
      <c r="E155" s="34"/>
      <c r="F155" s="87" t="s">
        <v>193</v>
      </c>
      <c r="G155" s="87" t="s">
        <v>194</v>
      </c>
      <c r="H155" s="87" t="s">
        <v>195</v>
      </c>
    </row>
    <row r="156" spans="1:12" x14ac:dyDescent="0.4">
      <c r="B156" s="178" t="s">
        <v>196</v>
      </c>
      <c r="C156" s="21"/>
      <c r="D156" s="21"/>
      <c r="E156" s="88" t="s">
        <v>197</v>
      </c>
      <c r="F156" s="89"/>
      <c r="G156" s="89"/>
      <c r="H156" s="90"/>
      <c r="J156" s="21">
        <f>IF(SUM(J158:L162)=6,1,0)</f>
        <v>1</v>
      </c>
    </row>
    <row r="157" spans="1:12" x14ac:dyDescent="0.4">
      <c r="C157" s="21"/>
      <c r="D157" s="21"/>
      <c r="E157" s="42" t="s">
        <v>198</v>
      </c>
      <c r="F157" s="199"/>
      <c r="G157" s="199"/>
      <c r="H157" s="199"/>
    </row>
    <row r="158" spans="1:12" x14ac:dyDescent="0.4">
      <c r="B158" s="66" t="s">
        <v>5935</v>
      </c>
      <c r="C158" s="21"/>
      <c r="D158" s="21"/>
      <c r="E158" s="32" t="s">
        <v>199</v>
      </c>
      <c r="F158" s="197"/>
      <c r="G158" s="181"/>
      <c r="H158" s="181"/>
      <c r="J158" s="21">
        <f>IF(K92=0,1,IF(AND(K92=1,OR(F157&lt;&gt;"",COUNTA(F158:F160)&gt;0)),1,0))</f>
        <v>1</v>
      </c>
      <c r="K158" s="174">
        <f>IF(K93=0,1,IF(AND(K93=1,OR(G157&lt;&gt;"",COUNTA(G158:G160)&gt;0)),1,0))</f>
        <v>1</v>
      </c>
      <c r="L158" s="174">
        <f>IF(K94=0,1,IF(AND(K94=1,OR(H157&lt;&gt;"",COUNTA(H158:H160)&gt;0)),1,0))</f>
        <v>1</v>
      </c>
    </row>
    <row r="159" spans="1:12" x14ac:dyDescent="0.4">
      <c r="B159" s="1" t="s">
        <v>5936</v>
      </c>
      <c r="E159" s="32" t="s">
        <v>200</v>
      </c>
      <c r="F159" s="197"/>
      <c r="G159" s="181"/>
      <c r="H159" s="181"/>
    </row>
    <row r="160" spans="1:12" x14ac:dyDescent="0.4">
      <c r="E160" s="32" t="s">
        <v>201</v>
      </c>
      <c r="F160" s="214"/>
      <c r="G160" s="214"/>
      <c r="H160" s="214"/>
    </row>
    <row r="161" spans="1:12" x14ac:dyDescent="0.4">
      <c r="E161" s="88" t="s">
        <v>202</v>
      </c>
      <c r="F161" s="89"/>
      <c r="G161" s="89"/>
      <c r="H161" s="90"/>
    </row>
    <row r="162" spans="1:12" x14ac:dyDescent="0.4">
      <c r="E162" s="42" t="s">
        <v>198</v>
      </c>
      <c r="F162" s="199"/>
      <c r="G162" s="199"/>
      <c r="H162" s="199"/>
      <c r="J162" s="21">
        <f>IF(K92=0,1,IF(AND(K92=1,OR(F162&lt;&gt;"",COUNTA(F163:F165)&gt;0)),1,0))</f>
        <v>1</v>
      </c>
      <c r="K162" s="174">
        <f>IF(K93=0,1,IF(AND(K93=1,OR(G162&lt;&gt;"",COUNTA(G163:G165)&gt;0)),1,0))</f>
        <v>1</v>
      </c>
      <c r="L162" s="174">
        <f>IF(K94=0,1,IF(AND(K94=1,OR(H162&lt;&gt;"",COUNTA(H163:H165)&gt;0)),1,0))</f>
        <v>1</v>
      </c>
    </row>
    <row r="163" spans="1:12" x14ac:dyDescent="0.4">
      <c r="E163" s="32" t="s">
        <v>203</v>
      </c>
      <c r="F163" s="181"/>
      <c r="G163" s="181"/>
      <c r="H163" s="181"/>
    </row>
    <row r="164" spans="1:12" x14ac:dyDescent="0.4">
      <c r="E164" s="32" t="s">
        <v>204</v>
      </c>
      <c r="F164" s="181"/>
      <c r="G164" s="181"/>
      <c r="H164" s="181"/>
    </row>
    <row r="165" spans="1:12" x14ac:dyDescent="0.4">
      <c r="E165" s="32" t="s">
        <v>201</v>
      </c>
      <c r="F165" s="214"/>
      <c r="G165" s="214"/>
      <c r="H165" s="214"/>
    </row>
    <row r="166" spans="1:12" x14ac:dyDescent="0.4">
      <c r="E166" s="244" t="str">
        <f>IF(OR(AND(COUNTA(F158:F159)=2,F159&lt;F158),AND(COUNTA(G158:G159)=2,G159&lt;G158),AND(COUNTA(H158:H159)=2,H159&lt;H158),AND(COUNTA(F163:F164)=2,F164&lt;F163),AND(COUNTA(G163:G164)=2,G164&lt;G163),AND(COUNTA(H163:H164)=2,H164&lt;H163)),"※のべ利用者数が平均利用者数より小さくなっています。記入された数字をもう一度確認してください。","")</f>
        <v/>
      </c>
      <c r="F166" s="21"/>
      <c r="G166" s="19"/>
    </row>
    <row r="167" spans="1:12" x14ac:dyDescent="0.4">
      <c r="F167" s="21"/>
      <c r="G167" s="19"/>
    </row>
    <row r="168" spans="1:12" x14ac:dyDescent="0.4">
      <c r="A168" s="17" t="s">
        <v>205</v>
      </c>
      <c r="B168" s="44" t="s">
        <v>206</v>
      </c>
      <c r="C168" s="44"/>
      <c r="D168" s="44"/>
      <c r="E168" s="52"/>
      <c r="F168" s="21"/>
      <c r="G168" s="21"/>
      <c r="H168" s="21"/>
    </row>
    <row r="169" spans="1:12" ht="19.5" thickBot="1" x14ac:dyDescent="0.45">
      <c r="A169" s="17" t="str">
        <f>IF(J169=1,L1,K1)</f>
        <v>回答完了</v>
      </c>
      <c r="B169" s="134" t="s">
        <v>192</v>
      </c>
      <c r="C169" s="38"/>
      <c r="D169" s="38"/>
      <c r="E169" s="38"/>
      <c r="F169" s="38"/>
      <c r="G169" s="29" t="s">
        <v>208</v>
      </c>
      <c r="H169" s="30" t="str">
        <f>A168&amp;"回答欄"</f>
        <v>質問23回答欄</v>
      </c>
      <c r="J169" s="21">
        <f>IF(SUM(J170:J172)=3,1,0)</f>
        <v>1</v>
      </c>
    </row>
    <row r="170" spans="1:12" ht="19.5" thickTop="1" x14ac:dyDescent="0.4">
      <c r="B170" s="38" t="s">
        <v>207</v>
      </c>
      <c r="C170" s="38"/>
      <c r="D170" s="38"/>
      <c r="E170" s="38"/>
      <c r="F170" s="38"/>
      <c r="G170" s="34" t="s">
        <v>193</v>
      </c>
      <c r="H170" s="183"/>
      <c r="J170" s="21">
        <f>IF(OR(K92=0,H170&lt;&gt;""),1,0)</f>
        <v>1</v>
      </c>
      <c r="K170" s="174">
        <f>IF(H170=$B$170,1,0)</f>
        <v>0</v>
      </c>
    </row>
    <row r="171" spans="1:12" x14ac:dyDescent="0.4">
      <c r="B171" s="38" t="s">
        <v>209</v>
      </c>
      <c r="C171" s="38"/>
      <c r="D171" s="38"/>
      <c r="E171" s="38"/>
      <c r="F171" s="38"/>
      <c r="G171" s="34" t="s">
        <v>211</v>
      </c>
      <c r="H171" s="183"/>
      <c r="J171" s="21">
        <f>IF(OR(K93=0,H171&lt;&gt;""),1,0)</f>
        <v>1</v>
      </c>
      <c r="K171" s="174">
        <f>IF(H171=$B$170,1,0)</f>
        <v>0</v>
      </c>
    </row>
    <row r="172" spans="1:12" x14ac:dyDescent="0.4">
      <c r="B172" s="38" t="s">
        <v>210</v>
      </c>
      <c r="C172" s="38"/>
      <c r="D172" s="38"/>
      <c r="E172" s="38"/>
      <c r="F172" s="38"/>
      <c r="G172" s="34" t="s">
        <v>212</v>
      </c>
      <c r="H172" s="183"/>
      <c r="J172" s="21">
        <f>IF(OR(K94=0,H172&lt;&gt;""),1,0)</f>
        <v>1</v>
      </c>
      <c r="K172" s="174">
        <f>IF(H172=$B$170,1,0)</f>
        <v>0</v>
      </c>
    </row>
    <row r="173" spans="1:12" x14ac:dyDescent="0.4">
      <c r="B173" s="38" t="s">
        <v>5949</v>
      </c>
      <c r="C173" s="38"/>
      <c r="D173" s="38"/>
      <c r="E173" s="1"/>
      <c r="F173" s="21"/>
      <c r="G173" s="19"/>
    </row>
    <row r="174" spans="1:12" x14ac:dyDescent="0.4">
      <c r="B174" s="1"/>
      <c r="C174" s="1"/>
      <c r="D174" s="1"/>
      <c r="E174" s="1"/>
      <c r="F174" s="21"/>
      <c r="G174" s="19"/>
    </row>
    <row r="175" spans="1:12" ht="19.5" thickBot="1" x14ac:dyDescent="0.45">
      <c r="A175" s="17" t="s">
        <v>213</v>
      </c>
      <c r="B175" s="22" t="s">
        <v>214</v>
      </c>
      <c r="F175" s="21"/>
      <c r="G175" s="29" t="s">
        <v>215</v>
      </c>
      <c r="H175" s="30" t="str">
        <f>A175&amp;".回答欄"</f>
        <v>質問24.回答欄</v>
      </c>
    </row>
    <row r="176" spans="1:12" ht="19.5" thickTop="1" x14ac:dyDescent="0.4">
      <c r="A176" s="17" t="str">
        <f>IF(J176=1,L1,K1)</f>
        <v>回答完了</v>
      </c>
      <c r="B176" s="22" t="s">
        <v>216</v>
      </c>
      <c r="F176" s="21"/>
      <c r="G176" s="43" t="s">
        <v>217</v>
      </c>
      <c r="H176" s="91">
        <v>15</v>
      </c>
      <c r="J176" s="21">
        <f>IF(OR(SUM(J177:J179)=3,J180=1),1,0)</f>
        <v>1</v>
      </c>
    </row>
    <row r="177" spans="1:11" x14ac:dyDescent="0.4">
      <c r="B177" s="134" t="s">
        <v>192</v>
      </c>
      <c r="F177" s="21"/>
      <c r="G177" s="34" t="s">
        <v>218</v>
      </c>
      <c r="H177" s="183"/>
      <c r="J177" s="21">
        <f>IF(K177=0,1,IF(AND(K177=1,H177&lt;&gt;""),1,0))</f>
        <v>1</v>
      </c>
      <c r="K177" s="174">
        <f>IF(AND(K170=1,K92=1),1,0)</f>
        <v>0</v>
      </c>
    </row>
    <row r="178" spans="1:11" x14ac:dyDescent="0.4">
      <c r="F178" s="21"/>
      <c r="G178" s="34" t="s">
        <v>219</v>
      </c>
      <c r="H178" s="183"/>
      <c r="J178" s="21">
        <f>IF(K178=0,1,IF(AND(K178=1,H178&lt;&gt;""),1,0))</f>
        <v>1</v>
      </c>
      <c r="K178" s="174">
        <f>IF(AND(K171=1,K93=1),1,0)</f>
        <v>0</v>
      </c>
    </row>
    <row r="179" spans="1:11" x14ac:dyDescent="0.4">
      <c r="F179" s="21"/>
      <c r="G179" s="34" t="s">
        <v>220</v>
      </c>
      <c r="H179" s="183"/>
      <c r="J179" s="21">
        <f>IF(K179=0,1,IF(AND(K179=1,H179&lt;&gt;""),1,0))</f>
        <v>1</v>
      </c>
      <c r="K179" s="174">
        <f>IF(AND(K172=1,K94=1),1,0)</f>
        <v>0</v>
      </c>
    </row>
    <row r="180" spans="1:11" x14ac:dyDescent="0.4">
      <c r="B180" s="1"/>
      <c r="C180" s="1"/>
      <c r="D180" s="1"/>
      <c r="E180" s="1"/>
      <c r="F180" s="21"/>
      <c r="G180" s="32" t="s">
        <v>221</v>
      </c>
      <c r="H180" s="183"/>
      <c r="J180" s="21">
        <f>IF(H180=調査票管理表※最後に非表示に!D2,1,0)</f>
        <v>0</v>
      </c>
    </row>
    <row r="181" spans="1:11" x14ac:dyDescent="0.4">
      <c r="B181" s="1"/>
      <c r="C181" s="1"/>
      <c r="D181" s="1"/>
      <c r="E181" s="1"/>
      <c r="F181" s="21"/>
      <c r="G181" s="19"/>
      <c r="H181" s="39"/>
    </row>
    <row r="182" spans="1:11" x14ac:dyDescent="0.4">
      <c r="B182" s="1"/>
      <c r="C182" s="1"/>
      <c r="D182" s="1"/>
      <c r="E182" s="1"/>
      <c r="F182" s="21"/>
      <c r="G182" s="19"/>
      <c r="H182" s="39"/>
    </row>
    <row r="183" spans="1:11" x14ac:dyDescent="0.4">
      <c r="A183" s="17" t="s">
        <v>222</v>
      </c>
      <c r="B183" s="45" t="s">
        <v>223</v>
      </c>
      <c r="C183" s="45"/>
      <c r="D183" s="45"/>
      <c r="F183" s="21"/>
    </row>
    <row r="184" spans="1:11" ht="19.5" thickBot="1" x14ac:dyDescent="0.45">
      <c r="A184" s="17" t="str">
        <f>IF(J185=1,L1,K1)</f>
        <v>未回答</v>
      </c>
      <c r="B184" s="38" t="s">
        <v>5937</v>
      </c>
      <c r="C184" s="38"/>
      <c r="D184" s="38"/>
      <c r="F184" s="21"/>
      <c r="G184" s="70" t="s">
        <v>224</v>
      </c>
      <c r="H184" s="30" t="str">
        <f>A183&amp;".回答欄"</f>
        <v>質問25.回答欄</v>
      </c>
    </row>
    <row r="185" spans="1:11" ht="27.75" thickTop="1" x14ac:dyDescent="0.4">
      <c r="B185" s="38" t="s">
        <v>225</v>
      </c>
      <c r="C185" s="38"/>
      <c r="D185" s="38"/>
      <c r="E185" s="1"/>
      <c r="F185" s="21"/>
      <c r="G185" s="92" t="s">
        <v>226</v>
      </c>
      <c r="H185" s="183"/>
      <c r="J185" s="21">
        <f>IF(COUNTA(H185:H191)&gt;0,1,0)</f>
        <v>0</v>
      </c>
    </row>
    <row r="186" spans="1:11" x14ac:dyDescent="0.4">
      <c r="B186" s="38"/>
      <c r="C186" s="38"/>
      <c r="D186" s="38"/>
      <c r="E186" s="1"/>
      <c r="F186" s="21"/>
      <c r="G186" s="92" t="s">
        <v>227</v>
      </c>
      <c r="H186" s="181"/>
    </row>
    <row r="187" spans="1:11" x14ac:dyDescent="0.4">
      <c r="C187" s="38"/>
      <c r="D187" s="38"/>
      <c r="E187" s="38"/>
      <c r="F187" s="21"/>
      <c r="G187" s="92" t="s">
        <v>228</v>
      </c>
      <c r="H187" s="181"/>
    </row>
    <row r="188" spans="1:11" x14ac:dyDescent="0.4">
      <c r="C188" s="38"/>
      <c r="D188" s="38"/>
      <c r="E188" s="1"/>
      <c r="F188" s="21"/>
      <c r="G188" s="92" t="s">
        <v>229</v>
      </c>
      <c r="H188" s="181"/>
    </row>
    <row r="189" spans="1:11" x14ac:dyDescent="0.4">
      <c r="C189" s="38"/>
      <c r="D189" s="38"/>
      <c r="E189" s="1"/>
      <c r="F189" s="21"/>
      <c r="G189" s="92" t="s">
        <v>230</v>
      </c>
      <c r="H189" s="181"/>
    </row>
    <row r="190" spans="1:11" x14ac:dyDescent="0.4">
      <c r="D190" s="38"/>
      <c r="E190" s="1"/>
      <c r="F190" s="21"/>
      <c r="G190" s="92" t="s">
        <v>231</v>
      </c>
      <c r="H190" s="181"/>
    </row>
    <row r="191" spans="1:11" x14ac:dyDescent="0.4">
      <c r="C191" s="38"/>
      <c r="D191" s="38"/>
      <c r="E191" s="1"/>
      <c r="F191" s="21"/>
      <c r="G191" s="93" t="s">
        <v>232</v>
      </c>
      <c r="H191" s="181"/>
    </row>
    <row r="192" spans="1:11" ht="18.75" customHeight="1" x14ac:dyDescent="0.4">
      <c r="B192" s="38"/>
      <c r="C192" s="38"/>
      <c r="D192" s="38"/>
      <c r="E192" s="1"/>
      <c r="F192" s="21"/>
      <c r="G192" s="94" t="s">
        <v>186</v>
      </c>
      <c r="H192" s="185"/>
    </row>
    <row r="193" spans="1:11" x14ac:dyDescent="0.4">
      <c r="B193" s="38"/>
      <c r="C193" s="1"/>
      <c r="D193" s="1"/>
      <c r="E193" s="1"/>
      <c r="F193" s="21"/>
      <c r="G193" s="51"/>
      <c r="H193" s="39"/>
    </row>
    <row r="194" spans="1:11" x14ac:dyDescent="0.4">
      <c r="B194" s="38"/>
      <c r="C194" s="1"/>
      <c r="D194" s="1"/>
      <c r="E194" s="1"/>
      <c r="F194" s="21"/>
      <c r="G194" s="51"/>
      <c r="H194" s="39"/>
    </row>
    <row r="195" spans="1:11" x14ac:dyDescent="0.4">
      <c r="A195" s="17" t="s">
        <v>233</v>
      </c>
      <c r="B195" s="40" t="s">
        <v>234</v>
      </c>
      <c r="C195" s="44"/>
      <c r="D195" s="44"/>
      <c r="E195" s="52"/>
      <c r="F195" s="21"/>
      <c r="G195" s="70"/>
      <c r="H195" s="30" t="str">
        <f>A195&amp;".回答欄"</f>
        <v>質問26.回答欄</v>
      </c>
    </row>
    <row r="196" spans="1:11" ht="19.5" thickTop="1" x14ac:dyDescent="0.4">
      <c r="A196" s="17" t="str">
        <f>IF(J196=1,L1,K1)</f>
        <v>未回答</v>
      </c>
      <c r="B196" s="38" t="s">
        <v>235</v>
      </c>
      <c r="C196" s="38"/>
      <c r="D196" s="38"/>
      <c r="E196" s="1"/>
      <c r="F196" s="21"/>
      <c r="G196" s="71" t="s">
        <v>236</v>
      </c>
      <c r="H196" s="183"/>
      <c r="J196" s="21">
        <f>IF(H196&lt;&gt;"",1,0)</f>
        <v>0</v>
      </c>
      <c r="K196" s="174">
        <f>IF(H196=B196,1,0)</f>
        <v>0</v>
      </c>
    </row>
    <row r="197" spans="1:11" x14ac:dyDescent="0.4">
      <c r="B197" s="38" t="s">
        <v>237</v>
      </c>
      <c r="C197" s="38"/>
      <c r="D197" s="38"/>
      <c r="E197" s="1"/>
      <c r="F197" s="21"/>
      <c r="G197" s="51"/>
      <c r="H197" s="39"/>
    </row>
    <row r="198" spans="1:11" x14ac:dyDescent="0.4">
      <c r="B198" s="1"/>
      <c r="C198" s="1"/>
      <c r="D198" s="1"/>
      <c r="E198" s="1"/>
      <c r="F198" s="21"/>
      <c r="G198" s="51"/>
      <c r="H198" s="39"/>
      <c r="I198" s="21"/>
    </row>
    <row r="199" spans="1:11" ht="19.5" thickBot="1" x14ac:dyDescent="0.45">
      <c r="A199" s="17" t="s">
        <v>238</v>
      </c>
      <c r="B199" s="40" t="s">
        <v>239</v>
      </c>
      <c r="C199" s="40"/>
      <c r="D199" s="40"/>
      <c r="E199" s="52"/>
      <c r="F199" s="21"/>
      <c r="G199" s="70"/>
      <c r="H199" s="30" t="str">
        <f>A199&amp;".回答欄"</f>
        <v>質問27.回答欄</v>
      </c>
    </row>
    <row r="200" spans="1:11" ht="27.75" thickTop="1" x14ac:dyDescent="0.4">
      <c r="A200" s="17" t="str">
        <f>IF(J200=1,L1,K1)</f>
        <v>回答完了</v>
      </c>
      <c r="B200" s="66"/>
      <c r="C200" s="66"/>
      <c r="D200" s="66"/>
      <c r="E200" s="49"/>
      <c r="F200" s="21"/>
      <c r="G200" s="93" t="s">
        <v>240</v>
      </c>
      <c r="H200" s="184"/>
      <c r="I200" s="95"/>
      <c r="J200" s="21">
        <f>IF(K196=0,1,IF(AND(K196=1,COUNTA(H200:H207)&gt;0),1,0))</f>
        <v>1</v>
      </c>
    </row>
    <row r="201" spans="1:11" ht="27" x14ac:dyDescent="0.4">
      <c r="B201" s="66"/>
      <c r="C201" s="66"/>
      <c r="D201" s="66"/>
      <c r="E201" s="49"/>
      <c r="F201" s="21"/>
      <c r="G201" s="93" t="s">
        <v>241</v>
      </c>
      <c r="H201" s="182"/>
      <c r="I201" s="96"/>
    </row>
    <row r="202" spans="1:11" x14ac:dyDescent="0.4">
      <c r="B202" s="66"/>
      <c r="C202" s="66"/>
      <c r="D202" s="66"/>
      <c r="E202" s="49"/>
      <c r="F202" s="21"/>
      <c r="G202" s="93" t="s">
        <v>242</v>
      </c>
      <c r="H202" s="182"/>
      <c r="I202" s="96"/>
    </row>
    <row r="203" spans="1:11" ht="27" x14ac:dyDescent="0.4">
      <c r="B203" s="66"/>
      <c r="C203" s="66"/>
      <c r="D203" s="66"/>
      <c r="E203" s="49"/>
      <c r="F203" s="21"/>
      <c r="G203" s="92" t="s">
        <v>243</v>
      </c>
      <c r="H203" s="182"/>
    </row>
    <row r="204" spans="1:11" ht="27" x14ac:dyDescent="0.4">
      <c r="B204" s="66"/>
      <c r="C204" s="66"/>
      <c r="D204" s="66"/>
      <c r="E204" s="49"/>
      <c r="F204" s="21"/>
      <c r="G204" s="93" t="s">
        <v>244</v>
      </c>
      <c r="H204" s="182"/>
      <c r="I204" s="96"/>
    </row>
    <row r="205" spans="1:11" x14ac:dyDescent="0.4">
      <c r="B205" s="66"/>
      <c r="C205" s="66"/>
      <c r="D205" s="66"/>
      <c r="E205" s="49"/>
      <c r="F205" s="21"/>
      <c r="G205" s="93" t="s">
        <v>245</v>
      </c>
      <c r="H205" s="182"/>
    </row>
    <row r="206" spans="1:11" x14ac:dyDescent="0.4">
      <c r="B206" s="66"/>
      <c r="C206" s="66"/>
      <c r="D206" s="66"/>
      <c r="E206" s="49"/>
      <c r="F206" s="21"/>
      <c r="G206" s="93" t="s">
        <v>246</v>
      </c>
      <c r="H206" s="182"/>
    </row>
    <row r="207" spans="1:11" x14ac:dyDescent="0.4">
      <c r="B207" s="66"/>
      <c r="C207" s="66"/>
      <c r="D207" s="66"/>
      <c r="E207" s="49"/>
      <c r="F207" s="21"/>
      <c r="G207" s="93" t="s">
        <v>185</v>
      </c>
      <c r="H207" s="182"/>
    </row>
    <row r="208" spans="1:11" x14ac:dyDescent="0.4">
      <c r="B208" s="66"/>
      <c r="C208" s="66"/>
      <c r="D208" s="66"/>
      <c r="E208" s="49"/>
      <c r="F208" s="21"/>
      <c r="G208" s="43" t="s">
        <v>69</v>
      </c>
      <c r="H208" s="189"/>
    </row>
    <row r="209" spans="1:11" x14ac:dyDescent="0.4">
      <c r="B209" s="1"/>
      <c r="C209" s="1"/>
      <c r="D209" s="1"/>
      <c r="E209" s="1"/>
      <c r="F209" s="21"/>
      <c r="G209" s="51"/>
      <c r="H209" s="39"/>
    </row>
    <row r="210" spans="1:11" ht="19.5" thickBot="1" x14ac:dyDescent="0.45">
      <c r="A210" s="17" t="s">
        <v>247</v>
      </c>
      <c r="B210" s="44" t="s">
        <v>248</v>
      </c>
      <c r="C210" s="44"/>
      <c r="D210" s="44"/>
      <c r="E210" s="52"/>
      <c r="F210" s="21"/>
      <c r="G210" s="53" t="s">
        <v>249</v>
      </c>
      <c r="H210" s="30" t="str">
        <f>A210&amp;".回答欄"</f>
        <v>質問28.回答欄</v>
      </c>
      <c r="J210" s="21">
        <f>IF(SUM(J211:J215)=3,1,0)</f>
        <v>1</v>
      </c>
      <c r="K210" s="174">
        <f>IF(OR(H211=B216,H213=B216,H215=B216),1,0)</f>
        <v>0</v>
      </c>
    </row>
    <row r="211" spans="1:11" ht="19.5" thickTop="1" x14ac:dyDescent="0.4">
      <c r="A211" s="17" t="str">
        <f>IF(J210=1,L1,K1)</f>
        <v>回答完了</v>
      </c>
      <c r="B211" s="134" t="s">
        <v>192</v>
      </c>
      <c r="C211" s="47"/>
      <c r="D211" s="47"/>
      <c r="E211" s="57"/>
      <c r="F211" s="21"/>
      <c r="G211" s="55" t="s">
        <v>250</v>
      </c>
      <c r="H211" s="184"/>
      <c r="J211" s="21">
        <f>IF(K92=0,1,IF(AND(K92=1,H211&lt;&gt;""),1,0))</f>
        <v>1</v>
      </c>
    </row>
    <row r="212" spans="1:11" x14ac:dyDescent="0.4">
      <c r="B212" s="47" t="s">
        <v>207</v>
      </c>
      <c r="C212" s="47"/>
      <c r="D212" s="47"/>
      <c r="E212" s="57"/>
      <c r="G212" s="43" t="s">
        <v>251</v>
      </c>
      <c r="H212" s="188"/>
    </row>
    <row r="213" spans="1:11" x14ac:dyDescent="0.4">
      <c r="B213" s="47" t="s">
        <v>252</v>
      </c>
      <c r="C213" s="47"/>
      <c r="D213" s="47"/>
      <c r="E213" s="57"/>
      <c r="G213" s="56" t="s">
        <v>194</v>
      </c>
      <c r="H213" s="182"/>
      <c r="J213" s="21">
        <f>IF(K93=0,1,IF(AND(K93=1,H213&lt;&gt;""),1,0))</f>
        <v>1</v>
      </c>
    </row>
    <row r="214" spans="1:11" x14ac:dyDescent="0.4">
      <c r="B214" s="47" t="s">
        <v>253</v>
      </c>
      <c r="C214" s="47"/>
      <c r="D214" s="47"/>
      <c r="E214" s="57"/>
      <c r="G214" s="43" t="s">
        <v>251</v>
      </c>
      <c r="H214" s="190"/>
    </row>
    <row r="215" spans="1:11" x14ac:dyDescent="0.4">
      <c r="B215" s="47" t="s">
        <v>254</v>
      </c>
      <c r="C215" s="47"/>
      <c r="D215" s="47"/>
      <c r="E215" s="57"/>
      <c r="F215" s="51"/>
      <c r="G215" s="97" t="s">
        <v>255</v>
      </c>
      <c r="H215" s="182"/>
      <c r="J215" s="21">
        <f>IF(K94=0,1,IF(AND(K94=1,H215&lt;&gt;""),1,0))</f>
        <v>1</v>
      </c>
    </row>
    <row r="216" spans="1:11" x14ac:dyDescent="0.4">
      <c r="B216" s="47" t="s">
        <v>256</v>
      </c>
      <c r="C216" s="47"/>
      <c r="D216" s="47"/>
      <c r="E216" s="57"/>
      <c r="F216" s="51"/>
      <c r="G216" s="94" t="s">
        <v>251</v>
      </c>
      <c r="H216" s="190"/>
    </row>
    <row r="217" spans="1:11" x14ac:dyDescent="0.4">
      <c r="B217" s="47" t="s">
        <v>257</v>
      </c>
      <c r="C217" s="47"/>
      <c r="D217" s="47"/>
      <c r="E217" s="57"/>
      <c r="F217" s="51"/>
      <c r="G217" s="39"/>
    </row>
    <row r="218" spans="1:11" x14ac:dyDescent="0.4">
      <c r="B218" s="1"/>
      <c r="C218" s="1"/>
      <c r="D218" s="1"/>
      <c r="E218" s="1"/>
    </row>
    <row r="219" spans="1:11" ht="19.5" thickBot="1" x14ac:dyDescent="0.45">
      <c r="A219" s="17" t="s">
        <v>258</v>
      </c>
      <c r="B219" s="44" t="s">
        <v>259</v>
      </c>
      <c r="C219" s="44"/>
      <c r="D219" s="44"/>
      <c r="E219" s="85"/>
      <c r="F219" s="86" t="str">
        <f>A219&amp;".回答欄"</f>
        <v>質問29.回答欄</v>
      </c>
      <c r="G219" s="86"/>
      <c r="H219" s="86"/>
    </row>
    <row r="220" spans="1:11" ht="19.5" thickTop="1" x14ac:dyDescent="0.4">
      <c r="A220" s="17" t="str">
        <f>IF(J220=1,L1,K1)</f>
        <v>回答完了</v>
      </c>
      <c r="B220" s="134" t="s">
        <v>192</v>
      </c>
      <c r="C220" s="47"/>
      <c r="D220" s="47"/>
      <c r="E220" s="55"/>
      <c r="F220" s="87" t="s">
        <v>250</v>
      </c>
      <c r="G220" s="98" t="s">
        <v>194</v>
      </c>
      <c r="H220" s="87" t="s">
        <v>195</v>
      </c>
      <c r="J220" s="21">
        <f>IF(K210=0,1,IF(AND(K210=1,SUM(J221:J223)=3),1,0))</f>
        <v>1</v>
      </c>
    </row>
    <row r="221" spans="1:11" x14ac:dyDescent="0.4">
      <c r="B221" s="47"/>
      <c r="C221" s="47"/>
      <c r="D221" s="47"/>
      <c r="E221" s="97" t="s">
        <v>260</v>
      </c>
      <c r="F221" s="181"/>
      <c r="G221" s="181"/>
      <c r="H221" s="181"/>
      <c r="J221" s="21">
        <f>IF(AND(K221=1,K92=1,COUNTA(F221:F225)&gt;0),1,IF(OR(K92=0,H211&lt;&gt;B216),1,0))</f>
        <v>1</v>
      </c>
      <c r="K221" s="174">
        <f>IF(H211=$B$216,1,)</f>
        <v>0</v>
      </c>
    </row>
    <row r="222" spans="1:11" x14ac:dyDescent="0.4">
      <c r="B222" s="47"/>
      <c r="C222" s="47"/>
      <c r="D222" s="47"/>
      <c r="E222" s="97" t="s">
        <v>261</v>
      </c>
      <c r="F222" s="181"/>
      <c r="G222" s="181"/>
      <c r="H222" s="181"/>
      <c r="J222" s="21">
        <f>IF(AND(K222=1,K93=1,COUNTA(G221:G225)&gt;0),1,IF(OR(K93=0,H213&lt;&gt;$B$216),1,0))</f>
        <v>1</v>
      </c>
      <c r="K222" s="174">
        <f>IF(H213=$B$216,1,)</f>
        <v>0</v>
      </c>
    </row>
    <row r="223" spans="1:11" x14ac:dyDescent="0.4">
      <c r="B223" s="47"/>
      <c r="C223" s="47"/>
      <c r="D223" s="47"/>
      <c r="E223" s="56" t="s">
        <v>262</v>
      </c>
      <c r="F223" s="181"/>
      <c r="G223" s="181"/>
      <c r="H223" s="181"/>
      <c r="J223" s="21">
        <f>IF(AND(K223=1,K94=1,COUNTA(H221:H225)&gt;0),1,IF(OR(K94=0,H214&lt;&gt;$B$216),1,0))</f>
        <v>1</v>
      </c>
      <c r="K223" s="174">
        <f>IF(H215=$B$216,1,)</f>
        <v>0</v>
      </c>
    </row>
    <row r="224" spans="1:11" x14ac:dyDescent="0.4">
      <c r="B224" s="47"/>
      <c r="C224" s="47"/>
      <c r="D224" s="47"/>
      <c r="E224" s="97" t="s">
        <v>263</v>
      </c>
      <c r="F224" s="181"/>
      <c r="G224" s="181"/>
      <c r="H224" s="181"/>
    </row>
    <row r="225" spans="1:10" x14ac:dyDescent="0.4">
      <c r="B225" s="21"/>
      <c r="C225" s="21"/>
      <c r="D225" s="21"/>
      <c r="E225" s="97" t="s">
        <v>264</v>
      </c>
      <c r="F225" s="181"/>
      <c r="G225" s="181"/>
      <c r="H225" s="181"/>
    </row>
    <row r="226" spans="1:10" x14ac:dyDescent="0.4">
      <c r="B226" s="21"/>
      <c r="C226" s="21"/>
      <c r="D226" s="21"/>
      <c r="E226" s="97" t="s">
        <v>251</v>
      </c>
      <c r="F226" s="191"/>
      <c r="G226" s="192"/>
      <c r="H226" s="193"/>
    </row>
    <row r="227" spans="1:10" x14ac:dyDescent="0.4">
      <c r="B227" s="21"/>
      <c r="C227" s="21"/>
      <c r="D227" s="21"/>
      <c r="E227" s="45"/>
      <c r="G227" s="45"/>
    </row>
    <row r="228" spans="1:10" x14ac:dyDescent="0.4">
      <c r="B228" s="47"/>
      <c r="C228" s="47"/>
      <c r="D228" s="47"/>
      <c r="E228" s="57"/>
      <c r="F228" s="51"/>
      <c r="G228" s="21"/>
      <c r="H228" s="21"/>
    </row>
    <row r="229" spans="1:10" x14ac:dyDescent="0.4">
      <c r="A229" s="17" t="s">
        <v>265</v>
      </c>
      <c r="B229" s="44" t="s">
        <v>266</v>
      </c>
      <c r="C229" s="44"/>
      <c r="D229" s="44"/>
      <c r="E229" s="52"/>
      <c r="F229" s="21"/>
      <c r="G229" s="21"/>
      <c r="H229" s="21"/>
    </row>
    <row r="230" spans="1:10" x14ac:dyDescent="0.4">
      <c r="A230" s="17" t="str">
        <f>IF(J234=1,L1,K1)</f>
        <v>回答完了</v>
      </c>
      <c r="B230" s="44" t="s">
        <v>267</v>
      </c>
      <c r="C230" s="44"/>
      <c r="D230" s="44"/>
      <c r="E230" s="52"/>
      <c r="F230" s="21"/>
      <c r="G230" s="21"/>
      <c r="H230" s="21"/>
    </row>
    <row r="231" spans="1:10" x14ac:dyDescent="0.4">
      <c r="B231" s="47" t="s">
        <v>268</v>
      </c>
      <c r="C231" s="44"/>
      <c r="D231" s="44"/>
      <c r="E231" s="52"/>
      <c r="F231" s="21"/>
      <c r="G231" s="21"/>
      <c r="H231" s="21"/>
    </row>
    <row r="232" spans="1:10" ht="19.5" thickBot="1" x14ac:dyDescent="0.45">
      <c r="B232" s="47" t="s">
        <v>269</v>
      </c>
      <c r="C232" s="47"/>
      <c r="D232" s="47"/>
      <c r="E232" s="295" t="s">
        <v>270</v>
      </c>
      <c r="F232" s="86" t="str">
        <f>A229&amp;".回答欄"</f>
        <v>質問30.回答欄</v>
      </c>
      <c r="G232" s="86"/>
      <c r="H232" s="86"/>
    </row>
    <row r="233" spans="1:10" ht="19.5" thickTop="1" x14ac:dyDescent="0.4">
      <c r="B233" s="47" t="s">
        <v>271</v>
      </c>
      <c r="C233" s="47"/>
      <c r="D233" s="47"/>
      <c r="E233" s="295"/>
      <c r="F233" s="87" t="s">
        <v>250</v>
      </c>
      <c r="G233" s="98" t="s">
        <v>194</v>
      </c>
      <c r="H233" s="87" t="s">
        <v>195</v>
      </c>
    </row>
    <row r="234" spans="1:10" x14ac:dyDescent="0.4">
      <c r="B234" s="213" t="s">
        <v>272</v>
      </c>
      <c r="C234" s="47"/>
      <c r="D234" s="47"/>
      <c r="E234" s="43" t="s">
        <v>217</v>
      </c>
      <c r="F234" s="99">
        <v>3</v>
      </c>
      <c r="G234" s="99">
        <v>3</v>
      </c>
      <c r="H234" s="99">
        <v>3</v>
      </c>
      <c r="J234" s="21">
        <f>IF(SUM(J235:J237)=3,1,0)</f>
        <v>1</v>
      </c>
    </row>
    <row r="235" spans="1:10" x14ac:dyDescent="0.4">
      <c r="B235" s="134" t="s">
        <v>192</v>
      </c>
      <c r="C235" s="47"/>
      <c r="D235" s="47"/>
      <c r="E235" s="32" t="s">
        <v>273</v>
      </c>
      <c r="F235" s="181"/>
      <c r="G235" s="181"/>
      <c r="H235" s="181"/>
      <c r="J235" s="21">
        <f>IF(K92=0,1,IF(AND(K92=1,OR(COUNTA(F236:F243)=8,F235&lt;&gt;"")),1,0))</f>
        <v>1</v>
      </c>
    </row>
    <row r="236" spans="1:10" x14ac:dyDescent="0.4">
      <c r="B236" s="47"/>
      <c r="C236" s="47"/>
      <c r="D236" s="47"/>
      <c r="E236" s="32" t="s">
        <v>274</v>
      </c>
      <c r="F236" s="181"/>
      <c r="G236" s="181"/>
      <c r="H236" s="181"/>
      <c r="J236" s="21">
        <f>IF(K93=0,1,IF(AND(K93=1,OR(COUNTA(G236:G243)=8,G235&lt;&gt;"")),1,0))</f>
        <v>1</v>
      </c>
    </row>
    <row r="237" spans="1:10" x14ac:dyDescent="0.4">
      <c r="B237" s="47"/>
      <c r="C237" s="47"/>
      <c r="D237" s="47"/>
      <c r="E237" s="32" t="s">
        <v>275</v>
      </c>
      <c r="F237" s="181"/>
      <c r="G237" s="181"/>
      <c r="H237" s="181"/>
      <c r="J237" s="21">
        <f>IF(K94=0,1,IF(AND(K94=1,OR(COUNTA(H236:H243)=8,H235&lt;&gt;"")),1,0))</f>
        <v>1</v>
      </c>
    </row>
    <row r="238" spans="1:10" x14ac:dyDescent="0.4">
      <c r="B238" s="47"/>
      <c r="C238" s="47"/>
      <c r="D238" s="47"/>
      <c r="E238" s="32" t="s">
        <v>276</v>
      </c>
      <c r="F238" s="181"/>
      <c r="G238" s="181"/>
      <c r="H238" s="181"/>
    </row>
    <row r="239" spans="1:10" x14ac:dyDescent="0.4">
      <c r="B239" s="47"/>
      <c r="C239" s="47"/>
      <c r="D239" s="47"/>
      <c r="E239" s="32" t="s">
        <v>277</v>
      </c>
      <c r="F239" s="181"/>
      <c r="G239" s="181"/>
      <c r="H239" s="181"/>
    </row>
    <row r="240" spans="1:10" x14ac:dyDescent="0.4">
      <c r="B240" s="47"/>
      <c r="C240" s="47"/>
      <c r="D240" s="47"/>
      <c r="E240" s="32" t="s">
        <v>278</v>
      </c>
      <c r="F240" s="181"/>
      <c r="G240" s="181"/>
      <c r="H240" s="181"/>
    </row>
    <row r="241" spans="1:9" x14ac:dyDescent="0.4">
      <c r="B241" s="47"/>
      <c r="C241" s="47"/>
      <c r="D241" s="47"/>
      <c r="E241" s="32" t="s">
        <v>279</v>
      </c>
      <c r="F241" s="181"/>
      <c r="G241" s="181"/>
      <c r="H241" s="181"/>
    </row>
    <row r="242" spans="1:9" x14ac:dyDescent="0.4">
      <c r="B242" s="47"/>
      <c r="C242" s="47"/>
      <c r="D242" s="47"/>
      <c r="E242" s="32" t="s">
        <v>280</v>
      </c>
      <c r="F242" s="181"/>
      <c r="G242" s="181"/>
      <c r="H242" s="181"/>
    </row>
    <row r="243" spans="1:9" x14ac:dyDescent="0.4">
      <c r="B243" s="47"/>
      <c r="C243" s="47"/>
      <c r="D243" s="47"/>
      <c r="E243" s="32" t="s">
        <v>281</v>
      </c>
      <c r="F243" s="181"/>
      <c r="G243" s="181"/>
      <c r="H243" s="181"/>
    </row>
    <row r="244" spans="1:9" x14ac:dyDescent="0.4">
      <c r="B244" s="47"/>
      <c r="C244" s="47"/>
      <c r="D244" s="47"/>
      <c r="E244" s="100"/>
      <c r="G244" s="21"/>
      <c r="H244" s="21"/>
    </row>
    <row r="245" spans="1:9" x14ac:dyDescent="0.4">
      <c r="B245" s="47"/>
      <c r="C245" s="47"/>
      <c r="D245" s="47"/>
      <c r="E245" s="100"/>
      <c r="G245" s="21"/>
      <c r="H245" s="21"/>
    </row>
    <row r="246" spans="1:9" x14ac:dyDescent="0.4">
      <c r="B246" s="47"/>
      <c r="C246" s="47"/>
      <c r="D246" s="47"/>
      <c r="E246" s="100"/>
      <c r="G246" s="21"/>
      <c r="H246" s="21"/>
    </row>
    <row r="248" spans="1:9" ht="18.75" customHeight="1" x14ac:dyDescent="0.4">
      <c r="A248" s="17" t="s">
        <v>282</v>
      </c>
      <c r="B248" s="44" t="s">
        <v>283</v>
      </c>
      <c r="C248" s="44"/>
      <c r="D248" s="44"/>
      <c r="E248" s="44"/>
      <c r="F248" s="21"/>
      <c r="G248" s="22"/>
      <c r="H248" s="21"/>
      <c r="I248" s="21"/>
    </row>
    <row r="249" spans="1:9" ht="18.75" customHeight="1" x14ac:dyDescent="0.4">
      <c r="A249" s="17" t="str">
        <f>IF(J268=1,L1,K1)</f>
        <v>未回答</v>
      </c>
      <c r="B249" s="37" t="s">
        <v>284</v>
      </c>
      <c r="C249" s="101"/>
      <c r="D249" s="101"/>
      <c r="E249" s="101"/>
      <c r="F249" s="21"/>
      <c r="G249" s="22"/>
      <c r="H249" s="21"/>
      <c r="I249" s="21"/>
    </row>
    <row r="250" spans="1:9" ht="18.75" customHeight="1" x14ac:dyDescent="0.4">
      <c r="B250" s="37" t="s">
        <v>285</v>
      </c>
      <c r="C250" s="101"/>
      <c r="D250" s="101"/>
      <c r="E250" s="101"/>
      <c r="F250" s="21"/>
      <c r="G250" s="22"/>
      <c r="H250" s="21"/>
      <c r="I250" s="21"/>
    </row>
    <row r="251" spans="1:9" ht="18.75" customHeight="1" x14ac:dyDescent="0.4">
      <c r="B251" s="102" t="s">
        <v>286</v>
      </c>
      <c r="C251" s="101"/>
      <c r="D251" s="101"/>
      <c r="E251" s="101"/>
      <c r="F251" s="21"/>
      <c r="G251" s="22"/>
      <c r="H251" s="21"/>
      <c r="I251" s="21"/>
    </row>
    <row r="252" spans="1:9" ht="18.75" customHeight="1" x14ac:dyDescent="0.4">
      <c r="B252" s="103" t="s">
        <v>287</v>
      </c>
      <c r="C252" s="104"/>
      <c r="D252" s="104"/>
      <c r="E252" s="104"/>
      <c r="F252" s="21"/>
      <c r="G252" s="22"/>
      <c r="H252" s="21"/>
      <c r="I252" s="21"/>
    </row>
    <row r="253" spans="1:9" ht="18.75" customHeight="1" x14ac:dyDescent="0.4">
      <c r="B253" s="105" t="s">
        <v>288</v>
      </c>
      <c r="C253" s="52"/>
      <c r="D253" s="52"/>
      <c r="E253" s="52"/>
      <c r="F253" s="21"/>
      <c r="G253" s="22"/>
      <c r="H253" s="21"/>
      <c r="I253" s="21"/>
    </row>
    <row r="254" spans="1:9" ht="18.75" customHeight="1" x14ac:dyDescent="0.4">
      <c r="B254" s="105" t="s">
        <v>289</v>
      </c>
      <c r="C254" s="52"/>
      <c r="D254" s="52"/>
      <c r="E254" s="52"/>
      <c r="F254" s="21"/>
      <c r="G254" s="22"/>
      <c r="H254" s="21"/>
      <c r="I254" s="21"/>
    </row>
    <row r="255" spans="1:9" ht="18.75" customHeight="1" x14ac:dyDescent="0.4">
      <c r="B255" s="105" t="s">
        <v>290</v>
      </c>
      <c r="C255" s="52"/>
      <c r="D255" s="52"/>
      <c r="E255" s="52"/>
      <c r="F255" s="21"/>
      <c r="G255" s="22"/>
      <c r="H255" s="21"/>
      <c r="I255" s="21"/>
    </row>
    <row r="256" spans="1:9" ht="18.75" customHeight="1" x14ac:dyDescent="0.4">
      <c r="B256" s="106" t="s">
        <v>291</v>
      </c>
      <c r="C256" s="52"/>
      <c r="D256" s="52"/>
      <c r="E256" s="52"/>
      <c r="F256" s="21"/>
      <c r="G256" s="22"/>
      <c r="H256" s="21"/>
      <c r="I256" s="21"/>
    </row>
    <row r="257" spans="2:15" ht="18.75" customHeight="1" x14ac:dyDescent="0.4">
      <c r="B257" s="105"/>
      <c r="C257" s="52"/>
      <c r="D257" s="52"/>
      <c r="E257" s="52"/>
      <c r="F257" s="21"/>
      <c r="G257" s="22"/>
      <c r="H257" s="21"/>
      <c r="I257" s="21"/>
    </row>
    <row r="258" spans="2:15" ht="18.75" customHeight="1" x14ac:dyDescent="0.4">
      <c r="B258" s="105" t="s">
        <v>292</v>
      </c>
      <c r="C258" s="52"/>
      <c r="D258" s="52"/>
      <c r="E258" s="52"/>
      <c r="F258" s="21"/>
      <c r="G258" s="22"/>
      <c r="H258" s="21"/>
      <c r="I258" s="21"/>
    </row>
    <row r="259" spans="2:15" ht="18.75" customHeight="1" x14ac:dyDescent="0.4">
      <c r="B259" s="105" t="s">
        <v>293</v>
      </c>
      <c r="C259" s="52"/>
      <c r="D259" s="52"/>
      <c r="E259" s="52"/>
      <c r="F259" s="21"/>
      <c r="G259" s="22"/>
      <c r="H259" s="21"/>
      <c r="I259" s="21"/>
    </row>
    <row r="260" spans="2:15" ht="18.75" customHeight="1" x14ac:dyDescent="0.4">
      <c r="B260" s="105" t="s">
        <v>294</v>
      </c>
      <c r="C260" s="52"/>
      <c r="D260" s="52"/>
      <c r="E260" s="52"/>
      <c r="F260" s="21"/>
      <c r="G260" s="22"/>
      <c r="H260" s="21"/>
      <c r="I260" s="21"/>
    </row>
    <row r="261" spans="2:15" ht="18.75" customHeight="1" x14ac:dyDescent="0.4">
      <c r="B261" s="105"/>
      <c r="C261" s="52"/>
      <c r="D261" s="52"/>
      <c r="E261" s="52"/>
      <c r="F261" s="21"/>
      <c r="G261" s="22"/>
      <c r="H261" s="21"/>
      <c r="I261" s="21"/>
    </row>
    <row r="262" spans="2:15" ht="18.75" customHeight="1" x14ac:dyDescent="0.4">
      <c r="B262" s="105" t="s">
        <v>295</v>
      </c>
      <c r="C262" s="52"/>
      <c r="D262" s="52"/>
      <c r="E262" s="52"/>
      <c r="F262" s="21"/>
      <c r="G262" s="22"/>
      <c r="H262" s="21"/>
      <c r="I262" s="21"/>
    </row>
    <row r="263" spans="2:15" ht="18.75" customHeight="1" x14ac:dyDescent="0.4">
      <c r="B263" s="105" t="s">
        <v>296</v>
      </c>
      <c r="C263" s="52"/>
      <c r="D263" s="52"/>
      <c r="E263" s="52"/>
      <c r="F263" s="21"/>
      <c r="G263" s="22"/>
      <c r="H263" s="21"/>
      <c r="I263" s="21"/>
    </row>
    <row r="264" spans="2:15" x14ac:dyDescent="0.4">
      <c r="B264" s="257"/>
      <c r="C264" s="58" t="str">
        <f>A248&amp;".回答欄"</f>
        <v>質問31.回答欄</v>
      </c>
      <c r="D264" s="58"/>
      <c r="E264" s="58"/>
      <c r="F264" s="58"/>
      <c r="G264" s="58"/>
      <c r="H264" s="58"/>
      <c r="I264" s="21"/>
    </row>
    <row r="265" spans="2:15" x14ac:dyDescent="0.4">
      <c r="B265" s="258"/>
      <c r="C265" s="58" t="s">
        <v>297</v>
      </c>
      <c r="D265" s="58"/>
      <c r="E265" s="107"/>
      <c r="F265" s="108" t="s">
        <v>298</v>
      </c>
      <c r="G265" s="58"/>
      <c r="H265" s="58"/>
      <c r="I265" s="21"/>
    </row>
    <row r="266" spans="2:15" ht="27.75" thickBot="1" x14ac:dyDescent="0.45">
      <c r="B266" s="258"/>
      <c r="C266" s="109" t="s">
        <v>299</v>
      </c>
      <c r="D266" s="109" t="s">
        <v>300</v>
      </c>
      <c r="E266" s="110" t="s">
        <v>301</v>
      </c>
      <c r="F266" s="111" t="s">
        <v>302</v>
      </c>
      <c r="G266" s="109" t="str">
        <f t="shared" ref="G266:H267" si="0">D266</f>
        <v>基本給・手当・賞与・一時金等の
支払総額 ※2</v>
      </c>
      <c r="H266" s="109" t="str">
        <f t="shared" si="0"/>
        <v>他の事業と兼務している人数</v>
      </c>
      <c r="I266" s="21"/>
    </row>
    <row r="267" spans="2:15" ht="19.5" thickTop="1" x14ac:dyDescent="0.4">
      <c r="B267" s="112" t="s">
        <v>303</v>
      </c>
      <c r="C267" s="77" t="s">
        <v>304</v>
      </c>
      <c r="D267" s="77" t="s">
        <v>305</v>
      </c>
      <c r="E267" s="113" t="s">
        <v>304</v>
      </c>
      <c r="F267" s="77" t="s">
        <v>304</v>
      </c>
      <c r="G267" s="77" t="str">
        <f>D267</f>
        <v>万円</v>
      </c>
      <c r="H267" s="77" t="str">
        <f t="shared" si="0"/>
        <v>人</v>
      </c>
      <c r="I267" s="21"/>
    </row>
    <row r="268" spans="2:15" x14ac:dyDescent="0.4">
      <c r="B268" s="87" t="s">
        <v>217</v>
      </c>
      <c r="C268" s="114">
        <v>2</v>
      </c>
      <c r="D268" s="114">
        <v>1200</v>
      </c>
      <c r="E268" s="115">
        <v>1</v>
      </c>
      <c r="F268" s="116">
        <v>1.3</v>
      </c>
      <c r="G268" s="114">
        <v>800</v>
      </c>
      <c r="H268" s="114">
        <v>1.3</v>
      </c>
      <c r="I268" s="21"/>
      <c r="J268" s="21">
        <f>IF(SUM(J270:O270)=6,1,0)</f>
        <v>0</v>
      </c>
    </row>
    <row r="269" spans="2:15" x14ac:dyDescent="0.4">
      <c r="B269" s="87" t="s">
        <v>198</v>
      </c>
      <c r="C269" s="182"/>
      <c r="D269" s="182"/>
      <c r="E269" s="210"/>
      <c r="F269" s="215"/>
      <c r="G269" s="182"/>
      <c r="H269" s="194"/>
      <c r="I269" s="21"/>
    </row>
    <row r="270" spans="2:15" x14ac:dyDescent="0.4">
      <c r="B270" s="117" t="s">
        <v>306</v>
      </c>
      <c r="C270" s="182"/>
      <c r="D270" s="181"/>
      <c r="E270" s="194"/>
      <c r="F270" s="195"/>
      <c r="G270" s="182"/>
      <c r="H270" s="182"/>
      <c r="I270" s="21"/>
      <c r="J270" s="21">
        <f>IF(OR(C269=調査票管理表※最後に非表示に!$D$2,COUNTA(C270:C279)=10),1,0)</f>
        <v>0</v>
      </c>
      <c r="K270" s="174">
        <f>IF(OR(D269=調査票管理表※最後に非表示に!$D$2,COUNTA(D270:D279)=10),1,0)</f>
        <v>0</v>
      </c>
      <c r="L270" s="174">
        <f>IF(OR(E269=調査票管理表※最後に非表示に!$D$2,COUNTA(E270:E279)=10),1,0)</f>
        <v>0</v>
      </c>
      <c r="M270" s="21">
        <f>IF(OR(F269=調査票管理表※最後に非表示に!$D$2,COUNTA(F270:F279)=10),1,0)</f>
        <v>0</v>
      </c>
      <c r="N270" s="21">
        <f>IF(OR(G269=調査票管理表※最後に非表示に!$D$2,COUNTA(G270:G279)=10),1,0)</f>
        <v>0</v>
      </c>
      <c r="O270" s="21">
        <f>IF(OR(H269=調査票管理表※最後に非表示に!$D$2,COUNTA(H270:H279)=10),1,0)</f>
        <v>0</v>
      </c>
    </row>
    <row r="271" spans="2:15" x14ac:dyDescent="0.4">
      <c r="B271" s="117" t="s">
        <v>307</v>
      </c>
      <c r="C271" s="181"/>
      <c r="D271" s="181"/>
      <c r="E271" s="196"/>
      <c r="F271" s="197"/>
      <c r="G271" s="181"/>
      <c r="H271" s="181"/>
      <c r="I271" s="21"/>
    </row>
    <row r="272" spans="2:15" x14ac:dyDescent="0.4">
      <c r="B272" s="117" t="s">
        <v>308</v>
      </c>
      <c r="C272" s="181"/>
      <c r="D272" s="181"/>
      <c r="E272" s="196"/>
      <c r="F272" s="197"/>
      <c r="G272" s="181"/>
      <c r="H272" s="181"/>
      <c r="I272" s="21"/>
    </row>
    <row r="273" spans="1:9" x14ac:dyDescent="0.4">
      <c r="B273" s="117" t="s">
        <v>309</v>
      </c>
      <c r="C273" s="181"/>
      <c r="D273" s="181"/>
      <c r="E273" s="196"/>
      <c r="F273" s="197"/>
      <c r="G273" s="181"/>
      <c r="H273" s="181"/>
      <c r="I273" s="21"/>
    </row>
    <row r="274" spans="1:9" x14ac:dyDescent="0.4">
      <c r="B274" s="117" t="s">
        <v>310</v>
      </c>
      <c r="C274" s="181"/>
      <c r="D274" s="181"/>
      <c r="E274" s="196"/>
      <c r="F274" s="197"/>
      <c r="G274" s="181"/>
      <c r="H274" s="181"/>
      <c r="I274" s="21"/>
    </row>
    <row r="275" spans="1:9" x14ac:dyDescent="0.4">
      <c r="B275" s="117" t="s">
        <v>311</v>
      </c>
      <c r="C275" s="181"/>
      <c r="D275" s="181"/>
      <c r="E275" s="196"/>
      <c r="F275" s="197"/>
      <c r="G275" s="181"/>
      <c r="H275" s="181"/>
      <c r="I275" s="21"/>
    </row>
    <row r="276" spans="1:9" x14ac:dyDescent="0.4">
      <c r="B276" s="117" t="s">
        <v>312</v>
      </c>
      <c r="C276" s="181"/>
      <c r="D276" s="181"/>
      <c r="E276" s="196"/>
      <c r="F276" s="197"/>
      <c r="G276" s="181"/>
      <c r="H276" s="181"/>
      <c r="I276" s="21"/>
    </row>
    <row r="277" spans="1:9" x14ac:dyDescent="0.4">
      <c r="B277" s="117" t="s">
        <v>313</v>
      </c>
      <c r="C277" s="181"/>
      <c r="D277" s="181"/>
      <c r="E277" s="196"/>
      <c r="F277" s="197"/>
      <c r="G277" s="181"/>
      <c r="H277" s="181"/>
      <c r="I277" s="21"/>
    </row>
    <row r="278" spans="1:9" x14ac:dyDescent="0.4">
      <c r="B278" s="117" t="s">
        <v>314</v>
      </c>
      <c r="C278" s="181"/>
      <c r="D278" s="181"/>
      <c r="E278" s="196"/>
      <c r="F278" s="197"/>
      <c r="G278" s="181"/>
      <c r="H278" s="181"/>
      <c r="I278" s="21"/>
    </row>
    <row r="279" spans="1:9" x14ac:dyDescent="0.4">
      <c r="B279" s="117" t="s">
        <v>315</v>
      </c>
      <c r="C279" s="181"/>
      <c r="D279" s="181"/>
      <c r="E279" s="196"/>
      <c r="F279" s="197"/>
      <c r="G279" s="181"/>
      <c r="H279" s="181"/>
      <c r="I279" s="39"/>
    </row>
    <row r="280" spans="1:9" x14ac:dyDescent="0.4">
      <c r="B280" s="118" t="s">
        <v>316</v>
      </c>
      <c r="C280" s="275"/>
      <c r="D280" s="276"/>
      <c r="E280" s="276"/>
      <c r="F280" s="276"/>
      <c r="G280" s="276"/>
      <c r="H280" s="277"/>
      <c r="I280" s="39"/>
    </row>
    <row r="281" spans="1:9" x14ac:dyDescent="0.4">
      <c r="B281" s="198"/>
      <c r="C281" s="193"/>
      <c r="D281" s="193"/>
      <c r="E281" s="216"/>
      <c r="F281" s="217"/>
      <c r="G281" s="193"/>
      <c r="H281" s="193"/>
      <c r="I281" s="39"/>
    </row>
    <row r="282" spans="1:9" x14ac:dyDescent="0.4">
      <c r="B282" s="198"/>
      <c r="C282" s="243"/>
      <c r="D282" s="243"/>
      <c r="E282" s="246"/>
      <c r="F282" s="247"/>
      <c r="G282" s="243"/>
      <c r="H282" s="243"/>
      <c r="I282" s="39"/>
    </row>
    <row r="283" spans="1:9" x14ac:dyDescent="0.4">
      <c r="B283" s="198"/>
      <c r="C283" s="243"/>
      <c r="D283" s="243"/>
      <c r="E283" s="246"/>
      <c r="F283" s="247"/>
      <c r="G283" s="243"/>
      <c r="H283" s="243"/>
      <c r="I283" s="39"/>
    </row>
    <row r="284" spans="1:9" x14ac:dyDescent="0.4">
      <c r="B284" s="22" t="s">
        <v>5938</v>
      </c>
      <c r="C284" s="1"/>
      <c r="D284" s="1"/>
      <c r="E284" s="1"/>
      <c r="G284" s="39"/>
      <c r="H284" s="39"/>
      <c r="I284" s="39"/>
    </row>
    <row r="285" spans="1:9" x14ac:dyDescent="0.4">
      <c r="C285" s="1"/>
      <c r="D285" s="1"/>
      <c r="E285" s="1"/>
      <c r="G285" s="39"/>
      <c r="H285" s="39"/>
      <c r="I285" s="39"/>
    </row>
    <row r="286" spans="1:9" ht="19.5" thickBot="1" x14ac:dyDescent="0.45">
      <c r="A286" s="17" t="s">
        <v>317</v>
      </c>
      <c r="B286" s="40" t="s">
        <v>318</v>
      </c>
      <c r="C286" s="40"/>
      <c r="D286" s="40"/>
      <c r="E286" s="104"/>
      <c r="F286" s="288" t="s">
        <v>319</v>
      </c>
      <c r="G286" s="86" t="str">
        <f>A286&amp;".回答欄"</f>
        <v>質問32.回答欄</v>
      </c>
      <c r="H286" s="86"/>
    </row>
    <row r="287" spans="1:9" ht="19.5" thickTop="1" x14ac:dyDescent="0.4">
      <c r="A287" s="17" t="str">
        <f>IF(J289=1,L1,K1)</f>
        <v>回答完了</v>
      </c>
      <c r="B287" s="22" t="s">
        <v>320</v>
      </c>
      <c r="F287" s="289"/>
      <c r="G287" s="120" t="s">
        <v>321</v>
      </c>
      <c r="H287" s="112" t="s">
        <v>322</v>
      </c>
    </row>
    <row r="288" spans="1:9" x14ac:dyDescent="0.4">
      <c r="B288" s="138" t="s">
        <v>286</v>
      </c>
      <c r="F288" s="119" t="s">
        <v>198</v>
      </c>
      <c r="G288" s="209"/>
      <c r="H288" s="183"/>
    </row>
    <row r="289" spans="1:12" x14ac:dyDescent="0.4">
      <c r="B289" s="138" t="s">
        <v>323</v>
      </c>
      <c r="F289" s="121" t="s">
        <v>324</v>
      </c>
      <c r="G289" s="181"/>
      <c r="H289" s="181"/>
      <c r="J289" s="21">
        <f>IF(K92=0,1,IF(AND(K92=1,K289=1,L289=1),1,0))</f>
        <v>1</v>
      </c>
      <c r="K289" s="174">
        <f>IF(OR(G288&lt;&gt;"",COUNTA(G289:G292)=4),1,0)</f>
        <v>0</v>
      </c>
      <c r="L289" s="174">
        <f>IF(OR(H288&lt;&gt;"",COUNTA(H289:H292)=4),1,0)</f>
        <v>0</v>
      </c>
    </row>
    <row r="290" spans="1:12" x14ac:dyDescent="0.4">
      <c r="B290" s="21"/>
      <c r="C290" s="38"/>
      <c r="D290" s="38"/>
      <c r="E290" s="1"/>
      <c r="F290" s="121" t="s">
        <v>325</v>
      </c>
      <c r="G290" s="181"/>
      <c r="H290" s="181"/>
    </row>
    <row r="291" spans="1:12" x14ac:dyDescent="0.4">
      <c r="B291" s="103"/>
      <c r="C291" s="38"/>
      <c r="D291" s="38"/>
      <c r="E291" s="1"/>
      <c r="F291" s="121" t="s">
        <v>326</v>
      </c>
      <c r="G291" s="181"/>
      <c r="H291" s="181"/>
    </row>
    <row r="292" spans="1:12" x14ac:dyDescent="0.4">
      <c r="B292" s="103"/>
      <c r="C292" s="38"/>
      <c r="D292" s="38"/>
      <c r="E292" s="1"/>
      <c r="F292" s="121" t="s">
        <v>5954</v>
      </c>
      <c r="G292" s="181"/>
      <c r="H292" s="181"/>
    </row>
    <row r="293" spans="1:12" x14ac:dyDescent="0.4">
      <c r="B293" s="103"/>
      <c r="C293" s="38"/>
      <c r="D293" s="38"/>
      <c r="E293" s="1"/>
      <c r="F293" s="121" t="s">
        <v>327</v>
      </c>
      <c r="G293" s="302"/>
      <c r="H293" s="296"/>
    </row>
    <row r="294" spans="1:12" x14ac:dyDescent="0.4">
      <c r="B294" s="103"/>
      <c r="C294" s="1"/>
      <c r="D294" s="1"/>
      <c r="E294" s="1"/>
      <c r="F294" s="181"/>
      <c r="G294" s="303"/>
      <c r="H294" s="297"/>
      <c r="I294" s="39"/>
    </row>
    <row r="295" spans="1:12" x14ac:dyDescent="0.4">
      <c r="B295" s="105"/>
      <c r="C295" s="1"/>
      <c r="D295" s="1"/>
      <c r="E295" s="1"/>
      <c r="F295" s="181"/>
      <c r="G295" s="185"/>
      <c r="H295" s="185"/>
      <c r="I295" s="39"/>
    </row>
    <row r="296" spans="1:12" x14ac:dyDescent="0.4">
      <c r="B296" s="105"/>
      <c r="C296" s="1"/>
      <c r="D296" s="1"/>
      <c r="E296" s="1"/>
      <c r="F296" s="245" t="str">
        <f>IF(OR(AND(COUNTA(G289:G292)=4,G292&lt;SUM(G289:G291)),AND(COUNTA(H289:H292)=4,H292&lt;SUM(H289:H291))),"4.看護系職種総計の数字が、1.助産師・2.保健師・3.看護師の合計より小さくなっています。記入された数字をご確認ください。","")</f>
        <v/>
      </c>
      <c r="G296" s="39"/>
      <c r="H296" s="39"/>
      <c r="I296" s="39"/>
    </row>
    <row r="297" spans="1:12" x14ac:dyDescent="0.4">
      <c r="B297" s="105"/>
      <c r="C297" s="1"/>
      <c r="D297" s="1"/>
      <c r="E297" s="1"/>
      <c r="G297" s="39"/>
      <c r="H297" s="39"/>
      <c r="I297" s="39"/>
    </row>
    <row r="298" spans="1:12" ht="19.5" thickBot="1" x14ac:dyDescent="0.45">
      <c r="A298" s="17" t="s">
        <v>328</v>
      </c>
      <c r="B298" s="44" t="s">
        <v>329</v>
      </c>
      <c r="C298" s="44"/>
      <c r="D298" s="44"/>
      <c r="E298" s="52"/>
      <c r="F298" s="21"/>
      <c r="G298" s="29"/>
      <c r="H298" s="30" t="str">
        <f>A298&amp;".回答欄"</f>
        <v>質問33.回答欄</v>
      </c>
    </row>
    <row r="299" spans="1:12" ht="19.5" thickTop="1" x14ac:dyDescent="0.4">
      <c r="A299" s="17" t="str">
        <f>IF(J299=1,L1,K1)</f>
        <v>未回答</v>
      </c>
      <c r="B299" s="22" t="s">
        <v>330</v>
      </c>
      <c r="F299" s="21"/>
      <c r="G299" s="122" t="s">
        <v>331</v>
      </c>
      <c r="H299" s="183"/>
      <c r="J299" s="21">
        <f>IF(COUNTA(H299:H306)&gt;0,1,0)</f>
        <v>0</v>
      </c>
    </row>
    <row r="300" spans="1:12" x14ac:dyDescent="0.4">
      <c r="B300" s="38"/>
      <c r="C300" s="38"/>
      <c r="D300" s="38"/>
      <c r="E300" s="1"/>
      <c r="F300" s="21"/>
      <c r="G300" s="121" t="s">
        <v>332</v>
      </c>
      <c r="H300" s="183"/>
    </row>
    <row r="301" spans="1:12" x14ac:dyDescent="0.4">
      <c r="B301" s="38"/>
      <c r="C301" s="38"/>
      <c r="D301" s="38"/>
      <c r="E301" s="1"/>
      <c r="F301" s="21"/>
      <c r="G301" s="121" t="s">
        <v>333</v>
      </c>
      <c r="H301" s="183"/>
    </row>
    <row r="302" spans="1:12" x14ac:dyDescent="0.4">
      <c r="B302" s="38"/>
      <c r="C302" s="38"/>
      <c r="D302" s="38"/>
      <c r="E302" s="1"/>
      <c r="F302" s="21"/>
      <c r="G302" s="121" t="s">
        <v>334</v>
      </c>
      <c r="H302" s="181"/>
    </row>
    <row r="303" spans="1:12" x14ac:dyDescent="0.4">
      <c r="B303" s="38"/>
      <c r="C303" s="38"/>
      <c r="D303" s="38"/>
      <c r="E303" s="1"/>
      <c r="F303" s="21"/>
      <c r="G303" s="121" t="s">
        <v>335</v>
      </c>
      <c r="H303" s="181"/>
    </row>
    <row r="304" spans="1:12" x14ac:dyDescent="0.4">
      <c r="B304" s="38"/>
      <c r="C304" s="38"/>
      <c r="D304" s="38"/>
      <c r="E304" s="1"/>
      <c r="F304" s="21"/>
      <c r="G304" s="121" t="s">
        <v>336</v>
      </c>
      <c r="H304" s="181"/>
    </row>
    <row r="305" spans="1:11" ht="27" x14ac:dyDescent="0.4">
      <c r="B305" s="38"/>
      <c r="C305" s="38"/>
      <c r="D305" s="38"/>
      <c r="E305" s="1"/>
      <c r="F305" s="21"/>
      <c r="G305" s="93" t="s">
        <v>337</v>
      </c>
      <c r="H305" s="181"/>
    </row>
    <row r="306" spans="1:11" x14ac:dyDescent="0.4">
      <c r="F306" s="21"/>
      <c r="G306" s="121" t="s">
        <v>338</v>
      </c>
      <c r="H306" s="181"/>
    </row>
    <row r="307" spans="1:11" x14ac:dyDescent="0.4">
      <c r="F307" s="21"/>
      <c r="G307" s="43" t="s">
        <v>69</v>
      </c>
      <c r="H307" s="189"/>
    </row>
    <row r="308" spans="1:11" x14ac:dyDescent="0.4">
      <c r="F308" s="21"/>
      <c r="G308" s="123"/>
      <c r="H308" s="124"/>
    </row>
    <row r="309" spans="1:11" ht="19.5" thickBot="1" x14ac:dyDescent="0.45">
      <c r="A309" s="17" t="s">
        <v>339</v>
      </c>
      <c r="B309" s="40" t="s">
        <v>5939</v>
      </c>
      <c r="C309" s="40"/>
      <c r="D309" s="40"/>
      <c r="E309" s="104"/>
      <c r="F309" s="21"/>
      <c r="G309" s="29" t="s">
        <v>340</v>
      </c>
      <c r="H309" s="30" t="str">
        <f>A309&amp;".回答欄"</f>
        <v>質問34.回答欄</v>
      </c>
      <c r="J309" s="21">
        <f>IF(SUM(J310:J311)=2,1,0)</f>
        <v>1</v>
      </c>
    </row>
    <row r="310" spans="1:11" ht="19.5" thickTop="1" x14ac:dyDescent="0.4">
      <c r="A310" s="17" t="str">
        <f>IF(J309=1,L1,K1)</f>
        <v>回答完了</v>
      </c>
      <c r="B310" s="134" t="s">
        <v>192</v>
      </c>
      <c r="C310" s="38"/>
      <c r="D310" s="38"/>
      <c r="E310" s="1"/>
      <c r="F310" s="21"/>
      <c r="G310" s="55" t="s">
        <v>193</v>
      </c>
      <c r="H310" s="184"/>
      <c r="J310" s="21">
        <f>IF(K92=0,1,IF(AND(K92=1,H310&lt;&gt;""),1,0))</f>
        <v>1</v>
      </c>
    </row>
    <row r="311" spans="1:11" x14ac:dyDescent="0.4">
      <c r="B311" s="37" t="s">
        <v>341</v>
      </c>
      <c r="C311" s="38"/>
      <c r="D311" s="38"/>
      <c r="F311" s="21"/>
      <c r="G311" s="125" t="s">
        <v>211</v>
      </c>
      <c r="H311" s="184"/>
      <c r="J311" s="21">
        <f>IF(K93=0,1,IF(AND(K93=1,H311&lt;&gt;""),1,0))</f>
        <v>1</v>
      </c>
    </row>
    <row r="312" spans="1:11" x14ac:dyDescent="0.4">
      <c r="B312" s="37" t="s">
        <v>5940</v>
      </c>
      <c r="C312" s="38"/>
      <c r="D312" s="38"/>
      <c r="F312" s="21"/>
      <c r="G312" s="126"/>
      <c r="H312" s="39"/>
    </row>
    <row r="313" spans="1:11" x14ac:dyDescent="0.4">
      <c r="B313" s="38" t="s">
        <v>5941</v>
      </c>
      <c r="C313" s="38"/>
      <c r="D313" s="38"/>
      <c r="F313" s="21"/>
      <c r="G313" s="126"/>
      <c r="H313" s="39"/>
    </row>
    <row r="314" spans="1:11" x14ac:dyDescent="0.4">
      <c r="B314" s="38" t="s">
        <v>5942</v>
      </c>
      <c r="C314" s="38"/>
      <c r="D314" s="38"/>
      <c r="F314" s="21"/>
      <c r="G314" s="126"/>
      <c r="H314" s="39"/>
    </row>
    <row r="315" spans="1:11" x14ac:dyDescent="0.4">
      <c r="B315" s="38" t="s">
        <v>161</v>
      </c>
      <c r="C315" s="38"/>
      <c r="D315" s="38"/>
      <c r="F315" s="21"/>
      <c r="G315" s="126"/>
      <c r="H315" s="39"/>
    </row>
    <row r="316" spans="1:11" x14ac:dyDescent="0.4">
      <c r="B316" s="21"/>
      <c r="C316" s="38"/>
      <c r="D316" s="38"/>
      <c r="F316" s="21" t="s">
        <v>132</v>
      </c>
      <c r="G316" s="38"/>
      <c r="H316" s="38"/>
    </row>
    <row r="317" spans="1:11" ht="19.5" thickBot="1" x14ac:dyDescent="0.45">
      <c r="A317" s="17" t="s">
        <v>342</v>
      </c>
      <c r="B317" s="44" t="s">
        <v>343</v>
      </c>
      <c r="C317" s="44"/>
      <c r="D317" s="44"/>
      <c r="E317" s="52"/>
      <c r="F317" s="128"/>
      <c r="G317" s="127" t="str">
        <f>A317&amp;".回答欄"</f>
        <v>質問35.回答欄</v>
      </c>
      <c r="H317" s="127"/>
    </row>
    <row r="318" spans="1:11" ht="19.5" thickTop="1" x14ac:dyDescent="0.4">
      <c r="A318" s="17" t="str">
        <f>IF(J319=1,L1,K1)</f>
        <v>回答完了</v>
      </c>
      <c r="B318" s="44" t="s">
        <v>344</v>
      </c>
      <c r="C318" s="38"/>
      <c r="D318" s="38"/>
      <c r="E318" s="1"/>
      <c r="F318" s="71"/>
      <c r="G318" s="87" t="s">
        <v>193</v>
      </c>
      <c r="H318" s="87" t="s">
        <v>211</v>
      </c>
    </row>
    <row r="319" spans="1:11" x14ac:dyDescent="0.4">
      <c r="B319" s="134" t="s">
        <v>192</v>
      </c>
      <c r="C319" s="38"/>
      <c r="D319" s="38"/>
      <c r="F319" s="88" t="s">
        <v>345</v>
      </c>
      <c r="G319" s="89"/>
      <c r="H319" s="90"/>
      <c r="J319" s="21">
        <f>IF(SUM(J320:K320)=2,1,0)</f>
        <v>1</v>
      </c>
    </row>
    <row r="320" spans="1:11" x14ac:dyDescent="0.4">
      <c r="B320" s="38" t="s">
        <v>346</v>
      </c>
      <c r="F320" s="121" t="s">
        <v>347</v>
      </c>
      <c r="G320" s="181"/>
      <c r="H320" s="181"/>
      <c r="J320" s="21">
        <f>IF(K92=0,1,IF(OR(COUNTIF(G320:G324,B321)=5,AND(K92=1,COUNTA(G320:G324)=5,COUNTA(G326:G327)=1)),1,0))</f>
        <v>1</v>
      </c>
      <c r="K320" s="174">
        <f>IF(K93=0,1,IF(OR(COUNTIF(H320:H324,B321)=5,AND(K93=1,COUNTA(H320:H324)=5,COUNTA(H326:H327)=1)),1,0))</f>
        <v>1</v>
      </c>
    </row>
    <row r="321" spans="1:10" x14ac:dyDescent="0.4">
      <c r="B321" s="38" t="s">
        <v>348</v>
      </c>
      <c r="F321" s="121" t="s">
        <v>349</v>
      </c>
      <c r="G321" s="181"/>
      <c r="H321" s="181"/>
    </row>
    <row r="322" spans="1:10" x14ac:dyDescent="0.4">
      <c r="B322" s="1"/>
      <c r="C322" s="1"/>
      <c r="D322" s="1"/>
      <c r="E322" s="1"/>
      <c r="F322" s="121" t="s">
        <v>350</v>
      </c>
      <c r="G322" s="181"/>
      <c r="H322" s="181"/>
    </row>
    <row r="323" spans="1:10" x14ac:dyDescent="0.4">
      <c r="B323" s="1"/>
      <c r="C323" s="1"/>
      <c r="D323" s="1"/>
      <c r="E323" s="1"/>
      <c r="F323" s="121" t="s">
        <v>351</v>
      </c>
      <c r="G323" s="181"/>
      <c r="H323" s="181"/>
    </row>
    <row r="324" spans="1:10" x14ac:dyDescent="0.4">
      <c r="B324" s="1"/>
      <c r="C324" s="1"/>
      <c r="D324" s="1"/>
      <c r="E324" s="1"/>
      <c r="F324" s="121" t="s">
        <v>352</v>
      </c>
      <c r="G324" s="181"/>
      <c r="H324" s="181"/>
    </row>
    <row r="325" spans="1:10" x14ac:dyDescent="0.4">
      <c r="F325" s="88" t="s">
        <v>353</v>
      </c>
      <c r="G325" s="89"/>
      <c r="H325" s="90"/>
    </row>
    <row r="326" spans="1:10" ht="27" x14ac:dyDescent="0.4">
      <c r="F326" s="93" t="s">
        <v>354</v>
      </c>
      <c r="G326" s="199"/>
      <c r="H326" s="199"/>
    </row>
    <row r="327" spans="1:10" ht="27" x14ac:dyDescent="0.4">
      <c r="F327" s="93" t="s">
        <v>355</v>
      </c>
      <c r="G327" s="199"/>
      <c r="H327" s="199"/>
    </row>
    <row r="328" spans="1:10" x14ac:dyDescent="0.4">
      <c r="F328" s="21"/>
      <c r="G328" s="39"/>
      <c r="H328" s="39"/>
    </row>
    <row r="329" spans="1:10" ht="19.5" thickBot="1" x14ac:dyDescent="0.45">
      <c r="A329" s="17" t="s">
        <v>356</v>
      </c>
      <c r="B329" s="40" t="s">
        <v>357</v>
      </c>
      <c r="F329" s="21"/>
      <c r="G329" s="128"/>
      <c r="H329" s="129" t="str">
        <f>A329&amp;"回答欄"</f>
        <v>質問36回答欄</v>
      </c>
    </row>
    <row r="330" spans="1:10" ht="19.5" thickTop="1" x14ac:dyDescent="0.4">
      <c r="A330" s="17" t="str">
        <f>IF(J330=1,L1,K1)</f>
        <v>未回答</v>
      </c>
      <c r="B330" s="40" t="s">
        <v>358</v>
      </c>
      <c r="F330" s="21"/>
      <c r="G330" s="130" t="s">
        <v>359</v>
      </c>
      <c r="H330" s="183"/>
      <c r="J330" s="21">
        <f>IF(OR(COUNTA(H330:H336)&gt;0,H338=調査票管理表※最後に非表示に!D2),1,0)</f>
        <v>0</v>
      </c>
    </row>
    <row r="331" spans="1:10" x14ac:dyDescent="0.4">
      <c r="F331" s="21"/>
      <c r="G331" s="121" t="s">
        <v>360</v>
      </c>
      <c r="H331" s="181"/>
    </row>
    <row r="332" spans="1:10" x14ac:dyDescent="0.4">
      <c r="F332" s="21"/>
      <c r="G332" s="121" t="s">
        <v>361</v>
      </c>
      <c r="H332" s="181"/>
    </row>
    <row r="333" spans="1:10" x14ac:dyDescent="0.4">
      <c r="F333" s="21"/>
      <c r="G333" s="121" t="s">
        <v>362</v>
      </c>
      <c r="H333" s="181"/>
    </row>
    <row r="334" spans="1:10" x14ac:dyDescent="0.4">
      <c r="F334" s="21"/>
      <c r="G334" s="121" t="s">
        <v>363</v>
      </c>
      <c r="H334" s="181"/>
    </row>
    <row r="335" spans="1:10" x14ac:dyDescent="0.4">
      <c r="F335" s="21"/>
      <c r="G335" s="121" t="s">
        <v>364</v>
      </c>
      <c r="H335" s="181"/>
    </row>
    <row r="336" spans="1:10" x14ac:dyDescent="0.4">
      <c r="F336" s="21"/>
      <c r="G336" s="121" t="s">
        <v>232</v>
      </c>
      <c r="H336" s="181"/>
    </row>
    <row r="337" spans="1:11" x14ac:dyDescent="0.4">
      <c r="F337" s="21"/>
      <c r="G337" s="121" t="s">
        <v>365</v>
      </c>
      <c r="H337" s="185"/>
    </row>
    <row r="338" spans="1:11" ht="27" x14ac:dyDescent="0.4">
      <c r="F338" s="21"/>
      <c r="G338" s="93" t="s">
        <v>366</v>
      </c>
      <c r="H338" s="181"/>
    </row>
    <row r="339" spans="1:11" x14ac:dyDescent="0.4">
      <c r="F339" s="21"/>
      <c r="G339" s="51"/>
      <c r="H339" s="39"/>
    </row>
    <row r="340" spans="1:11" ht="19.5" thickBot="1" x14ac:dyDescent="0.45">
      <c r="A340" s="17" t="s">
        <v>367</v>
      </c>
      <c r="B340" s="44" t="s">
        <v>368</v>
      </c>
      <c r="C340" s="44"/>
      <c r="D340" s="44"/>
      <c r="E340" s="52"/>
      <c r="F340" s="128"/>
      <c r="G340" s="86" t="str">
        <f>A340&amp;".回答欄"</f>
        <v>質問37.回答欄</v>
      </c>
      <c r="H340" s="86"/>
    </row>
    <row r="341" spans="1:11" ht="19.5" thickTop="1" x14ac:dyDescent="0.4">
      <c r="A341" s="17" t="str">
        <f>IF(J341=1,L1,K1)</f>
        <v>回答完了</v>
      </c>
      <c r="B341" s="38" t="s">
        <v>369</v>
      </c>
      <c r="C341" s="38"/>
      <c r="D341" s="38"/>
      <c r="E341" s="1"/>
      <c r="F341" s="131"/>
      <c r="G341" s="87" t="s">
        <v>370</v>
      </c>
      <c r="H341" s="87" t="s">
        <v>371</v>
      </c>
      <c r="J341" s="21">
        <f>IF(SUM(J342:J344)=3,1,0)</f>
        <v>1</v>
      </c>
    </row>
    <row r="342" spans="1:11" x14ac:dyDescent="0.4">
      <c r="B342" s="38" t="s">
        <v>372</v>
      </c>
      <c r="C342" s="38"/>
      <c r="D342" s="38"/>
      <c r="F342" s="121" t="s">
        <v>193</v>
      </c>
      <c r="G342" s="181"/>
      <c r="H342" s="181"/>
      <c r="J342" s="21">
        <f>IF(K92=0,1,IF(AND(K92=1,K342=1),1,0))</f>
        <v>1</v>
      </c>
      <c r="K342" s="174">
        <f>IF(G342=$B$341,1,IF(AND(G342=$B$342,H342&lt;&gt;""),1,0))</f>
        <v>0</v>
      </c>
    </row>
    <row r="343" spans="1:11" x14ac:dyDescent="0.4">
      <c r="B343" s="38"/>
      <c r="C343" s="38"/>
      <c r="D343" s="38"/>
      <c r="F343" s="121" t="s">
        <v>211</v>
      </c>
      <c r="G343" s="181"/>
      <c r="H343" s="181"/>
      <c r="J343" s="21">
        <f>IF(K93=0,1,IF(AND(K93=1,K343=1),1,0))</f>
        <v>1</v>
      </c>
      <c r="K343" s="174">
        <f>IF(G343=$B$341,1,IF(AND(G343=$B$342,H343&lt;&gt;""),1,0))</f>
        <v>0</v>
      </c>
    </row>
    <row r="344" spans="1:11" x14ac:dyDescent="0.4">
      <c r="B344" s="38"/>
      <c r="C344" s="38"/>
      <c r="D344" s="38"/>
      <c r="F344" s="121" t="s">
        <v>212</v>
      </c>
      <c r="G344" s="181"/>
      <c r="H344" s="181"/>
      <c r="J344" s="21">
        <f>IF(K94=0,1,IF(AND(K94=1,K344=1),1,0))</f>
        <v>1</v>
      </c>
      <c r="K344" s="174">
        <f>IF(G344=$B$341,1,IF(AND(G344=$B$342,H344&lt;&gt;""),1,0))</f>
        <v>0</v>
      </c>
    </row>
    <row r="345" spans="1:11" x14ac:dyDescent="0.4">
      <c r="B345" s="38"/>
      <c r="C345" s="38"/>
      <c r="D345" s="38"/>
      <c r="F345" s="21"/>
      <c r="G345" s="126"/>
      <c r="H345" s="21"/>
    </row>
    <row r="346" spans="1:11" ht="19.5" thickBot="1" x14ac:dyDescent="0.45">
      <c r="A346" s="17" t="s">
        <v>373</v>
      </c>
      <c r="B346" s="44" t="s">
        <v>374</v>
      </c>
      <c r="C346" s="44"/>
      <c r="D346" s="44"/>
      <c r="E346" s="52"/>
      <c r="F346" s="21"/>
      <c r="G346" s="29" t="s">
        <v>375</v>
      </c>
      <c r="H346" s="30" t="str">
        <f>A346&amp;".回答欄"</f>
        <v>質問38.回答欄</v>
      </c>
      <c r="J346" s="21">
        <f>IF(SUM(J347:J349)=3,1,0)</f>
        <v>1</v>
      </c>
    </row>
    <row r="347" spans="1:11" ht="19.5" thickTop="1" x14ac:dyDescent="0.4">
      <c r="A347" s="17" t="str">
        <f>IF(J346=1,L1,K1)</f>
        <v>回答完了</v>
      </c>
      <c r="B347" s="134" t="s">
        <v>192</v>
      </c>
      <c r="C347" s="38"/>
      <c r="D347" s="38"/>
      <c r="F347" s="21"/>
      <c r="G347" s="132" t="s">
        <v>250</v>
      </c>
      <c r="H347" s="200"/>
      <c r="J347" s="21">
        <f>IF(K92=0,1,IF(AND(K92=1,H347&lt;&gt;""),1,0))</f>
        <v>1</v>
      </c>
    </row>
    <row r="348" spans="1:11" x14ac:dyDescent="0.4">
      <c r="B348" s="38" t="s">
        <v>376</v>
      </c>
      <c r="C348" s="38"/>
      <c r="D348" s="38"/>
      <c r="F348" s="21"/>
      <c r="G348" s="173" t="s">
        <v>194</v>
      </c>
      <c r="H348" s="182"/>
      <c r="J348" s="21">
        <f>IF(K93=0,1,IF(AND(K93=1,H348&lt;&gt;""),1,0))</f>
        <v>1</v>
      </c>
    </row>
    <row r="349" spans="1:11" x14ac:dyDescent="0.4">
      <c r="B349" s="38" t="s">
        <v>377</v>
      </c>
      <c r="C349" s="1"/>
      <c r="D349" s="1"/>
      <c r="E349" s="1"/>
      <c r="F349" s="21"/>
      <c r="G349" s="72" t="s">
        <v>195</v>
      </c>
      <c r="H349" s="182"/>
      <c r="J349" s="21">
        <f>IF(K94=0,1,IF(AND(K94=1,H349&lt;&gt;""),1,0))</f>
        <v>1</v>
      </c>
    </row>
    <row r="350" spans="1:11" x14ac:dyDescent="0.4">
      <c r="A350" s="21"/>
      <c r="B350" s="1" t="s">
        <v>378</v>
      </c>
      <c r="C350" s="21"/>
      <c r="D350" s="21"/>
      <c r="E350" s="21"/>
      <c r="F350" s="21"/>
      <c r="G350" s="21"/>
      <c r="H350" s="21"/>
    </row>
    <row r="351" spans="1:11" ht="19.5" thickBot="1" x14ac:dyDescent="0.45">
      <c r="A351" s="17" t="s">
        <v>379</v>
      </c>
      <c r="B351" s="40" t="s">
        <v>380</v>
      </c>
      <c r="D351" s="18"/>
      <c r="F351" s="21"/>
      <c r="G351" s="70"/>
      <c r="H351" s="30" t="str">
        <f>A351&amp;".回答欄"</f>
        <v>質問39.回答欄</v>
      </c>
    </row>
    <row r="352" spans="1:11" ht="19.5" thickTop="1" x14ac:dyDescent="0.4">
      <c r="A352" s="17" t="str">
        <f>IF(J352=1,L1,K1)</f>
        <v>未回答</v>
      </c>
      <c r="B352" s="38" t="s">
        <v>381</v>
      </c>
      <c r="C352" s="38"/>
      <c r="D352" s="38"/>
      <c r="E352" s="1"/>
      <c r="F352" s="21"/>
      <c r="G352" s="71" t="s">
        <v>382</v>
      </c>
      <c r="H352" s="183"/>
      <c r="J352" s="21">
        <f>IF(H352&lt;&gt;"",1,0)</f>
        <v>0</v>
      </c>
    </row>
    <row r="353" spans="1:10" x14ac:dyDescent="0.4">
      <c r="B353" s="38" t="s">
        <v>383</v>
      </c>
      <c r="C353" s="38"/>
      <c r="D353" s="38"/>
      <c r="E353" s="1"/>
      <c r="F353" s="21"/>
      <c r="G353" s="51"/>
      <c r="H353" s="39"/>
    </row>
    <row r="354" spans="1:10" x14ac:dyDescent="0.4">
      <c r="B354" s="1"/>
      <c r="C354" s="1"/>
      <c r="D354" s="1"/>
      <c r="E354" s="1"/>
      <c r="F354" s="21"/>
      <c r="G354" s="51"/>
      <c r="H354" s="39"/>
    </row>
    <row r="355" spans="1:10" ht="19.5" thickBot="1" x14ac:dyDescent="0.45">
      <c r="A355" s="17" t="s">
        <v>384</v>
      </c>
      <c r="B355" s="44" t="s">
        <v>385</v>
      </c>
      <c r="C355" s="44"/>
      <c r="D355" s="44"/>
      <c r="E355" s="52"/>
      <c r="F355" s="21"/>
      <c r="G355" s="70"/>
      <c r="H355" s="30" t="str">
        <f>A355&amp;".回答欄"</f>
        <v>質問40.回答欄</v>
      </c>
    </row>
    <row r="356" spans="1:10" ht="19.5" thickTop="1" x14ac:dyDescent="0.4">
      <c r="A356" s="17" t="str">
        <f>IF(J356=1,L1,K1)</f>
        <v>未回答</v>
      </c>
      <c r="B356" s="1"/>
      <c r="C356" s="1"/>
      <c r="D356" s="1"/>
      <c r="E356" s="1"/>
      <c r="F356" s="21"/>
      <c r="G356" s="92" t="s">
        <v>386</v>
      </c>
      <c r="H356" s="183"/>
      <c r="J356" s="21">
        <f>IF(H352=B353,1,IF(AND(H352=B352,COUNTA(H356:H361)&gt;0),1,0))</f>
        <v>0</v>
      </c>
    </row>
    <row r="357" spans="1:10" x14ac:dyDescent="0.4">
      <c r="B357" s="1"/>
      <c r="C357" s="1"/>
      <c r="D357" s="1"/>
      <c r="E357" s="1"/>
      <c r="F357" s="21"/>
      <c r="G357" s="93" t="s">
        <v>387</v>
      </c>
      <c r="H357" s="181"/>
    </row>
    <row r="358" spans="1:10" x14ac:dyDescent="0.4">
      <c r="B358" s="1"/>
      <c r="C358" s="1"/>
      <c r="D358" s="1"/>
      <c r="E358" s="1"/>
      <c r="F358" s="21"/>
      <c r="G358" s="93" t="s">
        <v>388</v>
      </c>
      <c r="H358" s="181"/>
    </row>
    <row r="359" spans="1:10" ht="27" x14ac:dyDescent="0.4">
      <c r="B359" s="1"/>
      <c r="C359" s="1"/>
      <c r="D359" s="1"/>
      <c r="E359" s="1"/>
      <c r="F359" s="21"/>
      <c r="G359" s="93" t="s">
        <v>389</v>
      </c>
      <c r="H359" s="181"/>
    </row>
    <row r="360" spans="1:10" x14ac:dyDescent="0.4">
      <c r="B360" s="1"/>
      <c r="C360" s="1"/>
      <c r="D360" s="1"/>
      <c r="E360" s="1"/>
      <c r="F360" s="21"/>
      <c r="G360" s="93" t="s">
        <v>390</v>
      </c>
      <c r="H360" s="181"/>
    </row>
    <row r="361" spans="1:10" x14ac:dyDescent="0.4">
      <c r="B361" s="1"/>
      <c r="C361" s="1"/>
      <c r="D361" s="1"/>
      <c r="E361" s="1"/>
      <c r="F361" s="21"/>
      <c r="G361" s="93" t="s">
        <v>257</v>
      </c>
      <c r="H361" s="181"/>
    </row>
    <row r="362" spans="1:10" x14ac:dyDescent="0.4">
      <c r="B362" s="21"/>
      <c r="C362" s="1"/>
      <c r="D362" s="1"/>
      <c r="E362" s="1"/>
      <c r="F362" s="21"/>
      <c r="G362" s="93" t="s">
        <v>69</v>
      </c>
      <c r="H362" s="185"/>
    </row>
    <row r="363" spans="1:10" x14ac:dyDescent="0.4">
      <c r="A363" s="21"/>
      <c r="B363" s="1"/>
      <c r="C363" s="1"/>
      <c r="D363" s="1"/>
      <c r="E363" s="1"/>
      <c r="F363" s="21"/>
      <c r="G363" s="133"/>
      <c r="H363" s="39"/>
    </row>
    <row r="364" spans="1:10" ht="19.5" thickBot="1" x14ac:dyDescent="0.45">
      <c r="A364" s="17" t="s">
        <v>391</v>
      </c>
      <c r="B364" s="40" t="s">
        <v>392</v>
      </c>
      <c r="C364" s="1"/>
      <c r="D364" s="1"/>
      <c r="E364" s="134"/>
      <c r="F364" s="21"/>
      <c r="G364" s="70"/>
      <c r="H364" s="30" t="str">
        <f>A364&amp;".回答欄"</f>
        <v>質問41.回答欄</v>
      </c>
    </row>
    <row r="365" spans="1:10" ht="19.5" thickTop="1" x14ac:dyDescent="0.4">
      <c r="A365" s="17" t="str">
        <f>IF(J365=1,L1,K1)</f>
        <v>未回答</v>
      </c>
      <c r="B365" s="38"/>
      <c r="C365" s="1"/>
      <c r="D365" s="1"/>
      <c r="E365" s="1"/>
      <c r="F365" s="21"/>
      <c r="G365" s="135" t="s">
        <v>393</v>
      </c>
      <c r="H365" s="180"/>
      <c r="J365" s="21">
        <f>IF(COUNTA(H365:H368)&gt;0,1,0)</f>
        <v>0</v>
      </c>
    </row>
    <row r="366" spans="1:10" x14ac:dyDescent="0.4">
      <c r="A366" s="21"/>
      <c r="B366" s="38"/>
      <c r="C366" s="1"/>
      <c r="D366" s="1"/>
      <c r="E366" s="1"/>
      <c r="F366" s="21"/>
      <c r="G366" s="93" t="s">
        <v>394</v>
      </c>
      <c r="H366" s="181"/>
    </row>
    <row r="367" spans="1:10" ht="27" x14ac:dyDescent="0.4">
      <c r="A367" s="21"/>
      <c r="B367" s="38"/>
      <c r="C367" s="1"/>
      <c r="D367" s="1"/>
      <c r="E367" s="1"/>
      <c r="F367" s="21"/>
      <c r="G367" s="93" t="s">
        <v>395</v>
      </c>
      <c r="H367" s="182"/>
    </row>
    <row r="368" spans="1:10" x14ac:dyDescent="0.4">
      <c r="A368" s="21"/>
      <c r="B368" s="38"/>
      <c r="C368" s="134"/>
      <c r="D368" s="1"/>
      <c r="E368" s="1"/>
      <c r="F368" s="21"/>
      <c r="G368" s="93" t="s">
        <v>396</v>
      </c>
      <c r="H368" s="182"/>
    </row>
    <row r="369" spans="1:11" ht="45.6" customHeight="1" x14ac:dyDescent="0.4">
      <c r="A369" s="21"/>
      <c r="B369" s="38"/>
      <c r="C369" s="134"/>
      <c r="D369" s="1"/>
      <c r="E369" s="1"/>
      <c r="F369" s="21"/>
      <c r="G369" s="179" t="s">
        <v>397</v>
      </c>
      <c r="H369" s="190"/>
    </row>
    <row r="370" spans="1:11" x14ac:dyDescent="0.4">
      <c r="A370" s="21"/>
      <c r="B370" s="37"/>
      <c r="C370" s="134"/>
      <c r="D370" s="1"/>
      <c r="E370" s="1"/>
      <c r="F370" s="21"/>
      <c r="G370" s="136"/>
      <c r="H370" s="137"/>
    </row>
    <row r="371" spans="1:11" x14ac:dyDescent="0.4">
      <c r="A371" s="21"/>
      <c r="B371" s="1"/>
      <c r="C371" s="1"/>
      <c r="D371" s="1"/>
      <c r="E371" s="1"/>
      <c r="F371" s="21"/>
      <c r="G371" s="133"/>
      <c r="H371" s="39"/>
    </row>
    <row r="372" spans="1:11" ht="19.5" thickBot="1" x14ac:dyDescent="0.45">
      <c r="A372" s="17" t="s">
        <v>398</v>
      </c>
      <c r="B372" s="40" t="s">
        <v>399</v>
      </c>
      <c r="C372" s="40"/>
      <c r="D372" s="40"/>
      <c r="E372" s="104"/>
      <c r="F372" s="21"/>
      <c r="G372" s="70" t="s">
        <v>400</v>
      </c>
      <c r="H372" s="30" t="str">
        <f>A372&amp;".回答欄"</f>
        <v>質問42.回答欄</v>
      </c>
    </row>
    <row r="373" spans="1:11" ht="27.75" thickTop="1" x14ac:dyDescent="0.4">
      <c r="A373" s="17" t="str">
        <f>IF(J373=1,L1,K1)</f>
        <v>未回答</v>
      </c>
      <c r="B373" s="38"/>
      <c r="C373" s="138"/>
      <c r="D373" s="38"/>
      <c r="E373" s="1"/>
      <c r="F373" s="21"/>
      <c r="G373" s="139" t="s">
        <v>401</v>
      </c>
      <c r="H373" s="181"/>
      <c r="J373" s="21">
        <f>IF(COUNTA(H373:H376)&gt;0,1,0)</f>
        <v>0</v>
      </c>
    </row>
    <row r="374" spans="1:11" ht="27" x14ac:dyDescent="0.4">
      <c r="B374" s="38"/>
      <c r="C374" s="138"/>
      <c r="D374" s="38"/>
      <c r="E374" s="1"/>
      <c r="F374" s="21"/>
      <c r="G374" s="139" t="s">
        <v>402</v>
      </c>
      <c r="H374" s="181"/>
    </row>
    <row r="375" spans="1:11" ht="27" x14ac:dyDescent="0.4">
      <c r="B375" s="38"/>
      <c r="C375" s="134"/>
      <c r="D375" s="1"/>
      <c r="E375" s="1"/>
      <c r="F375" s="21"/>
      <c r="G375" s="139" t="s">
        <v>403</v>
      </c>
      <c r="H375" s="181"/>
    </row>
    <row r="376" spans="1:11" x14ac:dyDescent="0.4">
      <c r="B376" s="1"/>
      <c r="C376" s="134"/>
      <c r="D376" s="1"/>
      <c r="E376" s="1"/>
      <c r="F376" s="21"/>
      <c r="G376" s="139" t="s">
        <v>396</v>
      </c>
      <c r="H376" s="181"/>
    </row>
    <row r="377" spans="1:11" ht="39.6" customHeight="1" x14ac:dyDescent="0.4">
      <c r="B377" s="1"/>
      <c r="C377" s="134"/>
      <c r="D377" s="1"/>
      <c r="E377" s="1"/>
      <c r="F377" s="21"/>
      <c r="G377" s="93" t="s">
        <v>404</v>
      </c>
      <c r="H377" s="185"/>
    </row>
    <row r="378" spans="1:11" x14ac:dyDescent="0.4">
      <c r="B378" s="1"/>
      <c r="C378" s="134"/>
      <c r="D378" s="1"/>
      <c r="E378" s="1"/>
      <c r="F378" s="21"/>
      <c r="G378" s="133"/>
      <c r="H378" s="39"/>
    </row>
    <row r="379" spans="1:11" x14ac:dyDescent="0.4">
      <c r="A379" s="17" t="s">
        <v>405</v>
      </c>
      <c r="B379" s="44" t="s">
        <v>406</v>
      </c>
      <c r="C379" s="140"/>
      <c r="D379" s="44"/>
      <c r="E379" s="1"/>
      <c r="F379" s="21"/>
    </row>
    <row r="380" spans="1:11" x14ac:dyDescent="0.4">
      <c r="A380" s="17" t="str">
        <f>IF(J381=1,L1,K1)</f>
        <v>回答完了</v>
      </c>
      <c r="B380" s="22" t="s">
        <v>407</v>
      </c>
      <c r="C380" s="1"/>
      <c r="D380" s="1"/>
      <c r="E380" s="1"/>
      <c r="F380" s="21"/>
      <c r="G380" s="21"/>
      <c r="H380" s="21"/>
    </row>
    <row r="381" spans="1:11" x14ac:dyDescent="0.4">
      <c r="B381" s="21"/>
      <c r="C381" s="1"/>
      <c r="D381" s="1"/>
      <c r="E381" s="1"/>
      <c r="F381" s="141"/>
      <c r="G381" s="58" t="str">
        <f>A379&amp;".回答欄"</f>
        <v>質問43.回答欄</v>
      </c>
      <c r="H381" s="58"/>
      <c r="J381" s="21">
        <f>IF(K382=0,1,IF(AND(K382=1,J382=1),1,0))</f>
        <v>1</v>
      </c>
    </row>
    <row r="382" spans="1:11" ht="19.5" thickBot="1" x14ac:dyDescent="0.45">
      <c r="B382" s="21"/>
      <c r="C382" s="1"/>
      <c r="D382" s="1"/>
      <c r="E382" s="1"/>
      <c r="F382" s="75"/>
      <c r="G382" s="64" t="s">
        <v>408</v>
      </c>
      <c r="H382" s="64" t="s">
        <v>409</v>
      </c>
      <c r="J382" s="21">
        <f>IF(G383=調査票管理表※最後に非表示に!D2,1,IF(COUNTA(G384:G386)&gt;0,1,0))</f>
        <v>0</v>
      </c>
      <c r="K382" s="174">
        <f>IF(OR(H211=B212,H211=B213,H213=B212,H213=B213,H215=B212,H215=B213),1,0)</f>
        <v>0</v>
      </c>
    </row>
    <row r="383" spans="1:11" ht="19.5" thickTop="1" x14ac:dyDescent="0.4">
      <c r="B383" s="21"/>
      <c r="C383" s="1"/>
      <c r="D383" s="1"/>
      <c r="E383" s="1"/>
      <c r="F383" s="142" t="s">
        <v>410</v>
      </c>
      <c r="G383" s="180"/>
      <c r="H383" s="201"/>
    </row>
    <row r="384" spans="1:11" x14ac:dyDescent="0.4">
      <c r="B384" s="66"/>
      <c r="C384" s="1"/>
      <c r="D384" s="1"/>
      <c r="E384" s="1"/>
      <c r="F384" s="143" t="s">
        <v>411</v>
      </c>
      <c r="G384" s="181"/>
      <c r="H384" s="185"/>
    </row>
    <row r="385" spans="1:10" x14ac:dyDescent="0.4">
      <c r="B385" s="66"/>
      <c r="C385" s="1"/>
      <c r="D385" s="1"/>
      <c r="E385" s="1"/>
      <c r="F385" s="56" t="s">
        <v>412</v>
      </c>
      <c r="G385" s="181"/>
      <c r="H385" s="185"/>
    </row>
    <row r="386" spans="1:10" x14ac:dyDescent="0.4">
      <c r="B386" s="66"/>
      <c r="C386" s="1"/>
      <c r="D386" s="1"/>
      <c r="E386" s="1"/>
      <c r="F386" s="56" t="s">
        <v>413</v>
      </c>
      <c r="G386" s="181"/>
      <c r="H386" s="185"/>
    </row>
    <row r="387" spans="1:10" x14ac:dyDescent="0.4">
      <c r="B387" s="66"/>
      <c r="C387" s="1"/>
      <c r="D387" s="1"/>
      <c r="E387" s="1"/>
      <c r="F387" s="21"/>
      <c r="G387" s="133"/>
      <c r="H387" s="39"/>
    </row>
    <row r="388" spans="1:10" ht="19.5" thickBot="1" x14ac:dyDescent="0.45">
      <c r="A388" s="17" t="s">
        <v>414</v>
      </c>
      <c r="B388" s="40" t="s">
        <v>415</v>
      </c>
      <c r="C388" s="40"/>
      <c r="D388" s="40"/>
      <c r="E388" s="52"/>
      <c r="F388" s="21"/>
      <c r="G388" s="70"/>
      <c r="H388" s="30" t="str">
        <f>A388&amp;".回答欄"</f>
        <v>質問44.回答欄</v>
      </c>
    </row>
    <row r="389" spans="1:10" ht="19.5" thickTop="1" x14ac:dyDescent="0.4">
      <c r="A389" s="17" t="str">
        <f>IF(J389=1,L1,K1)</f>
        <v>未回答</v>
      </c>
      <c r="B389" s="38" t="s">
        <v>416</v>
      </c>
      <c r="C389" s="38"/>
      <c r="D389" s="38"/>
      <c r="E389" s="1"/>
      <c r="F389" s="21"/>
      <c r="G389" s="71" t="s">
        <v>417</v>
      </c>
      <c r="H389" s="183"/>
      <c r="J389" s="21">
        <f>IF(H389&lt;&gt;"",1,0)</f>
        <v>0</v>
      </c>
    </row>
    <row r="390" spans="1:10" x14ac:dyDescent="0.4">
      <c r="B390" s="38" t="s">
        <v>418</v>
      </c>
      <c r="C390" s="38"/>
      <c r="D390" s="38"/>
      <c r="E390" s="1"/>
      <c r="F390" s="21"/>
      <c r="G390" s="46"/>
      <c r="H390" s="39"/>
    </row>
    <row r="391" spans="1:10" x14ac:dyDescent="0.4">
      <c r="B391" s="38"/>
      <c r="C391" s="38"/>
      <c r="D391" s="38"/>
      <c r="E391" s="1"/>
      <c r="F391" s="21"/>
      <c r="G391" s="46"/>
      <c r="H391" s="39"/>
    </row>
    <row r="392" spans="1:10" ht="19.5" thickBot="1" x14ac:dyDescent="0.45">
      <c r="A392" s="17" t="s">
        <v>419</v>
      </c>
      <c r="B392" s="44" t="s">
        <v>5943</v>
      </c>
      <c r="C392" s="44"/>
      <c r="D392" s="44"/>
      <c r="E392" s="52"/>
      <c r="F392" s="21"/>
      <c r="G392" s="70"/>
      <c r="H392" s="30" t="str">
        <f>A392&amp;".回答欄"</f>
        <v>質問45.回答欄</v>
      </c>
    </row>
    <row r="393" spans="1:10" ht="19.5" thickTop="1" x14ac:dyDescent="0.4">
      <c r="A393" s="17" t="str">
        <f>IF(J393=1,$L$1,$K$1)</f>
        <v>未回答</v>
      </c>
      <c r="B393" s="38" t="s">
        <v>420</v>
      </c>
      <c r="C393" s="38"/>
      <c r="D393" s="38"/>
      <c r="E393" s="1"/>
      <c r="F393" s="21"/>
      <c r="G393" s="71" t="s">
        <v>421</v>
      </c>
      <c r="H393" s="183"/>
      <c r="J393" s="21">
        <f>IF(H393&lt;&gt;"",1,0)</f>
        <v>0</v>
      </c>
    </row>
    <row r="394" spans="1:10" x14ac:dyDescent="0.4">
      <c r="B394" s="38" t="s">
        <v>422</v>
      </c>
      <c r="C394" s="38"/>
      <c r="D394" s="38"/>
      <c r="E394" s="1"/>
      <c r="F394" s="21"/>
      <c r="G394" s="46"/>
      <c r="H394" s="39"/>
    </row>
    <row r="395" spans="1:10" x14ac:dyDescent="0.4">
      <c r="B395" s="38"/>
      <c r="C395" s="1"/>
      <c r="D395" s="1"/>
      <c r="E395" s="1"/>
      <c r="F395" s="21"/>
      <c r="G395" s="46"/>
      <c r="H395" s="39"/>
    </row>
    <row r="396" spans="1:10" ht="19.5" thickBot="1" x14ac:dyDescent="0.45">
      <c r="A396" s="17" t="s">
        <v>423</v>
      </c>
      <c r="B396" s="45" t="s">
        <v>424</v>
      </c>
      <c r="C396" s="45"/>
      <c r="D396" s="45"/>
      <c r="E396" s="46"/>
      <c r="F396" s="285" t="str">
        <f>A396&amp;".回答欄"</f>
        <v>質問46.回答欄</v>
      </c>
      <c r="G396" s="286"/>
      <c r="H396" s="287"/>
    </row>
    <row r="397" spans="1:10" ht="62.25" customHeight="1" thickTop="1" x14ac:dyDescent="0.4">
      <c r="A397" s="17" t="str">
        <f>IF(J397=1,$L$1,$K$1)</f>
        <v>未回答</v>
      </c>
      <c r="B397" s="1"/>
      <c r="C397" s="1"/>
      <c r="D397" s="1"/>
      <c r="E397" s="1"/>
      <c r="F397" s="282"/>
      <c r="G397" s="283"/>
      <c r="H397" s="284"/>
      <c r="J397" s="21">
        <f>IF(H393=B394,1,IF(AND(H393=B393,F397&lt;&gt;""),1,0))</f>
        <v>0</v>
      </c>
    </row>
    <row r="398" spans="1:10" x14ac:dyDescent="0.4">
      <c r="B398" s="1"/>
      <c r="C398" s="1"/>
      <c r="D398" s="1"/>
      <c r="E398" s="1"/>
      <c r="F398" s="21"/>
      <c r="G398" s="46"/>
      <c r="H398" s="39"/>
    </row>
    <row r="399" spans="1:10" x14ac:dyDescent="0.4">
      <c r="A399" s="17" t="s">
        <v>425</v>
      </c>
      <c r="B399" s="45" t="s">
        <v>426</v>
      </c>
      <c r="C399" s="45"/>
      <c r="D399" s="45"/>
      <c r="E399" s="46"/>
      <c r="F399" s="21"/>
    </row>
    <row r="400" spans="1:10" x14ac:dyDescent="0.4">
      <c r="A400" s="17" t="str">
        <f>IF(J403=1,$L$1,$K$1)</f>
        <v>回答完了</v>
      </c>
      <c r="B400" s="66" t="s">
        <v>427</v>
      </c>
      <c r="C400" s="1"/>
      <c r="D400" s="1"/>
      <c r="E400" s="46"/>
      <c r="F400" s="21"/>
    </row>
    <row r="401" spans="1:13" x14ac:dyDescent="0.4">
      <c r="B401" s="66" t="s">
        <v>428</v>
      </c>
      <c r="C401" s="1"/>
      <c r="D401" s="1"/>
      <c r="E401" s="144"/>
      <c r="F401" s="58" t="str">
        <f>A399&amp;"回答欄"</f>
        <v>質問47回答欄</v>
      </c>
      <c r="G401" s="58"/>
      <c r="H401" s="58"/>
    </row>
    <row r="402" spans="1:13" ht="19.5" thickBot="1" x14ac:dyDescent="0.45">
      <c r="B402" s="1"/>
      <c r="C402" s="1"/>
      <c r="D402" s="1"/>
      <c r="E402" s="145"/>
      <c r="F402" s="30" t="s">
        <v>250</v>
      </c>
      <c r="G402" s="30" t="s">
        <v>194</v>
      </c>
      <c r="H402" s="30" t="s">
        <v>195</v>
      </c>
    </row>
    <row r="403" spans="1:13" ht="19.5" thickTop="1" x14ac:dyDescent="0.4">
      <c r="B403" s="1"/>
      <c r="C403" s="1"/>
      <c r="D403" s="1"/>
      <c r="E403" s="146" t="s">
        <v>429</v>
      </c>
      <c r="F403" s="183"/>
      <c r="G403" s="183"/>
      <c r="H403" s="183"/>
      <c r="J403" s="21">
        <f>IF(SUM(K404:M410)=15,1,0)</f>
        <v>1</v>
      </c>
    </row>
    <row r="404" spans="1:13" x14ac:dyDescent="0.4">
      <c r="B404" s="1"/>
      <c r="C404" s="1"/>
      <c r="D404" s="1"/>
      <c r="E404" s="147" t="s">
        <v>430</v>
      </c>
      <c r="F404" s="185"/>
      <c r="G404" s="185"/>
      <c r="H404" s="185"/>
      <c r="K404" s="21">
        <f>IF(K92=0,1,IF(AND(K92=1,COUNTA(F403,F405,F407,F409)&gt;0),1,0))</f>
        <v>1</v>
      </c>
      <c r="L404" s="174">
        <f>IF(K93=0,1,IF(AND(K93=1,COUNTA(G403,G405,G407,G409)&gt;0),1,0))</f>
        <v>1</v>
      </c>
      <c r="M404" s="174">
        <f>IF(K94=0,1,IF(AND(K94=1,COUNTA(H403,H405,H407,H409)&gt;0),1,0))</f>
        <v>1</v>
      </c>
    </row>
    <row r="405" spans="1:13" x14ac:dyDescent="0.4">
      <c r="B405" s="1"/>
      <c r="C405" s="1"/>
      <c r="D405" s="1"/>
      <c r="E405" s="148" t="s">
        <v>431</v>
      </c>
      <c r="F405" s="181"/>
      <c r="G405" s="181"/>
      <c r="H405" s="181"/>
      <c r="K405" s="174">
        <f>IF(F403="",1,IF(AND(F403&lt;&gt;"",F404&lt;&gt;""),1,0))</f>
        <v>1</v>
      </c>
      <c r="L405" s="174">
        <f>IF(G403="",1,IF(AND(G403&lt;&gt;"",G404&lt;&gt;""),1,0))</f>
        <v>1</v>
      </c>
      <c r="M405" s="21">
        <f>IF(H403="",1,IF(AND(H403&lt;&gt;"",H404&lt;&gt;""),1,0))</f>
        <v>1</v>
      </c>
    </row>
    <row r="406" spans="1:13" x14ac:dyDescent="0.4">
      <c r="B406" s="1"/>
      <c r="C406" s="1"/>
      <c r="D406" s="1"/>
      <c r="E406" s="149" t="s">
        <v>432</v>
      </c>
      <c r="F406" s="185"/>
      <c r="G406" s="185"/>
      <c r="H406" s="185"/>
      <c r="K406" s="174">
        <f>IF(F405="",1,IF(AND(F405&lt;&gt;"",F406&lt;&gt;""),1,0))</f>
        <v>1</v>
      </c>
      <c r="L406" s="174">
        <f t="shared" ref="L406:M406" si="1">IF(G405="",1,IF(AND(G405&lt;&gt;"",G406&lt;&gt;""),1,0))</f>
        <v>1</v>
      </c>
      <c r="M406" s="21">
        <f t="shared" si="1"/>
        <v>1</v>
      </c>
    </row>
    <row r="407" spans="1:13" ht="27" x14ac:dyDescent="0.4">
      <c r="B407" s="1"/>
      <c r="C407" s="1"/>
      <c r="D407" s="1"/>
      <c r="E407" s="148" t="s">
        <v>433</v>
      </c>
      <c r="F407" s="181"/>
      <c r="G407" s="181"/>
      <c r="H407" s="181"/>
    </row>
    <row r="408" spans="1:13" ht="40.5" x14ac:dyDescent="0.4">
      <c r="B408" s="1"/>
      <c r="C408" s="1"/>
      <c r="D408" s="1"/>
      <c r="E408" s="147" t="s">
        <v>434</v>
      </c>
      <c r="F408" s="185"/>
      <c r="G408" s="185"/>
      <c r="H408" s="185"/>
      <c r="K408" s="174">
        <f>IF(F407="",1,IF(AND(F407&lt;&gt;"",F408&lt;&gt;""),1,0))</f>
        <v>1</v>
      </c>
      <c r="L408" s="174">
        <f t="shared" ref="L408:M408" si="2">IF(G407="",1,IF(AND(G407&lt;&gt;"",G408&lt;&gt;""),1,0))</f>
        <v>1</v>
      </c>
      <c r="M408" s="21">
        <f t="shared" si="2"/>
        <v>1</v>
      </c>
    </row>
    <row r="409" spans="1:13" x14ac:dyDescent="0.4">
      <c r="B409" s="1"/>
      <c r="C409" s="1"/>
      <c r="D409" s="1"/>
      <c r="E409" s="56" t="s">
        <v>435</v>
      </c>
      <c r="F409" s="278"/>
      <c r="G409" s="278"/>
      <c r="H409" s="278"/>
    </row>
    <row r="410" spans="1:13" x14ac:dyDescent="0.4">
      <c r="B410" s="1"/>
      <c r="C410" s="1"/>
      <c r="D410" s="150"/>
      <c r="E410" s="203"/>
      <c r="F410" s="279"/>
      <c r="G410" s="279"/>
      <c r="H410" s="279"/>
      <c r="K410" s="174">
        <f>IF(F409="",1,IF(AND(F409&lt;&gt;"",F411&lt;&gt;"",E410&lt;&gt;""),1,0))</f>
        <v>1</v>
      </c>
      <c r="L410" s="174">
        <f>IF(G409="",1,IF(AND(G409&lt;&gt;"",G411&lt;&gt;"",E410&lt;&gt;""),1,0))</f>
        <v>1</v>
      </c>
      <c r="M410" s="21">
        <f>IF(H409="",1,IF(AND(H409&lt;&gt;"",H411&lt;&gt;"",E410&lt;&gt;""),1,0))</f>
        <v>1</v>
      </c>
    </row>
    <row r="411" spans="1:13" x14ac:dyDescent="0.4">
      <c r="B411" s="1"/>
      <c r="C411" s="1"/>
      <c r="D411" s="1"/>
      <c r="E411" s="56" t="s">
        <v>436</v>
      </c>
      <c r="F411" s="185"/>
      <c r="G411" s="185"/>
      <c r="H411" s="185"/>
    </row>
    <row r="412" spans="1:13" x14ac:dyDescent="0.4">
      <c r="B412" s="1"/>
      <c r="C412" s="1"/>
      <c r="D412" s="1"/>
      <c r="E412" s="1"/>
      <c r="F412" s="21"/>
    </row>
    <row r="413" spans="1:13" x14ac:dyDescent="0.4">
      <c r="A413" s="17" t="s">
        <v>437</v>
      </c>
      <c r="B413" s="45" t="s">
        <v>438</v>
      </c>
      <c r="C413" s="45"/>
      <c r="D413" s="45"/>
      <c r="E413" s="46"/>
      <c r="F413" s="21"/>
      <c r="G413" s="19"/>
    </row>
    <row r="414" spans="1:13" x14ac:dyDescent="0.4">
      <c r="A414" s="17" t="str">
        <f>IF(J414=1,$L$1,$K$1)</f>
        <v>回答完了</v>
      </c>
      <c r="B414" s="66" t="s">
        <v>427</v>
      </c>
      <c r="C414" s="45"/>
      <c r="D414" s="45"/>
      <c r="E414" s="151"/>
      <c r="F414" s="152" t="str">
        <f>A413&amp;"回答欄"</f>
        <v>質問48回答欄</v>
      </c>
      <c r="G414" s="152"/>
      <c r="H414" s="152"/>
      <c r="J414" s="21">
        <f>IF(SUM(K415:M420)=12,1,0)</f>
        <v>1</v>
      </c>
    </row>
    <row r="415" spans="1:13" ht="19.5" thickBot="1" x14ac:dyDescent="0.45">
      <c r="B415" s="66" t="s">
        <v>428</v>
      </c>
      <c r="C415" s="45"/>
      <c r="D415" s="45"/>
      <c r="E415" s="153"/>
      <c r="F415" s="154" t="s">
        <v>193</v>
      </c>
      <c r="G415" s="154" t="s">
        <v>211</v>
      </c>
      <c r="H415" s="154" t="s">
        <v>212</v>
      </c>
      <c r="K415" s="174">
        <f>IF(K92=0,1,IF(AND(K92=1,COUNTA(F416:F422)&gt;0),1,0))</f>
        <v>1</v>
      </c>
      <c r="L415" s="174">
        <f>IF(K93=0,1,IF(AND(K93=1,COUNTA(G416:G422)&gt;0),1,0))</f>
        <v>1</v>
      </c>
      <c r="M415" s="21">
        <f>IF(K94=0,1,IF(AND(K94=1,COUNTA(H416:H422)&gt;0),1,0))</f>
        <v>1</v>
      </c>
    </row>
    <row r="416" spans="1:13" ht="19.5" thickTop="1" x14ac:dyDescent="0.4">
      <c r="B416" s="45"/>
      <c r="C416" s="45"/>
      <c r="D416" s="45"/>
      <c r="E416" s="155" t="s">
        <v>439</v>
      </c>
      <c r="F416" s="184"/>
      <c r="G416" s="184"/>
      <c r="H416" s="184"/>
      <c r="K416" s="174">
        <f>IF(F416="",1,IF(AND(F416&lt;&gt;"",F417&lt;&gt;""),1,0))</f>
        <v>1</v>
      </c>
      <c r="L416" s="174">
        <f t="shared" ref="L416:M416" si="3">IF(G416="",1,IF(AND(G416&lt;&gt;"",G417&lt;&gt;""),1,0))</f>
        <v>1</v>
      </c>
      <c r="M416" s="21">
        <f t="shared" si="3"/>
        <v>1</v>
      </c>
    </row>
    <row r="417" spans="1:13" x14ac:dyDescent="0.4">
      <c r="B417" s="45"/>
      <c r="C417" s="45"/>
      <c r="D417" s="45"/>
      <c r="E417" s="156" t="s">
        <v>440</v>
      </c>
      <c r="F417" s="190"/>
      <c r="G417" s="190"/>
      <c r="H417" s="190"/>
    </row>
    <row r="418" spans="1:13" x14ac:dyDescent="0.4">
      <c r="B418" s="45"/>
      <c r="C418" s="45"/>
      <c r="D418" s="45"/>
      <c r="E418" s="157" t="s">
        <v>441</v>
      </c>
      <c r="F418" s="182"/>
      <c r="G418" s="182"/>
      <c r="H418" s="182"/>
      <c r="K418" s="174">
        <f>IF(F418="",1,IF(AND(F418&lt;&gt;"",F419&lt;&gt;""),1,0))</f>
        <v>1</v>
      </c>
      <c r="L418" s="174">
        <f t="shared" ref="L418" si="4">IF(G418="",1,IF(AND(G418&lt;&gt;"",G419&lt;&gt;""),1,0))</f>
        <v>1</v>
      </c>
      <c r="M418" s="21">
        <f t="shared" ref="M418" si="5">IF(H418="",1,IF(AND(H418&lt;&gt;"",H419&lt;&gt;""),1,0))</f>
        <v>1</v>
      </c>
    </row>
    <row r="419" spans="1:13" x14ac:dyDescent="0.4">
      <c r="B419" s="45"/>
      <c r="C419" s="45"/>
      <c r="D419" s="45"/>
      <c r="E419" s="156" t="s">
        <v>442</v>
      </c>
      <c r="F419" s="190"/>
      <c r="G419" s="190"/>
      <c r="H419" s="190"/>
    </row>
    <row r="420" spans="1:13" x14ac:dyDescent="0.4">
      <c r="B420" s="1"/>
      <c r="C420" s="1"/>
      <c r="D420" s="1"/>
      <c r="E420" s="157" t="s">
        <v>443</v>
      </c>
      <c r="F420" s="273"/>
      <c r="G420" s="273"/>
      <c r="H420" s="273"/>
      <c r="K420" s="174">
        <f>IF(F420="",1,IF(AND(F420&lt;&gt;"",F422&lt;&gt;"",E421&lt;&gt;""),1,0))</f>
        <v>1</v>
      </c>
      <c r="L420" s="174">
        <f>IF(G420="",1,IF(AND(G420&lt;&gt;"",G422&lt;&gt;"",E421&lt;&gt;""),1,0))</f>
        <v>1</v>
      </c>
      <c r="M420" s="21">
        <f>IF(H420="",1,IF(AND(H420&lt;&gt;"",H422&lt;&gt;"",E421&lt;&gt;""),1,0))</f>
        <v>1</v>
      </c>
    </row>
    <row r="421" spans="1:13" x14ac:dyDescent="0.4">
      <c r="B421" s="1"/>
      <c r="C421" s="1"/>
      <c r="D421" s="150"/>
      <c r="E421" s="202"/>
      <c r="F421" s="274"/>
      <c r="G421" s="274"/>
      <c r="H421" s="274"/>
    </row>
    <row r="422" spans="1:13" x14ac:dyDescent="0.4">
      <c r="B422" s="1"/>
      <c r="C422" s="1"/>
      <c r="D422" s="1"/>
      <c r="E422" s="156" t="s">
        <v>444</v>
      </c>
      <c r="F422" s="185"/>
      <c r="G422" s="185"/>
      <c r="H422" s="185"/>
    </row>
    <row r="423" spans="1:13" x14ac:dyDescent="0.4">
      <c r="A423" s="50"/>
      <c r="B423" s="45"/>
      <c r="C423" s="45"/>
      <c r="D423" s="45"/>
      <c r="E423" s="46"/>
      <c r="F423"/>
      <c r="G423" s="51"/>
      <c r="H423" s="39"/>
    </row>
    <row r="424" spans="1:13" x14ac:dyDescent="0.4">
      <c r="A424" s="17" t="s">
        <v>445</v>
      </c>
      <c r="B424" s="44" t="s">
        <v>446</v>
      </c>
      <c r="C424" s="44"/>
      <c r="D424" s="44"/>
      <c r="E424" s="52"/>
      <c r="F424"/>
      <c r="G424" s="72"/>
      <c r="H424" s="63" t="str">
        <f>A424&amp;".(1)回答欄"</f>
        <v>質問49.(1)回答欄</v>
      </c>
      <c r="J424" s="21">
        <f>IF(H425=B426,1,IF(AND(H425=B425,J432=1),1,0))</f>
        <v>0</v>
      </c>
    </row>
    <row r="425" spans="1:13" x14ac:dyDescent="0.4">
      <c r="A425" s="50" t="str">
        <f>IF(J424=1,$L$1,$K$1)</f>
        <v>未回答</v>
      </c>
      <c r="B425" s="66" t="s">
        <v>447</v>
      </c>
      <c r="C425" s="66"/>
      <c r="D425" s="66"/>
      <c r="E425" s="66"/>
      <c r="F425"/>
      <c r="G425" s="157" t="s">
        <v>448</v>
      </c>
      <c r="H425" s="181"/>
      <c r="K425" s="174">
        <f>IF(H425&lt;&gt;"",1,0)</f>
        <v>0</v>
      </c>
    </row>
    <row r="426" spans="1:13" x14ac:dyDescent="0.4">
      <c r="A426" s="50"/>
      <c r="B426" s="66" t="s">
        <v>449</v>
      </c>
      <c r="C426" s="66"/>
      <c r="D426" s="66"/>
      <c r="E426" s="66"/>
      <c r="F426"/>
      <c r="G426" s="46"/>
      <c r="H426" s="39"/>
    </row>
    <row r="427" spans="1:13" x14ac:dyDescent="0.4">
      <c r="A427" s="50"/>
      <c r="B427" s="66"/>
      <c r="C427" s="66"/>
      <c r="D427" s="66"/>
      <c r="E427" s="66"/>
      <c r="F427"/>
      <c r="G427" s="46"/>
      <c r="H427" s="39"/>
    </row>
    <row r="428" spans="1:13" x14ac:dyDescent="0.4">
      <c r="B428" s="51" t="s">
        <v>450</v>
      </c>
      <c r="C428" s="51"/>
      <c r="D428" s="51"/>
      <c r="E428" s="1"/>
      <c r="F428" s="21"/>
      <c r="G428" s="21"/>
      <c r="H428" s="21"/>
    </row>
    <row r="429" spans="1:13" x14ac:dyDescent="0.4">
      <c r="B429" s="1" t="s">
        <v>451</v>
      </c>
      <c r="C429" s="1"/>
      <c r="D429" s="1"/>
    </row>
    <row r="430" spans="1:13" x14ac:dyDescent="0.4">
      <c r="B430" s="134" t="s">
        <v>452</v>
      </c>
      <c r="C430" s="1"/>
      <c r="D430" s="1"/>
      <c r="E430" s="1"/>
      <c r="F430" s="1"/>
      <c r="G430" s="158" t="s">
        <v>453</v>
      </c>
      <c r="H430" s="159"/>
    </row>
    <row r="431" spans="1:13" x14ac:dyDescent="0.4">
      <c r="B431" s="1"/>
      <c r="C431" s="1"/>
      <c r="D431" s="1"/>
      <c r="E431" s="1"/>
      <c r="F431" s="1"/>
      <c r="G431" s="160" t="s">
        <v>454</v>
      </c>
      <c r="H431" s="161"/>
    </row>
    <row r="432" spans="1:13" ht="19.5" thickTop="1" x14ac:dyDescent="0.4">
      <c r="B432" s="1"/>
      <c r="C432" s="1"/>
      <c r="D432" s="1"/>
      <c r="E432" s="1"/>
      <c r="F432" s="1"/>
      <c r="G432" s="162" t="s">
        <v>455</v>
      </c>
      <c r="H432" s="204"/>
      <c r="J432" s="21">
        <f>IF(AND(COUNTA(H432:H435)=4,COUNTA(H437:H439)=3),1,0)</f>
        <v>0</v>
      </c>
    </row>
    <row r="433" spans="1:10" x14ac:dyDescent="0.4">
      <c r="B433" s="1"/>
      <c r="C433" s="1"/>
      <c r="D433" s="1"/>
      <c r="E433" s="1"/>
      <c r="F433" s="1"/>
      <c r="G433" s="117" t="s">
        <v>456</v>
      </c>
      <c r="H433" s="205"/>
    </row>
    <row r="434" spans="1:10" x14ac:dyDescent="0.4">
      <c r="B434" s="1"/>
      <c r="C434" s="1"/>
      <c r="D434" s="1"/>
      <c r="E434" s="1"/>
      <c r="F434" s="1"/>
      <c r="G434" s="117" t="s">
        <v>457</v>
      </c>
      <c r="H434" s="205"/>
    </row>
    <row r="435" spans="1:10" x14ac:dyDescent="0.4">
      <c r="B435" s="1"/>
      <c r="C435" s="1"/>
      <c r="D435" s="1"/>
      <c r="E435" s="1"/>
      <c r="F435" s="1"/>
      <c r="G435" s="117" t="s">
        <v>458</v>
      </c>
      <c r="H435" s="205"/>
    </row>
    <row r="436" spans="1:10" x14ac:dyDescent="0.4">
      <c r="B436" s="1"/>
      <c r="C436" s="1"/>
      <c r="D436" s="1"/>
      <c r="E436" s="1"/>
      <c r="F436" s="1"/>
      <c r="G436" s="160" t="s">
        <v>459</v>
      </c>
      <c r="H436" s="161"/>
    </row>
    <row r="437" spans="1:10" x14ac:dyDescent="0.4">
      <c r="B437" s="1"/>
      <c r="C437" s="1"/>
      <c r="D437" s="1"/>
      <c r="E437" s="1"/>
      <c r="F437" s="1"/>
      <c r="G437" s="162" t="s">
        <v>455</v>
      </c>
      <c r="H437" s="204"/>
    </row>
    <row r="438" spans="1:10" x14ac:dyDescent="0.4">
      <c r="B438" s="1"/>
      <c r="C438" s="1"/>
      <c r="D438" s="1"/>
      <c r="E438" s="1"/>
      <c r="F438" s="1"/>
      <c r="G438" s="117" t="s">
        <v>457</v>
      </c>
      <c r="H438" s="205"/>
    </row>
    <row r="439" spans="1:10" x14ac:dyDescent="0.4">
      <c r="B439" s="1"/>
      <c r="C439" s="1"/>
      <c r="D439" s="1"/>
      <c r="E439" s="1"/>
      <c r="F439" s="1"/>
      <c r="G439" s="117" t="s">
        <v>458</v>
      </c>
      <c r="H439" s="205"/>
    </row>
    <row r="440" spans="1:10" ht="32.25" customHeight="1" x14ac:dyDescent="0.4">
      <c r="B440" s="40"/>
      <c r="C440" s="40"/>
      <c r="D440" s="40"/>
      <c r="E440" s="40"/>
      <c r="F440" s="21"/>
      <c r="G440" s="298" t="str">
        <f>IF(OR(AND(COUNTA(H432:H435)=4,H435&lt;SUM(H432:H434)),AND(COUNTA(H437:H439)=3,H439&lt;SUM(H437:H438))),"※総額が利用料収入・補助金収入・その他の合計よりも小さくなっています。記入された数字を確認してください。","")</f>
        <v/>
      </c>
      <c r="H440" s="298"/>
    </row>
    <row r="441" spans="1:10" x14ac:dyDescent="0.4">
      <c r="B441" s="40"/>
      <c r="C441" s="40"/>
      <c r="D441" s="40"/>
      <c r="E441" s="40"/>
      <c r="F441" s="21"/>
      <c r="G441" s="51"/>
      <c r="H441" s="163"/>
    </row>
    <row r="442" spans="1:10" x14ac:dyDescent="0.4">
      <c r="A442" s="17" t="s">
        <v>460</v>
      </c>
      <c r="B442" s="22" t="s">
        <v>461</v>
      </c>
      <c r="F442" s="21"/>
    </row>
    <row r="443" spans="1:10" x14ac:dyDescent="0.4">
      <c r="A443" s="17" t="str">
        <f>IF(J444=1,$L$1,$K$1)</f>
        <v>未回答</v>
      </c>
      <c r="B443" s="1" t="s">
        <v>462</v>
      </c>
      <c r="C443" s="1"/>
      <c r="D443" s="1"/>
      <c r="E443" s="1"/>
      <c r="F443" s="21"/>
    </row>
    <row r="444" spans="1:10" ht="19.5" thickBot="1" x14ac:dyDescent="0.45">
      <c r="B444" s="1" t="s">
        <v>451</v>
      </c>
      <c r="C444" s="36"/>
      <c r="D444" s="36"/>
      <c r="E444" s="20"/>
      <c r="F444" s="20"/>
      <c r="G444" s="86" t="s">
        <v>463</v>
      </c>
      <c r="H444" s="86" t="s">
        <v>464</v>
      </c>
      <c r="J444" s="21">
        <f>IF(H425=B426,1,IF(AND(H425=B425,J445=1),1,0))</f>
        <v>0</v>
      </c>
    </row>
    <row r="445" spans="1:10" ht="19.5" thickTop="1" x14ac:dyDescent="0.4">
      <c r="B445" s="134" t="s">
        <v>465</v>
      </c>
      <c r="E445" s="20"/>
      <c r="F445" s="20"/>
      <c r="G445" s="162" t="s">
        <v>466</v>
      </c>
      <c r="H445" s="204"/>
      <c r="J445" s="21">
        <f>IF(AND(J449=1,COUNTA(H445:H448,H451)=5),1,0)</f>
        <v>0</v>
      </c>
    </row>
    <row r="446" spans="1:10" x14ac:dyDescent="0.4">
      <c r="E446" s="20"/>
      <c r="F446" s="20"/>
      <c r="G446" s="117" t="s">
        <v>467</v>
      </c>
      <c r="H446" s="205"/>
    </row>
    <row r="447" spans="1:10" x14ac:dyDescent="0.4">
      <c r="B447" s="35" t="s">
        <v>468</v>
      </c>
      <c r="E447" s="20"/>
      <c r="F447" s="20"/>
      <c r="G447" s="117" t="s">
        <v>469</v>
      </c>
      <c r="H447" s="205"/>
    </row>
    <row r="448" spans="1:10" x14ac:dyDescent="0.4">
      <c r="B448" s="35" t="s">
        <v>5944</v>
      </c>
      <c r="E448" s="20"/>
      <c r="F448" s="20"/>
      <c r="G448" s="117" t="s">
        <v>470</v>
      </c>
      <c r="H448" s="205"/>
    </row>
    <row r="449" spans="1:10" x14ac:dyDescent="0.4">
      <c r="B449" s="35" t="s">
        <v>471</v>
      </c>
      <c r="E449" s="20"/>
      <c r="F449" s="20"/>
      <c r="G449" s="117" t="s">
        <v>472</v>
      </c>
      <c r="H449" s="265"/>
      <c r="J449" s="21">
        <f>IF(G450="",1,IF(AND(G450&lt;&gt;"",H449&lt;&gt;""),1,0))</f>
        <v>1</v>
      </c>
    </row>
    <row r="450" spans="1:10" x14ac:dyDescent="0.4">
      <c r="B450" s="35" t="s">
        <v>473</v>
      </c>
      <c r="D450" s="150"/>
      <c r="E450" s="20"/>
      <c r="F450" s="20"/>
      <c r="G450" s="198"/>
      <c r="H450" s="266"/>
    </row>
    <row r="451" spans="1:10" x14ac:dyDescent="0.4">
      <c r="D451" s="150"/>
      <c r="E451" s="20"/>
      <c r="F451" s="20"/>
      <c r="G451" s="117" t="s">
        <v>458</v>
      </c>
      <c r="H451" s="205"/>
    </row>
    <row r="452" spans="1:10" ht="35.25" customHeight="1" x14ac:dyDescent="0.4">
      <c r="F452" s="21"/>
      <c r="G452" s="299" t="str">
        <f>IF(AND(COUNTA(H445:H448,H451)=5,H451&lt;SUM(H445:H450)),"※総額が人件費・事業費・事務費・業務委託費・その他の合計より小さくなっています。記入された数字をご確認ください。","")</f>
        <v/>
      </c>
      <c r="H452" s="299"/>
    </row>
    <row r="453" spans="1:10" x14ac:dyDescent="0.4">
      <c r="F453" s="21"/>
      <c r="G453" s="19"/>
      <c r="H453" s="164"/>
    </row>
    <row r="454" spans="1:10" ht="19.5" thickBot="1" x14ac:dyDescent="0.45">
      <c r="A454" s="17" t="s">
        <v>474</v>
      </c>
      <c r="B454" s="22" t="s">
        <v>475</v>
      </c>
      <c r="F454" s="21"/>
      <c r="G454" s="29"/>
      <c r="H454" s="165" t="str">
        <f>A454&amp;".回答欄"</f>
        <v>質問51.回答欄</v>
      </c>
    </row>
    <row r="455" spans="1:10" ht="19.5" thickTop="1" x14ac:dyDescent="0.4">
      <c r="A455" s="17" t="str">
        <f>IF(J456=1,$L$1,$K$1)</f>
        <v>未回答</v>
      </c>
      <c r="F455" s="21"/>
      <c r="G455" s="166" t="s">
        <v>476</v>
      </c>
      <c r="H455" s="167"/>
    </row>
    <row r="456" spans="1:10" x14ac:dyDescent="0.4">
      <c r="F456" s="21"/>
      <c r="G456" s="93" t="s">
        <v>477</v>
      </c>
      <c r="H456" s="181"/>
      <c r="J456" s="21">
        <f>IF(COUNTA(H456:H459,H462:H464,H467:H469)&gt;0,1,0)</f>
        <v>0</v>
      </c>
    </row>
    <row r="457" spans="1:10" x14ac:dyDescent="0.4">
      <c r="F457" s="21"/>
      <c r="G457" s="93" t="s">
        <v>478</v>
      </c>
      <c r="H457" s="181"/>
    </row>
    <row r="458" spans="1:10" x14ac:dyDescent="0.4">
      <c r="F458" s="21"/>
      <c r="G458" s="93" t="s">
        <v>479</v>
      </c>
      <c r="H458" s="181"/>
    </row>
    <row r="459" spans="1:10" x14ac:dyDescent="0.4">
      <c r="F459" s="21"/>
      <c r="G459" s="168" t="s">
        <v>480</v>
      </c>
      <c r="H459" s="206"/>
    </row>
    <row r="460" spans="1:10" ht="19.5" thickBot="1" x14ac:dyDescent="0.45">
      <c r="F460" s="21"/>
      <c r="G460" s="169" t="s">
        <v>481</v>
      </c>
      <c r="H460" s="207"/>
      <c r="I460" s="21"/>
    </row>
    <row r="461" spans="1:10" ht="19.5" thickTop="1" x14ac:dyDescent="0.4">
      <c r="F461" s="21"/>
      <c r="G461" s="166" t="s">
        <v>482</v>
      </c>
      <c r="H461" s="170"/>
      <c r="I461" s="21"/>
    </row>
    <row r="462" spans="1:10" x14ac:dyDescent="0.4">
      <c r="F462" s="21"/>
      <c r="G462" s="93" t="s">
        <v>483</v>
      </c>
      <c r="H462" s="181"/>
    </row>
    <row r="463" spans="1:10" ht="27" x14ac:dyDescent="0.4">
      <c r="F463" s="21"/>
      <c r="G463" s="93" t="s">
        <v>484</v>
      </c>
      <c r="H463" s="181"/>
      <c r="I463" s="171"/>
    </row>
    <row r="464" spans="1:10" x14ac:dyDescent="0.4">
      <c r="F464" s="21"/>
      <c r="G464" s="93" t="s">
        <v>485</v>
      </c>
      <c r="H464" s="181"/>
      <c r="I464" s="21"/>
    </row>
    <row r="465" spans="1:9" ht="19.5" thickBot="1" x14ac:dyDescent="0.45">
      <c r="F465" s="21"/>
      <c r="G465" s="169" t="s">
        <v>481</v>
      </c>
      <c r="H465" s="207"/>
      <c r="I465" s="21"/>
    </row>
    <row r="466" spans="1:9" ht="19.5" thickTop="1" x14ac:dyDescent="0.4">
      <c r="F466" s="21"/>
      <c r="G466" s="166" t="s">
        <v>486</v>
      </c>
      <c r="H466" s="170"/>
      <c r="I466" s="21"/>
    </row>
    <row r="467" spans="1:9" x14ac:dyDescent="0.4">
      <c r="F467" s="21"/>
      <c r="G467" s="93" t="s">
        <v>487</v>
      </c>
      <c r="H467" s="181"/>
      <c r="I467" s="21"/>
    </row>
    <row r="468" spans="1:9" x14ac:dyDescent="0.4">
      <c r="F468" s="21"/>
      <c r="G468" s="93" t="s">
        <v>488</v>
      </c>
      <c r="H468" s="181"/>
      <c r="I468" s="21"/>
    </row>
    <row r="469" spans="1:9" x14ac:dyDescent="0.4">
      <c r="F469" s="21"/>
      <c r="G469" s="93" t="s">
        <v>5945</v>
      </c>
      <c r="H469" s="181"/>
    </row>
    <row r="470" spans="1:9" x14ac:dyDescent="0.4">
      <c r="F470" s="21"/>
      <c r="G470" s="172" t="s">
        <v>481</v>
      </c>
      <c r="H470" s="208"/>
    </row>
    <row r="471" spans="1:9" ht="65.25" customHeight="1" x14ac:dyDescent="0.4">
      <c r="A471" s="253" t="str">
        <f>調査票管理表※最後に非表示に!T7</f>
        <v>現時点で、連絡先、質問1、質問2、質問3、質問4、質問5、質問6、質問7、質問8、質問9、質問10、質問11、質問12、質問13、質問14、質問16、質問20、質問25、質問26、質問31、質問33、質問36、質問39、質問40、質問41、質問42、質問44、質問45、質問46、質問49、質問50、質問51が未回答です。</v>
      </c>
      <c r="B471" s="253"/>
      <c r="C471" s="253"/>
      <c r="D471" s="253"/>
      <c r="E471" s="253"/>
      <c r="F471" s="253"/>
      <c r="G471" s="253"/>
      <c r="H471" s="253"/>
    </row>
    <row r="474" spans="1:9" x14ac:dyDescent="0.4">
      <c r="A474" s="21"/>
      <c r="B474" s="21"/>
      <c r="C474" s="21"/>
      <c r="D474" s="21"/>
      <c r="E474" s="21"/>
      <c r="F474" s="21"/>
      <c r="G474" s="21"/>
      <c r="H474" s="21"/>
    </row>
    <row r="475" spans="1:9" x14ac:dyDescent="0.4">
      <c r="A475" s="21"/>
      <c r="B475" s="21"/>
      <c r="C475" s="21"/>
      <c r="D475" s="21"/>
      <c r="E475" s="21"/>
      <c r="F475" s="21"/>
      <c r="G475" s="21"/>
      <c r="H475" s="21"/>
    </row>
    <row r="476" spans="1:9" x14ac:dyDescent="0.4">
      <c r="A476" s="21"/>
      <c r="B476" s="21"/>
      <c r="C476" s="21"/>
      <c r="D476" s="21"/>
      <c r="E476" s="21"/>
      <c r="F476" s="21"/>
      <c r="G476" s="21"/>
      <c r="H476" s="21"/>
    </row>
    <row r="477" spans="1:9" x14ac:dyDescent="0.4">
      <c r="A477" s="21"/>
      <c r="B477" s="21"/>
      <c r="C477" s="21"/>
      <c r="D477" s="21"/>
      <c r="E477" s="21"/>
      <c r="F477" s="21"/>
      <c r="G477" s="21"/>
      <c r="H477" s="21"/>
    </row>
    <row r="478" spans="1:9" x14ac:dyDescent="0.4">
      <c r="A478" s="21"/>
      <c r="B478" s="21"/>
      <c r="C478" s="21"/>
      <c r="D478" s="21"/>
      <c r="E478" s="21"/>
      <c r="F478" s="21"/>
      <c r="G478" s="21"/>
      <c r="H478" s="21"/>
    </row>
    <row r="479" spans="1:9" x14ac:dyDescent="0.4">
      <c r="A479" s="21"/>
      <c r="B479" s="21"/>
      <c r="C479" s="21"/>
      <c r="D479" s="21"/>
      <c r="E479" s="21"/>
      <c r="F479" s="21"/>
      <c r="G479" s="21"/>
      <c r="H479" s="21"/>
    </row>
    <row r="480" spans="1:9" x14ac:dyDescent="0.4">
      <c r="A480" s="21"/>
      <c r="B480" s="21"/>
      <c r="C480" s="21"/>
      <c r="D480" s="21"/>
      <c r="E480" s="21"/>
      <c r="F480" s="21"/>
      <c r="G480" s="21"/>
      <c r="H480" s="21"/>
    </row>
    <row r="481" spans="1:8" x14ac:dyDescent="0.4">
      <c r="A481" s="21"/>
      <c r="B481" s="21"/>
      <c r="C481" s="21"/>
      <c r="D481" s="21"/>
      <c r="E481" s="21"/>
      <c r="F481" s="21"/>
      <c r="G481" s="21"/>
      <c r="H481" s="21"/>
    </row>
    <row r="482" spans="1:8" x14ac:dyDescent="0.4">
      <c r="A482" s="21"/>
      <c r="B482" s="21"/>
      <c r="C482" s="21"/>
      <c r="D482" s="21"/>
      <c r="E482" s="21"/>
      <c r="F482" s="21"/>
      <c r="G482" s="21"/>
      <c r="H482" s="21"/>
    </row>
  </sheetData>
  <sheetProtection algorithmName="SHA-512" hashValue="QHm3xvWWtUJ9/xSJGeh78gvtk0NYtgRASsbj7//UXminfXnJwij8+KYMWjoCcoRJ9F+3uSLreklFINWImRLoew==" saltValue="ErxDQVfujLJtcHl+g6ITzg==" spinCount="100000" sheet="1" selectLockedCells="1"/>
  <dataConsolidate/>
  <mergeCells count="41">
    <mergeCell ref="G440:H440"/>
    <mergeCell ref="G452:H452"/>
    <mergeCell ref="H420:H421"/>
    <mergeCell ref="G420:G421"/>
    <mergeCell ref="F140:G140"/>
    <mergeCell ref="F141:G141"/>
    <mergeCell ref="F142:G142"/>
    <mergeCell ref="F143:G143"/>
    <mergeCell ref="F145:G145"/>
    <mergeCell ref="G293:G294"/>
    <mergeCell ref="F148:G148"/>
    <mergeCell ref="F409:F410"/>
    <mergeCell ref="G409:G410"/>
    <mergeCell ref="A1:H1"/>
    <mergeCell ref="A2:H2"/>
    <mergeCell ref="B264:B266"/>
    <mergeCell ref="F397:H397"/>
    <mergeCell ref="F396:H396"/>
    <mergeCell ref="F286:F287"/>
    <mergeCell ref="B4:H4"/>
    <mergeCell ref="F127:F128"/>
    <mergeCell ref="E6:F6"/>
    <mergeCell ref="E7:F7"/>
    <mergeCell ref="E232:E233"/>
    <mergeCell ref="H293:H294"/>
    <mergeCell ref="A471:H471"/>
    <mergeCell ref="A3:H3"/>
    <mergeCell ref="E8:F8"/>
    <mergeCell ref="G104:G105"/>
    <mergeCell ref="G9:H9"/>
    <mergeCell ref="G10:H10"/>
    <mergeCell ref="B26:F26"/>
    <mergeCell ref="G96:G97"/>
    <mergeCell ref="G127:H127"/>
    <mergeCell ref="H449:H450"/>
    <mergeCell ref="G6:H6"/>
    <mergeCell ref="G7:H7"/>
    <mergeCell ref="G8:H8"/>
    <mergeCell ref="F420:F421"/>
    <mergeCell ref="C280:H280"/>
    <mergeCell ref="H409:H410"/>
  </mergeCells>
  <phoneticPr fontId="3"/>
  <conditionalFormatting sqref="A13">
    <cfRule type="containsText" dxfId="247" priority="316" operator="containsText" text="未回答">
      <formula>NOT(ISERROR(SEARCH("未回答",A13)))</formula>
    </cfRule>
  </conditionalFormatting>
  <conditionalFormatting sqref="A13">
    <cfRule type="containsText" dxfId="246" priority="315" operator="containsText" text="回答完了">
      <formula>NOT(ISERROR(SEARCH("回答完了",A13)))</formula>
    </cfRule>
  </conditionalFormatting>
  <conditionalFormatting sqref="H470">
    <cfRule type="expression" dxfId="245" priority="306">
      <formula>H469="〇"</formula>
    </cfRule>
  </conditionalFormatting>
  <conditionalFormatting sqref="A61:XFD72">
    <cfRule type="expression" dxfId="244" priority="296">
      <formula>$H$58=$B$59</formula>
    </cfRule>
  </conditionalFormatting>
  <conditionalFormatting sqref="A78:XFD90">
    <cfRule type="expression" dxfId="243" priority="324">
      <formula>$H$74=$B$76</formula>
    </cfRule>
  </conditionalFormatting>
  <conditionalFormatting sqref="H42">
    <cfRule type="expression" dxfId="242" priority="289">
      <formula>$H$41=$B$50</formula>
    </cfRule>
  </conditionalFormatting>
  <conditionalFormatting sqref="H342">
    <cfRule type="expression" dxfId="241" priority="66">
      <formula>$G$342&lt;&gt;$B$342</formula>
    </cfRule>
    <cfRule type="expression" dxfId="240" priority="279">
      <formula>$G$342=$B$342</formula>
    </cfRule>
  </conditionalFormatting>
  <conditionalFormatting sqref="H16">
    <cfRule type="expression" dxfId="239" priority="239">
      <formula>$H$16="都道府県・市町村が正しく入力されていません"</formula>
    </cfRule>
  </conditionalFormatting>
  <conditionalFormatting sqref="H311:H315">
    <cfRule type="expression" dxfId="238" priority="231">
      <formula>$H$341=$B$342</formula>
    </cfRule>
  </conditionalFormatting>
  <conditionalFormatting sqref="H99">
    <cfRule type="expression" dxfId="237" priority="228">
      <formula>$H$92=""</formula>
    </cfRule>
  </conditionalFormatting>
  <conditionalFormatting sqref="H100">
    <cfRule type="expression" dxfId="236" priority="227">
      <formula>$H$93=""</formula>
    </cfRule>
  </conditionalFormatting>
  <conditionalFormatting sqref="H101">
    <cfRule type="expression" dxfId="235" priority="226">
      <formula>$H$94=""</formula>
    </cfRule>
  </conditionalFormatting>
  <conditionalFormatting sqref="H111">
    <cfRule type="expression" dxfId="234" priority="223">
      <formula>$H$92=""</formula>
    </cfRule>
  </conditionalFormatting>
  <conditionalFormatting sqref="H112">
    <cfRule type="expression" dxfId="233" priority="222">
      <formula>$H$93=""</formula>
    </cfRule>
  </conditionalFormatting>
  <conditionalFormatting sqref="H119">
    <cfRule type="expression" dxfId="232" priority="220">
      <formula>$H$92=""</formula>
    </cfRule>
  </conditionalFormatting>
  <conditionalFormatting sqref="H121">
    <cfRule type="expression" dxfId="231" priority="219">
      <formula>$H$93=""</formula>
    </cfRule>
  </conditionalFormatting>
  <conditionalFormatting sqref="H123">
    <cfRule type="expression" dxfId="230" priority="218">
      <formula>$H$94=""</formula>
    </cfRule>
  </conditionalFormatting>
  <conditionalFormatting sqref="H120">
    <cfRule type="expression" dxfId="229" priority="217">
      <formula>$H$119=$B$123</formula>
    </cfRule>
  </conditionalFormatting>
  <conditionalFormatting sqref="H122">
    <cfRule type="expression" dxfId="228" priority="216">
      <formula>$H$121=$B$123</formula>
    </cfRule>
  </conditionalFormatting>
  <conditionalFormatting sqref="H124">
    <cfRule type="expression" dxfId="227" priority="215">
      <formula>$H$123=$B$123</formula>
    </cfRule>
  </conditionalFormatting>
  <conditionalFormatting sqref="G131:H131">
    <cfRule type="expression" dxfId="226" priority="211">
      <formula>OR($H$119=$B$120,$H$119=$B$122)</formula>
    </cfRule>
    <cfRule type="expression" dxfId="225" priority="3">
      <formula>$H$119=$B$123</formula>
    </cfRule>
  </conditionalFormatting>
  <conditionalFormatting sqref="G132:H132">
    <cfRule type="expression" dxfId="224" priority="210">
      <formula>OR($H$121=$B$120,$H$121=$B$122)</formula>
    </cfRule>
    <cfRule type="expression" dxfId="223" priority="2">
      <formula>$H$121=$B$123</formula>
    </cfRule>
  </conditionalFormatting>
  <conditionalFormatting sqref="G133:H133">
    <cfRule type="expression" dxfId="222" priority="209">
      <formula>OR($H$123=$B$120,$H$123=$B$122)</formula>
    </cfRule>
    <cfRule type="expression" dxfId="221" priority="1">
      <formula>$H$123=$B$123</formula>
    </cfRule>
  </conditionalFormatting>
  <conditionalFormatting sqref="A140:H149">
    <cfRule type="expression" dxfId="220" priority="207">
      <formula>$H$137=$B$138</formula>
    </cfRule>
  </conditionalFormatting>
  <conditionalFormatting sqref="A199:H209">
    <cfRule type="expression" dxfId="219" priority="194">
      <formula>$H$196=$B$197</formula>
    </cfRule>
  </conditionalFormatting>
  <conditionalFormatting sqref="H200:H208">
    <cfRule type="expression" dxfId="218" priority="193">
      <formula>$H$196=$B$197</formula>
    </cfRule>
  </conditionalFormatting>
  <conditionalFormatting sqref="C283:H283">
    <cfRule type="expression" dxfId="217" priority="167">
      <formula>$B$283&lt;&gt;""</formula>
    </cfRule>
  </conditionalFormatting>
  <conditionalFormatting sqref="G293:H294">
    <cfRule type="expression" dxfId="216" priority="166">
      <formula>$F$294&lt;&gt;""</formula>
    </cfRule>
  </conditionalFormatting>
  <conditionalFormatting sqref="H344">
    <cfRule type="expression" dxfId="215" priority="64">
      <formula>$G$344&lt;&gt;$B$342</formula>
    </cfRule>
    <cfRule type="expression" dxfId="214" priority="152">
      <formula>$G$344=$B$342</formula>
    </cfRule>
    <cfRule type="expression" dxfId="213" priority="154">
      <formula>$G$344=$B$342</formula>
    </cfRule>
  </conditionalFormatting>
  <conditionalFormatting sqref="H343">
    <cfRule type="expression" dxfId="212" priority="65">
      <formula>$G$343&lt;&gt;$B$342</formula>
    </cfRule>
    <cfRule type="expression" dxfId="211" priority="153">
      <formula>$G$343=$B$342</formula>
    </cfRule>
  </conditionalFormatting>
  <conditionalFormatting sqref="A355:H362">
    <cfRule type="expression" dxfId="210" priority="148">
      <formula>$H$352=$B$353</formula>
    </cfRule>
  </conditionalFormatting>
  <conditionalFormatting sqref="A396:H398">
    <cfRule type="expression" dxfId="209" priority="144">
      <formula>$H$393=$B$394</formula>
    </cfRule>
  </conditionalFormatting>
  <conditionalFormatting sqref="A451:H451 A450:G450 A428:H439 A445:A449 C445:H449 B447:B450 A441:H444 A440:G440">
    <cfRule type="expression" dxfId="208" priority="137">
      <formula>$H$425=$B$426</formula>
    </cfRule>
  </conditionalFormatting>
  <conditionalFormatting sqref="H449:H450">
    <cfRule type="expression" dxfId="207" priority="136">
      <formula>$G$450&lt;&gt;""</formula>
    </cfRule>
  </conditionalFormatting>
  <conditionalFormatting sqref="H107">
    <cfRule type="expression" dxfId="206" priority="225">
      <formula>$H$93=""</formula>
    </cfRule>
  </conditionalFormatting>
  <conditionalFormatting sqref="H212">
    <cfRule type="expression" dxfId="205" priority="325">
      <formula>$H$211=$B$217</formula>
    </cfRule>
    <cfRule type="expression" dxfId="204" priority="326">
      <formula>$H$211=$B$217</formula>
    </cfRule>
  </conditionalFormatting>
  <conditionalFormatting sqref="H214">
    <cfRule type="expression" dxfId="203" priority="327">
      <formula>$H$213=$B$217</formula>
    </cfRule>
  </conditionalFormatting>
  <conditionalFormatting sqref="H216">
    <cfRule type="expression" dxfId="202" priority="328">
      <formula>$H$215=$B$217</formula>
    </cfRule>
  </conditionalFormatting>
  <conditionalFormatting sqref="A4:A280 A283:A1048576">
    <cfRule type="cellIs" dxfId="201" priority="100" operator="equal">
      <formula>$L$1</formula>
    </cfRule>
    <cfRule type="cellIs" dxfId="200" priority="101" operator="equal">
      <formula>$K$1</formula>
    </cfRule>
  </conditionalFormatting>
  <conditionalFormatting sqref="G369">
    <cfRule type="expression" dxfId="199" priority="95">
      <formula>OR($H$365&lt;&gt;"",$H$366&lt;&gt;"")</formula>
    </cfRule>
  </conditionalFormatting>
  <conditionalFormatting sqref="B445">
    <cfRule type="expression" dxfId="198" priority="93">
      <formula>$H$425=$B$426</formula>
    </cfRule>
  </conditionalFormatting>
  <conditionalFormatting sqref="H30">
    <cfRule type="expression" dxfId="197" priority="78">
      <formula>$H$29&lt;&gt;""</formula>
    </cfRule>
  </conditionalFormatting>
  <conditionalFormatting sqref="F157">
    <cfRule type="expression" dxfId="196" priority="77">
      <formula>COUNTA($F$158:$F$160)&gt;0</formula>
    </cfRule>
  </conditionalFormatting>
  <conditionalFormatting sqref="G157">
    <cfRule type="expression" dxfId="195" priority="76">
      <formula>COUNTA($G$158:$G$160)&gt;0</formula>
    </cfRule>
  </conditionalFormatting>
  <conditionalFormatting sqref="H157">
    <cfRule type="expression" dxfId="194" priority="75">
      <formula>COUNTA($H$158:$H$160)&gt;0</formula>
    </cfRule>
  </conditionalFormatting>
  <conditionalFormatting sqref="F162">
    <cfRule type="expression" dxfId="193" priority="74">
      <formula>COUNTA($F$163:$F$165)&gt;0</formula>
    </cfRule>
  </conditionalFormatting>
  <conditionalFormatting sqref="G162">
    <cfRule type="expression" dxfId="192" priority="73">
      <formula>COUNTA($G$163:$G$165)&gt;0</formula>
    </cfRule>
  </conditionalFormatting>
  <conditionalFormatting sqref="H162">
    <cfRule type="expression" dxfId="191" priority="72">
      <formula>COUNTA($H$163:$H$165)&gt;0</formula>
    </cfRule>
  </conditionalFormatting>
  <conditionalFormatting sqref="F235">
    <cfRule type="expression" dxfId="190" priority="71">
      <formula>COUNTA($F$236:$F$243)&gt;0</formula>
    </cfRule>
  </conditionalFormatting>
  <conditionalFormatting sqref="G235">
    <cfRule type="expression" dxfId="189" priority="70">
      <formula>COUNTA($G$236:$G$243)&gt;0</formula>
    </cfRule>
  </conditionalFormatting>
  <conditionalFormatting sqref="H235">
    <cfRule type="expression" dxfId="188" priority="69">
      <formula>COUNTA($H$236:$H$243)&gt;0</formula>
    </cfRule>
  </conditionalFormatting>
  <conditionalFormatting sqref="A127:H133">
    <cfRule type="expression" dxfId="187" priority="67">
      <formula>$J$125=1</formula>
    </cfRule>
  </conditionalFormatting>
  <conditionalFormatting sqref="H34">
    <cfRule type="expression" dxfId="186" priority="332">
      <formula>$H$33=$B$38</formula>
    </cfRule>
  </conditionalFormatting>
  <conditionalFormatting sqref="H35">
    <cfRule type="expression" dxfId="185" priority="59">
      <formula>$H$33&lt;&gt;""</formula>
    </cfRule>
  </conditionalFormatting>
  <conditionalFormatting sqref="H113">
    <cfRule type="expression" dxfId="184" priority="57">
      <formula>$H$94=""</formula>
    </cfRule>
  </conditionalFormatting>
  <conditionalFormatting sqref="G131">
    <cfRule type="expression" dxfId="183" priority="56">
      <formula>OR($H$119=$B$119,$H$119=$B$121)</formula>
    </cfRule>
  </conditionalFormatting>
  <conditionalFormatting sqref="H131">
    <cfRule type="expression" dxfId="182" priority="55">
      <formula>OR($H$119=$B$119,$H$119=$B$120)</formula>
    </cfRule>
  </conditionalFormatting>
  <conditionalFormatting sqref="G132">
    <cfRule type="expression" dxfId="181" priority="54">
      <formula>OR($H$121=$B$119,$H$121=$B$121)</formula>
    </cfRule>
  </conditionalFormatting>
  <conditionalFormatting sqref="H132">
    <cfRule type="expression" dxfId="180" priority="53">
      <formula>OR($H$121=$B$119,$H$121=$B$120)</formula>
    </cfRule>
  </conditionalFormatting>
  <conditionalFormatting sqref="G133">
    <cfRule type="expression" dxfId="179" priority="52">
      <formula>OR($H$123=$B$119,$H$123=$B$121)</formula>
    </cfRule>
  </conditionalFormatting>
  <conditionalFormatting sqref="H133">
    <cfRule type="expression" dxfId="178" priority="51">
      <formula>OR($H$123=$B$119,$H$123=$B$120)</formula>
    </cfRule>
  </conditionalFormatting>
  <conditionalFormatting sqref="H326:H327">
    <cfRule type="expression" dxfId="177" priority="160">
      <formula>AND($H$320=$B$321,$H$321=$B$321,$H$322=$B$321,$H$323=$B$321,$H$324=$B$321)</formula>
    </cfRule>
  </conditionalFormatting>
  <conditionalFormatting sqref="A281">
    <cfRule type="cellIs" dxfId="176" priority="21" operator="equal">
      <formula>$L$1</formula>
    </cfRule>
    <cfRule type="cellIs" dxfId="175" priority="22" operator="equal">
      <formula>$K$1</formula>
    </cfRule>
  </conditionalFormatting>
  <conditionalFormatting sqref="C281:H281">
    <cfRule type="expression" dxfId="174" priority="20">
      <formula>$B$281&lt;&gt;""</formula>
    </cfRule>
  </conditionalFormatting>
  <conditionalFormatting sqref="C282:H282">
    <cfRule type="expression" dxfId="173" priority="13">
      <formula>$B$282&lt;&gt;""</formula>
    </cfRule>
  </conditionalFormatting>
  <conditionalFormatting sqref="A282">
    <cfRule type="cellIs" dxfId="172" priority="11" operator="equal">
      <formula>$L$1</formula>
    </cfRule>
    <cfRule type="cellIs" dxfId="171" priority="12" operator="equal">
      <formula>$K$1</formula>
    </cfRule>
  </conditionalFormatting>
  <conditionalFormatting sqref="G326:G327">
    <cfRule type="expression" dxfId="170" priority="5">
      <formula>AND($G$320=$B$321,$G$321=$B$321,$G$322=$B$321,$G$323=$B$321,$G$324=$B$321)</formula>
    </cfRule>
  </conditionalFormatting>
  <conditionalFormatting sqref="H177">
    <cfRule type="expression" dxfId="169" priority="345">
      <formula>$H$170&lt;&gt;$B$170</formula>
    </cfRule>
    <cfRule type="expression" dxfId="168" priority="346">
      <formula>$H$92=""</formula>
    </cfRule>
  </conditionalFormatting>
  <conditionalFormatting sqref="H178">
    <cfRule type="expression" dxfId="167" priority="347">
      <formula>$H$171&lt;&gt;$B$170</formula>
    </cfRule>
    <cfRule type="expression" dxfId="166" priority="348">
      <formula>$H$93=""</formula>
    </cfRule>
  </conditionalFormatting>
  <conditionalFormatting sqref="H179">
    <cfRule type="expression" dxfId="165" priority="349">
      <formula>$H$172&lt;&gt;$B$170</formula>
    </cfRule>
    <cfRule type="expression" dxfId="164" priority="350">
      <formula>$H$94=""</formula>
    </cfRule>
  </conditionalFormatting>
  <conditionalFormatting sqref="H177:H180">
    <cfRule type="expression" dxfId="163" priority="351">
      <formula>OR($H$170=$B$170,$H$171=$B$170,$H$172=$B$170)</formula>
    </cfRule>
  </conditionalFormatting>
  <conditionalFormatting sqref="H180">
    <cfRule type="expression" dxfId="162" priority="352">
      <formula>OR($H$170&lt;&gt;$C$169,$H$171&lt;&gt;$B$170,$H$172&lt;&gt;$B$170)</formula>
    </cfRule>
  </conditionalFormatting>
  <conditionalFormatting sqref="G294:H295">
    <cfRule type="expression" dxfId="161" priority="4">
      <formula>$F$295&lt;&gt;""</formula>
    </cfRule>
  </conditionalFormatting>
  <dataValidations count="35">
    <dataValidation type="list" allowBlank="1" showInputMessage="1" showErrorMessage="1" sqref="H41" xr:uid="{377DF5C7-EA8E-4F25-A33C-E83DEAD1D6A0}">
      <formula1>$B$41:$B$50</formula1>
    </dataValidation>
    <dataValidation type="list" allowBlank="1" showInputMessage="1" showErrorMessage="1" sqref="H58" xr:uid="{E6DF736F-D4EC-4314-88D9-BC174F828613}">
      <formula1>$B$58:$B$59</formula1>
    </dataValidation>
    <dataValidation type="list" allowBlank="1" showInputMessage="1" showErrorMessage="1" sqref="H137" xr:uid="{3C46B916-6FCF-4869-9ACE-15D4F8B6B7BB}">
      <formula1>$B$137:$B$138</formula1>
    </dataValidation>
    <dataValidation type="list" allowBlank="1" showInputMessage="1" showErrorMessage="1" sqref="H24" xr:uid="{1DABCD17-A0D3-416B-AF8D-76814B3AF6E7}">
      <formula1>$B$24:$B$25</formula1>
    </dataValidation>
    <dataValidation type="list" allowBlank="1" showInputMessage="1" showErrorMessage="1" sqref="H54" xr:uid="{7568D5F5-A4BC-4FC1-AE48-E7DD2F4CE6AE}">
      <formula1>$B$54:$B$55</formula1>
    </dataValidation>
    <dataValidation type="list" allowBlank="1" showInputMessage="1" showErrorMessage="1" sqref="H62" xr:uid="{BF6CC594-590D-4C8E-9CD7-54B2DC91A1C7}">
      <formula1>$B$62:$B$67</formula1>
    </dataValidation>
    <dataValidation type="list" allowBlank="1" showInputMessage="1" showErrorMessage="1" sqref="H70" xr:uid="{A32D518C-E7A5-4D3C-B4DF-849157ABDA91}">
      <formula1>$B$70:$B$71</formula1>
    </dataValidation>
    <dataValidation type="list" allowBlank="1" showInputMessage="1" showErrorMessage="1" sqref="H79" xr:uid="{016E730F-0404-418B-B16A-C09B41255033}">
      <formula1>$B$79:$B$85</formula1>
    </dataValidation>
    <dataValidation type="list" allowBlank="1" showInputMessage="1" showErrorMessage="1" sqref="H88" xr:uid="{FEABFCF8-D0BD-410E-A752-B03FA12FD6E0}">
      <formula1>$B$88:$B$89</formula1>
    </dataValidation>
    <dataValidation type="list" allowBlank="1" showInputMessage="1" showErrorMessage="1" sqref="G342:G344" xr:uid="{085584C4-2F4D-4DE7-9281-366E3769DC0E}">
      <formula1>$B$341:$B$342</formula1>
    </dataValidation>
    <dataValidation type="list" allowBlank="1" showInputMessage="1" showErrorMessage="1" sqref="H196" xr:uid="{E95FE7D0-74F2-45DA-8EC4-63EF1969ADBF}">
      <formula1>$B$196:$B$197</formula1>
    </dataValidation>
    <dataValidation type="list" allowBlank="1" showInputMessage="1" showErrorMessage="1" sqref="H352" xr:uid="{5768BD5A-AB71-45F4-B8FD-E31743846885}">
      <formula1>$B$352:$B$353</formula1>
    </dataValidation>
    <dataValidation type="list" allowBlank="1" showInputMessage="1" showErrorMessage="1" sqref="H393" xr:uid="{081762CB-C564-4652-981D-F840818E7688}">
      <formula1>$B$393:$B$394</formula1>
    </dataValidation>
    <dataValidation type="decimal" operator="greaterThanOrEqual" allowBlank="1" showInputMessage="1" showErrorMessage="1" sqref="F281 G131:H133 H29 F158:H159 H281 F163:H164 F270:F279 H270:H279 G293:H295 G292:H292 G289:H291" xr:uid="{DCC3760D-56EB-4146-9883-0D01E2BA5DAD}">
      <formula1>0</formula1>
    </dataValidation>
    <dataValidation type="whole" operator="greaterThan" allowBlank="1" showInputMessage="1" showErrorMessage="1" sqref="H176" xr:uid="{9B49772B-3DD5-47DA-BE68-B4C0808DFC61}">
      <formula1>0</formula1>
    </dataValidation>
    <dataValidation type="list" allowBlank="1" showInputMessage="1" showErrorMessage="1" sqref="H74" xr:uid="{D0997860-5726-4147-8DAF-4ADEC2EDED4B}">
      <formula1>$B$75:$B$76</formula1>
    </dataValidation>
    <dataValidation type="list" allowBlank="1" showInputMessage="1" showErrorMessage="1" sqref="H425" xr:uid="{DBA2C0B4-EFDA-4140-BC03-CD33AE4EF6CA}">
      <formula1>$B$425:$B$426</formula1>
    </dataValidation>
    <dataValidation type="whole" allowBlank="1" showInputMessage="1" showErrorMessage="1" sqref="H20:H21" xr:uid="{34AC301F-C1C8-4CA1-B731-442F14659288}">
      <formula1>0</formula1>
      <formula2>1741</formula2>
    </dataValidation>
    <dataValidation type="whole" allowBlank="1" showInputMessage="1" showErrorMessage="1" sqref="G99:G101" xr:uid="{BEFCEE26-E70F-4990-9AE1-7EA037239B2A}">
      <formula1>1000</formula1>
      <formula2>2024</formula2>
    </dataValidation>
    <dataValidation type="whole" allowBlank="1" showInputMessage="1" showErrorMessage="1" sqref="H99:H101" xr:uid="{B0D1A89D-A387-40F6-A62E-4C20D986B0AF}">
      <formula1>1000</formula1>
      <formula2>2023</formula2>
    </dataValidation>
    <dataValidation type="whole" operator="greaterThanOrEqual" allowBlank="1" showInputMessage="1" showErrorMessage="1" sqref="H177:H179 G281 D281:E281 F419:H419 G326:H326 F404:H404 F406:H406 F417:H417 F422:H422 F408:H408 F236:H243 F411:H411 H445:H449 C270:C281 D270:E279 G270:G279 H437:H439 H432:H435 H451" xr:uid="{967D7732-9D33-413E-BB40-AA3D20E981D5}">
      <formula1>0</formula1>
    </dataValidation>
    <dataValidation type="list" allowBlank="1" showInputMessage="1" showErrorMessage="1" sqref="H389" xr:uid="{4596C50B-D930-4B0F-90BA-BC2608BB963B}">
      <formula1>$B$389:$B$390</formula1>
    </dataValidation>
    <dataValidation type="decimal" allowBlank="1" showInputMessage="1" showErrorMessage="1" sqref="H107" xr:uid="{562DCFEB-0E20-4ADB-93F9-E0734394F18F}">
      <formula1>0</formula1>
      <formula2>24</formula2>
    </dataValidation>
    <dataValidation type="list" allowBlank="1" showInputMessage="1" showErrorMessage="1" sqref="H123 H119 H121" xr:uid="{E15AE674-FADF-4720-B8F9-BEF28672FD31}">
      <formula1>$B$120:$B$123</formula1>
    </dataValidation>
    <dataValidation type="whole" allowBlank="1" showInputMessage="1" showErrorMessage="1" sqref="H134" xr:uid="{887725A8-7961-488A-84F4-721C746A482C}">
      <formula1>1</formula1>
      <formula2>9999999</formula2>
    </dataValidation>
    <dataValidation operator="greaterThanOrEqual" allowBlank="1" showInputMessage="1" showErrorMessage="1" sqref="H287" xr:uid="{6FD53586-34B9-4B10-8EDE-479FBEB81E6A}"/>
    <dataValidation type="whole" allowBlank="1" showInputMessage="1" showErrorMessage="1" sqref="H111:H113" xr:uid="{BFB3A070-C6AA-456E-B20F-704FEAF4E0B9}">
      <formula1>0</formula1>
      <formula2>366</formula2>
    </dataValidation>
    <dataValidation type="decimal" allowBlank="1" showInputMessage="1" showErrorMessage="1" sqref="F160:H160 F165:H165" xr:uid="{60AF6DFF-3CC4-42F9-A943-B09FCA2F622B}">
      <formula1>0</formula1>
      <formula2>1</formula2>
    </dataValidation>
    <dataValidation type="list" allowBlank="1" showInputMessage="1" showErrorMessage="1" sqref="H211 H213 H215" xr:uid="{45F12D26-D619-4882-8C4C-4B45ECB6F274}">
      <formula1>$B$212:$B$217</formula1>
    </dataValidation>
    <dataValidation type="list" allowBlank="1" showInputMessage="1" showErrorMessage="1" sqref="H310:H311" xr:uid="{F590E51D-5A8F-4559-B3C6-154F855913E1}">
      <formula1>$B$311:$B$315</formula1>
    </dataValidation>
    <dataValidation type="list" allowBlank="1" showInputMessage="1" showErrorMessage="1" sqref="G320:H324" xr:uid="{2EAFA208-2FA9-4C53-9999-B82927AF5709}">
      <formula1>$B$320:$B$321</formula1>
    </dataValidation>
    <dataValidation type="whole" operator="greaterThanOrEqual" allowBlank="1" showInputMessage="1" showErrorMessage="1" sqref="H342:H344" xr:uid="{A5DCDDDE-E6F4-4654-B6C8-437D50CEFF22}">
      <formula1>1</formula1>
    </dataValidation>
    <dataValidation type="list" allowBlank="1" showInputMessage="1" showErrorMessage="1" sqref="H33" xr:uid="{447C1209-E452-487C-A737-85C91EEBAC56}">
      <formula1>$B$34:$B$38</formula1>
    </dataValidation>
    <dataValidation type="list" operator="greaterThanOrEqual" allowBlank="1" showInputMessage="1" showErrorMessage="1" sqref="H170:H172" xr:uid="{21EA8F93-276E-4ADE-8547-139E5B93141F}">
      <formula1>$B$170:$B$173</formula1>
    </dataValidation>
    <dataValidation type="list" allowBlank="1" showInputMessage="1" showErrorMessage="1" sqref="H347:H349" xr:uid="{BF3A46E6-86E9-4FE3-B4A2-E9B5B8C67B22}">
      <formula1>$B$348:$B$350</formula1>
    </dataValidation>
  </dataValidations>
  <pageMargins left="0.70866141732283472" right="0.70866141732283472" top="0.74803149606299213" bottom="0.74803149606299213" header="0.31496062992125984" footer="0.31496062992125984"/>
  <pageSetup paperSize="9" scale="29" orientation="portrait" r:id="rId1"/>
  <rowBreaks count="5" manualBreakCount="5">
    <brk id="126" max="7" man="1"/>
    <brk id="209" max="7" man="1"/>
    <brk id="339" max="7" man="1"/>
    <brk id="350" max="7" man="1"/>
    <brk id="441" max="7" man="1"/>
  </rowBreaks>
  <extLst>
    <ext xmlns:x14="http://schemas.microsoft.com/office/spreadsheetml/2009/9/main" uri="{78C0D931-6437-407d-A8EE-F0AAD7539E65}">
      <x14:conditionalFormattings>
        <x14:conditionalFormatting xmlns:xm="http://schemas.microsoft.com/office/excel/2006/main">
          <x14:cfRule type="expression" priority="214" id="{00000000-000E-0000-0100-00005B000000}">
            <xm:f>$H$92&lt;&gt;調査票管理表※最後に非表示に!$D$2</xm:f>
            <x14:dxf>
              <fill>
                <patternFill>
                  <bgColor theme="2"/>
                </patternFill>
              </fill>
            </x14:dxf>
          </x14:cfRule>
          <xm:sqref>G131:H131</xm:sqref>
        </x14:conditionalFormatting>
        <x14:conditionalFormatting xmlns:xm="http://schemas.microsoft.com/office/excel/2006/main">
          <x14:cfRule type="expression" priority="213" id="{00000000-000E-0000-0100-00005A000000}">
            <xm:f>$H$93&lt;&gt;調査票管理表※最後に非表示に!$D$2</xm:f>
            <x14:dxf>
              <fill>
                <patternFill>
                  <bgColor theme="2"/>
                </patternFill>
              </fill>
            </x14:dxf>
          </x14:cfRule>
          <xm:sqref>G132:H132</xm:sqref>
        </x14:conditionalFormatting>
        <x14:conditionalFormatting xmlns:xm="http://schemas.microsoft.com/office/excel/2006/main">
          <x14:cfRule type="expression" priority="212" id="{00000000-000E-0000-0100-000059000000}">
            <xm:f>$H$94&lt;&gt;調査票管理表※最後に非表示に!$D$2</xm:f>
            <x14:dxf>
              <fill>
                <patternFill>
                  <bgColor theme="2"/>
                </patternFill>
              </fill>
            </x14:dxf>
          </x14:cfRule>
          <xm:sqref>G133:H133</xm:sqref>
        </x14:conditionalFormatting>
        <x14:conditionalFormatting xmlns:xm="http://schemas.microsoft.com/office/excel/2006/main">
          <x14:cfRule type="expression" priority="243" id="{E9C2D1A5-5F57-41B3-A412-105C45CC415D}">
            <xm:f>$H$469=調査票管理表※最後に非表示に!$D$2</xm:f>
            <x14:dxf>
              <fill>
                <patternFill>
                  <bgColor theme="6" tint="0.79998168889431442"/>
                </patternFill>
              </fill>
            </x14:dxf>
          </x14:cfRule>
          <xm:sqref>H470</xm:sqref>
        </x14:conditionalFormatting>
        <x14:conditionalFormatting xmlns:xm="http://schemas.microsoft.com/office/excel/2006/main">
          <x14:cfRule type="expression" priority="311" id="{3B01FD3A-CC9E-4961-844E-B2B45809BA05}">
            <xm:f>$A$14=調査票管理表※最後に非表示に!$F$3</xm:f>
            <x14:dxf>
              <font>
                <b val="0"/>
                <i val="0"/>
                <color theme="7" tint="-0.499984740745262"/>
              </font>
              <fill>
                <patternFill>
                  <bgColor theme="7" tint="0.79998168889431442"/>
                </patternFill>
              </fill>
            </x14:dxf>
          </x14:cfRule>
          <x14:cfRule type="expression" priority="312" id="{EDD56D4A-2D28-4E5B-9F49-655C3B641FB7}">
            <xm:f>$A$14=調査票管理表※最後に非表示に!$F$2</xm:f>
            <x14:dxf>
              <font>
                <b val="0"/>
                <i val="0"/>
                <color theme="4"/>
              </font>
              <fill>
                <patternFill>
                  <bgColor theme="6" tint="0.79998168889431442"/>
                </patternFill>
              </fill>
            </x14:dxf>
          </x14:cfRule>
          <xm:sqref>A14</xm:sqref>
        </x14:conditionalFormatting>
        <x14:conditionalFormatting xmlns:xm="http://schemas.microsoft.com/office/excel/2006/main">
          <x14:cfRule type="expression" priority="309" id="{495532CA-59CC-43FA-94A7-96410BA7741A}">
            <xm:f>$A$20=調査票管理表※最後に非表示に!$F$3</xm:f>
            <x14:dxf>
              <font>
                <b val="0"/>
                <i val="0"/>
                <color theme="7" tint="-0.499984740745262"/>
              </font>
              <fill>
                <patternFill>
                  <bgColor theme="7" tint="0.79998168889431442"/>
                </patternFill>
              </fill>
            </x14:dxf>
          </x14:cfRule>
          <x14:cfRule type="expression" priority="310" id="{A99BD075-DAAD-48DA-8C2E-736F82BE4BD7}">
            <xm:f>$A$20=調査票管理表※最後に非表示に!$F$2</xm:f>
            <x14:dxf>
              <font>
                <b val="0"/>
                <i val="0"/>
                <color theme="4"/>
              </font>
              <fill>
                <patternFill>
                  <bgColor theme="6" tint="0.79998168889431442"/>
                </patternFill>
              </fill>
            </x14:dxf>
          </x14:cfRule>
          <xm:sqref>A20</xm:sqref>
        </x14:conditionalFormatting>
        <x14:conditionalFormatting xmlns:xm="http://schemas.microsoft.com/office/excel/2006/main">
          <x14:cfRule type="expression" priority="280" id="{FD23A836-7A1A-4A8D-B00C-F1F1B7748112}">
            <xm:f>$H$306=調査票管理表※最後に非表示に!$D$2</xm:f>
            <x14:dxf>
              <fill>
                <patternFill>
                  <bgColor theme="6" tint="0.79998168889431442"/>
                </patternFill>
              </fill>
            </x14:dxf>
          </x14:cfRule>
          <xm:sqref>H307</xm:sqref>
        </x14:conditionalFormatting>
        <x14:conditionalFormatting xmlns:xm="http://schemas.microsoft.com/office/excel/2006/main">
          <x14:cfRule type="expression" priority="278" id="{A4085F33-C98A-4E28-A000-DC9A7BD9FB26}">
            <xm:f>$H$361=調査票管理表※最後に非表示に!$D$2</xm:f>
            <x14:dxf>
              <fill>
                <patternFill>
                  <bgColor theme="6" tint="0.79998168889431442"/>
                </patternFill>
              </fill>
            </x14:dxf>
          </x14:cfRule>
          <xm:sqref>H362</xm:sqref>
        </x14:conditionalFormatting>
        <x14:conditionalFormatting xmlns:xm="http://schemas.microsoft.com/office/excel/2006/main">
          <x14:cfRule type="expression" priority="268" id="{CDC7A4E3-109D-4EAF-81C4-32058504ADA4}">
            <xm:f>$H$403=調査票管理表※最後に非表示に!$D$2</xm:f>
            <x14:dxf>
              <fill>
                <patternFill>
                  <bgColor theme="6" tint="0.79998168889431442"/>
                </patternFill>
              </fill>
            </x14:dxf>
          </x14:cfRule>
          <xm:sqref>H404</xm:sqref>
        </x14:conditionalFormatting>
        <x14:conditionalFormatting xmlns:xm="http://schemas.microsoft.com/office/excel/2006/main">
          <x14:cfRule type="expression" priority="266" id="{3045835C-BFA1-4E0E-89DC-44262BC3DD1F}">
            <xm:f>$G$403=調査票管理表※最後に非表示に!$D$2</xm:f>
            <x14:dxf>
              <fill>
                <patternFill>
                  <bgColor theme="6" tint="0.79998168889431442"/>
                </patternFill>
              </fill>
            </x14:dxf>
          </x14:cfRule>
          <x14:cfRule type="expression" priority="267" id="{889F47F6-013C-4E33-86F9-2865798E907F}">
            <xm:f>$G$403=調査票管理表※最後に非表示に!$D$2</xm:f>
            <x14:dxf>
              <fill>
                <patternFill>
                  <bgColor theme="6" tint="0.79998168889431442"/>
                </patternFill>
              </fill>
            </x14:dxf>
          </x14:cfRule>
          <xm:sqref>G404</xm:sqref>
        </x14:conditionalFormatting>
        <x14:conditionalFormatting xmlns:xm="http://schemas.microsoft.com/office/excel/2006/main">
          <x14:cfRule type="expression" priority="265" id="{65C149F4-CA42-455D-B94F-0995AAE2115C}">
            <xm:f>$F$403=調査票管理表※最後に非表示に!$D$2</xm:f>
            <x14:dxf>
              <fill>
                <patternFill>
                  <bgColor theme="6" tint="0.79998168889431442"/>
                </patternFill>
              </fill>
            </x14:dxf>
          </x14:cfRule>
          <xm:sqref>F404</xm:sqref>
        </x14:conditionalFormatting>
        <x14:conditionalFormatting xmlns:xm="http://schemas.microsoft.com/office/excel/2006/main">
          <x14:cfRule type="expression" priority="264" id="{F02406C0-6EF8-4054-B6F9-E3CB2889B440}">
            <xm:f>$F$405=調査票管理表※最後に非表示に!$D$2</xm:f>
            <x14:dxf>
              <fill>
                <patternFill>
                  <bgColor theme="6" tint="0.79998168889431442"/>
                </patternFill>
              </fill>
            </x14:dxf>
          </x14:cfRule>
          <xm:sqref>F406</xm:sqref>
        </x14:conditionalFormatting>
        <x14:conditionalFormatting xmlns:xm="http://schemas.microsoft.com/office/excel/2006/main">
          <x14:cfRule type="expression" priority="263" id="{0CDDF6F3-2EEB-4BAD-85EA-5FF978C7500F}">
            <xm:f>$G$405=調査票管理表※最後に非表示に!$D$2</xm:f>
            <x14:dxf>
              <fill>
                <patternFill>
                  <bgColor theme="6" tint="0.79998168889431442"/>
                </patternFill>
              </fill>
            </x14:dxf>
          </x14:cfRule>
          <xm:sqref>G406</xm:sqref>
        </x14:conditionalFormatting>
        <x14:conditionalFormatting xmlns:xm="http://schemas.microsoft.com/office/excel/2006/main">
          <x14:cfRule type="expression" priority="262" id="{B6D05BED-8812-471A-8C23-75E7B23E27AF}">
            <xm:f>$H$405=調査票管理表※最後に非表示に!$D$2</xm:f>
            <x14:dxf>
              <fill>
                <patternFill>
                  <bgColor theme="6" tint="0.79998168889431442"/>
                </patternFill>
              </fill>
            </x14:dxf>
          </x14:cfRule>
          <xm:sqref>H406</xm:sqref>
        </x14:conditionalFormatting>
        <x14:conditionalFormatting xmlns:xm="http://schemas.microsoft.com/office/excel/2006/main">
          <x14:cfRule type="expression" priority="261" id="{7E5A7421-1B2D-4E97-AF1F-24F973FC40AA}">
            <xm:f>$H$336=調査票管理表※最後に非表示に!$D$2</xm:f>
            <x14:dxf>
              <fill>
                <patternFill>
                  <bgColor theme="6" tint="0.79998168889431442"/>
                </patternFill>
              </fill>
            </x14:dxf>
          </x14:cfRule>
          <xm:sqref>H337</xm:sqref>
        </x14:conditionalFormatting>
        <x14:conditionalFormatting xmlns:xm="http://schemas.microsoft.com/office/excel/2006/main">
          <x14:cfRule type="expression" priority="260" id="{6EB58DDC-ADAC-43F6-A58D-74F31EBF931F}">
            <xm:f>$F$407=調査票管理表※最後に非表示に!$D$2</xm:f>
            <x14:dxf>
              <fill>
                <patternFill>
                  <bgColor theme="6" tint="0.79998168889431442"/>
                </patternFill>
              </fill>
            </x14:dxf>
          </x14:cfRule>
          <xm:sqref>F408</xm:sqref>
        </x14:conditionalFormatting>
        <x14:conditionalFormatting xmlns:xm="http://schemas.microsoft.com/office/excel/2006/main">
          <x14:cfRule type="expression" priority="259" id="{D517BB45-8767-4BEF-973C-DAEDEFA11054}">
            <xm:f>$G$407=調査票管理表※最後に非表示に!$D$2</xm:f>
            <x14:dxf>
              <fill>
                <patternFill>
                  <bgColor theme="6" tint="0.79998168889431442"/>
                </patternFill>
              </fill>
            </x14:dxf>
          </x14:cfRule>
          <xm:sqref>G408</xm:sqref>
        </x14:conditionalFormatting>
        <x14:conditionalFormatting xmlns:xm="http://schemas.microsoft.com/office/excel/2006/main">
          <x14:cfRule type="expression" priority="258" id="{6172AD35-663A-4D3E-A685-8AD9BE427D3F}">
            <xm:f>$H$407=調査票管理表※最後に非表示に!$D$2</xm:f>
            <x14:dxf>
              <fill>
                <patternFill>
                  <bgColor theme="6" tint="0.79998168889431442"/>
                </patternFill>
              </fill>
            </x14:dxf>
          </x14:cfRule>
          <xm:sqref>H408</xm:sqref>
        </x14:conditionalFormatting>
        <x14:conditionalFormatting xmlns:xm="http://schemas.microsoft.com/office/excel/2006/main">
          <x14:cfRule type="expression" priority="257" id="{EAB07C50-1379-4C86-8766-1C1843B17016}">
            <xm:f>$F$409=調査票管理表※最後に非表示に!$D$2</xm:f>
            <x14:dxf>
              <fill>
                <patternFill>
                  <bgColor theme="6" tint="0.79998168889431442"/>
                </patternFill>
              </fill>
            </x14:dxf>
          </x14:cfRule>
          <xm:sqref>F411</xm:sqref>
        </x14:conditionalFormatting>
        <x14:conditionalFormatting xmlns:xm="http://schemas.microsoft.com/office/excel/2006/main">
          <x14:cfRule type="expression" priority="256" id="{63A95A42-E1C4-4233-875F-F3AF70CCAD95}">
            <xm:f>$G$409=調査票管理表※最後に非表示に!$D$2</xm:f>
            <x14:dxf>
              <fill>
                <patternFill>
                  <bgColor theme="6" tint="0.79998168889431442"/>
                </patternFill>
              </fill>
            </x14:dxf>
          </x14:cfRule>
          <xm:sqref>G411</xm:sqref>
        </x14:conditionalFormatting>
        <x14:conditionalFormatting xmlns:xm="http://schemas.microsoft.com/office/excel/2006/main">
          <x14:cfRule type="expression" priority="255" id="{31009B8D-34DE-453D-A383-D87357BA5A3B}">
            <xm:f>$H$409=調査票管理表※最後に非表示に!$D$2</xm:f>
            <x14:dxf>
              <fill>
                <patternFill>
                  <bgColor theme="6" tint="0.79998168889431442"/>
                </patternFill>
              </fill>
            </x14:dxf>
          </x14:cfRule>
          <xm:sqref>H411</xm:sqref>
        </x14:conditionalFormatting>
        <x14:conditionalFormatting xmlns:xm="http://schemas.microsoft.com/office/excel/2006/main">
          <x14:cfRule type="expression" priority="254" id="{F884C27C-E1F1-4F4E-980F-E132B092CB33}">
            <xm:f>$F$416=調査票管理表※最後に非表示に!$D$2</xm:f>
            <x14:dxf>
              <fill>
                <patternFill>
                  <bgColor theme="6" tint="0.79998168889431442"/>
                </patternFill>
              </fill>
            </x14:dxf>
          </x14:cfRule>
          <xm:sqref>F417</xm:sqref>
        </x14:conditionalFormatting>
        <x14:conditionalFormatting xmlns:xm="http://schemas.microsoft.com/office/excel/2006/main">
          <x14:cfRule type="expression" priority="253" id="{D29D5B8B-0827-4E88-8985-B73CF6C3548A}">
            <xm:f>$G$416=調査票管理表※最後に非表示に!$D$2</xm:f>
            <x14:dxf>
              <fill>
                <patternFill>
                  <bgColor theme="6" tint="0.79998168889431442"/>
                </patternFill>
              </fill>
            </x14:dxf>
          </x14:cfRule>
          <xm:sqref>G417</xm:sqref>
        </x14:conditionalFormatting>
        <x14:conditionalFormatting xmlns:xm="http://schemas.microsoft.com/office/excel/2006/main">
          <x14:cfRule type="expression" priority="252" id="{94C906D5-984D-41E2-B0D9-645EE84F977B}">
            <xm:f>$H$416=調査票管理表※最後に非表示に!$D$2</xm:f>
            <x14:dxf>
              <fill>
                <patternFill>
                  <bgColor theme="6" tint="0.79998168889431442"/>
                </patternFill>
              </fill>
            </x14:dxf>
          </x14:cfRule>
          <xm:sqref>H417</xm:sqref>
        </x14:conditionalFormatting>
        <x14:conditionalFormatting xmlns:xm="http://schemas.microsoft.com/office/excel/2006/main">
          <x14:cfRule type="expression" priority="251" id="{E9C6D115-529E-4582-86DD-0C80624DC731}">
            <xm:f>$F$418=調査票管理表※最後に非表示に!$D$2</xm:f>
            <x14:dxf>
              <fill>
                <patternFill>
                  <bgColor theme="6" tint="0.79998168889431442"/>
                </patternFill>
              </fill>
            </x14:dxf>
          </x14:cfRule>
          <xm:sqref>F419</xm:sqref>
        </x14:conditionalFormatting>
        <x14:conditionalFormatting xmlns:xm="http://schemas.microsoft.com/office/excel/2006/main">
          <x14:cfRule type="expression" priority="250" id="{7F0C866F-FBF1-4954-B4D9-C9DBE114B582}">
            <xm:f>$G$418=調査票管理表※最後に非表示に!$D$2</xm:f>
            <x14:dxf>
              <fill>
                <patternFill>
                  <bgColor theme="6" tint="0.79998168889431442"/>
                </patternFill>
              </fill>
            </x14:dxf>
          </x14:cfRule>
          <xm:sqref>G419</xm:sqref>
        </x14:conditionalFormatting>
        <x14:conditionalFormatting xmlns:xm="http://schemas.microsoft.com/office/excel/2006/main">
          <x14:cfRule type="expression" priority="249" id="{D5E35814-F18E-4E0D-9E2B-226C6350AD3A}">
            <xm:f>$H$418=調査票管理表※最後に非表示に!$D$2</xm:f>
            <x14:dxf>
              <fill>
                <patternFill>
                  <bgColor theme="6" tint="0.79998168889431442"/>
                </patternFill>
              </fill>
            </x14:dxf>
          </x14:cfRule>
          <xm:sqref>H419</xm:sqref>
        </x14:conditionalFormatting>
        <x14:conditionalFormatting xmlns:xm="http://schemas.microsoft.com/office/excel/2006/main">
          <x14:cfRule type="expression" priority="248" id="{9F5C7539-9F81-4C23-8A09-7685661211D7}">
            <xm:f>$F$420=調査票管理表※最後に非表示に!$D$2</xm:f>
            <x14:dxf>
              <fill>
                <patternFill>
                  <bgColor theme="6" tint="0.79998168889431442"/>
                </patternFill>
              </fill>
            </x14:dxf>
          </x14:cfRule>
          <xm:sqref>F422</xm:sqref>
        </x14:conditionalFormatting>
        <x14:conditionalFormatting xmlns:xm="http://schemas.microsoft.com/office/excel/2006/main">
          <x14:cfRule type="expression" priority="247" id="{21954C48-6C0D-4B26-B7C3-3F36785C026C}">
            <xm:f>$G$420=調査票管理表※最後に非表示に!$D$2</xm:f>
            <x14:dxf>
              <fill>
                <patternFill>
                  <bgColor theme="6" tint="0.79998168889431442"/>
                </patternFill>
              </fill>
            </x14:dxf>
          </x14:cfRule>
          <xm:sqref>G422</xm:sqref>
        </x14:conditionalFormatting>
        <x14:conditionalFormatting xmlns:xm="http://schemas.microsoft.com/office/excel/2006/main">
          <x14:cfRule type="expression" priority="246" id="{3065733A-91D6-47A3-B027-3CC975DBD468}">
            <xm:f>$H$420=調査票管理表※最後に非表示に!$D$2</xm:f>
            <x14:dxf>
              <fill>
                <patternFill>
                  <bgColor theme="6" tint="0.79998168889431442"/>
                </patternFill>
              </fill>
            </x14:dxf>
          </x14:cfRule>
          <xm:sqref>H422</xm:sqref>
        </x14:conditionalFormatting>
        <x14:conditionalFormatting xmlns:xm="http://schemas.microsoft.com/office/excel/2006/main">
          <x14:cfRule type="expression" priority="245" id="{D6B0DDB2-5477-44E5-9EFF-987139153BC3}">
            <xm:f>$H$459=調査票管理表※最後に非表示に!$D$2</xm:f>
            <x14:dxf>
              <fill>
                <patternFill>
                  <bgColor theme="6" tint="0.79998168889431442"/>
                </patternFill>
              </fill>
            </x14:dxf>
          </x14:cfRule>
          <xm:sqref>H460</xm:sqref>
        </x14:conditionalFormatting>
        <x14:conditionalFormatting xmlns:xm="http://schemas.microsoft.com/office/excel/2006/main">
          <x14:cfRule type="expression" priority="244" id="{E403D269-089F-4155-8D33-83DE223CD68E}">
            <xm:f>$H$464=調査票管理表※最後に非表示に!$D$2</xm:f>
            <x14:dxf>
              <fill>
                <patternFill>
                  <bgColor theme="6" tint="0.79998168889431442"/>
                </patternFill>
              </fill>
            </x14:dxf>
          </x14:cfRule>
          <xm:sqref>H465</xm:sqref>
        </x14:conditionalFormatting>
        <x14:conditionalFormatting xmlns:xm="http://schemas.microsoft.com/office/excel/2006/main">
          <x14:cfRule type="expression" priority="242" id="{9BD131F5-03AA-46AE-A354-DBB048591286}">
            <xm:f>$H$207=調査票管理表※最後に非表示に!$D$2</xm:f>
            <x14:dxf>
              <fill>
                <patternFill>
                  <bgColor theme="6" tint="0.79998168889431442"/>
                </patternFill>
              </fill>
            </x14:dxf>
          </x14:cfRule>
          <xm:sqref>H208</xm:sqref>
        </x14:conditionalFormatting>
        <x14:conditionalFormatting xmlns:xm="http://schemas.microsoft.com/office/excel/2006/main">
          <x14:cfRule type="expression" priority="237" id="{4CC603CE-E8FD-4266-8788-7D0C94C5CDBE}">
            <xm:f>$G$385=調査票管理表※最後に非表示に!$D$2</xm:f>
            <x14:dxf>
              <fill>
                <patternFill>
                  <bgColor theme="6" tint="0.79998168889431442"/>
                </patternFill>
              </fill>
            </x14:dxf>
          </x14:cfRule>
          <xm:sqref>H385</xm:sqref>
        </x14:conditionalFormatting>
        <x14:conditionalFormatting xmlns:xm="http://schemas.microsoft.com/office/excel/2006/main">
          <x14:cfRule type="expression" priority="109" id="{D5EB6652-B6A2-42BE-B787-2760FC93E6C5}">
            <xm:f>$G$386=調査票管理表※最後に非表示に!$D$2</xm:f>
            <x14:dxf>
              <fill>
                <patternFill>
                  <bgColor theme="6" tint="0.79998168889431442"/>
                </patternFill>
              </fill>
            </x14:dxf>
          </x14:cfRule>
          <xm:sqref>H386</xm:sqref>
        </x14:conditionalFormatting>
        <x14:conditionalFormatting xmlns:xm="http://schemas.microsoft.com/office/excel/2006/main">
          <x14:cfRule type="expression" priority="233" id="{E4C59A88-E15B-45C2-B0A5-788B50B6A1F2}">
            <xm:f>$G$384=調査票管理表※最後に非表示に!$D$2</xm:f>
            <x14:dxf>
              <fill>
                <patternFill>
                  <bgColor theme="6" tint="0.79998168889431442"/>
                </patternFill>
              </fill>
            </x14:dxf>
          </x14:cfRule>
          <xm:sqref>H384</xm:sqref>
        </x14:conditionalFormatting>
        <x14:conditionalFormatting xmlns:xm="http://schemas.microsoft.com/office/excel/2006/main">
          <x14:cfRule type="expression" priority="107" id="{3B649172-A54E-4D99-B811-836689835BDC}">
            <xm:f>$G$383=調査票管理表※最後に非表示に!$D$2</xm:f>
            <x14:dxf>
              <fill>
                <patternFill>
                  <bgColor theme="2"/>
                </patternFill>
              </fill>
            </x14:dxf>
          </x14:cfRule>
          <xm:sqref>G384:G386</xm:sqref>
        </x14:conditionalFormatting>
        <x14:conditionalFormatting xmlns:xm="http://schemas.microsoft.com/office/excel/2006/main">
          <x14:cfRule type="expression" priority="230" id="{19B87917-46C4-4319-A946-C9AA8B4CC3C3}">
            <xm:f>$H$191=調査票管理表※最後に非表示に!$D$2</xm:f>
            <x14:dxf>
              <fill>
                <patternFill>
                  <bgColor theme="6" tint="0.79998168889431442"/>
                </patternFill>
              </fill>
              <border>
                <left style="thin">
                  <color auto="1"/>
                </left>
                <right style="thin">
                  <color auto="1"/>
                </right>
                <top style="thin">
                  <color auto="1"/>
                </top>
                <bottom style="thin">
                  <color auto="1"/>
                </bottom>
                <vertical/>
                <horizontal/>
              </border>
            </x14:dxf>
          </x14:cfRule>
          <xm:sqref>H192</xm:sqref>
        </x14:conditionalFormatting>
        <x14:conditionalFormatting xmlns:xm="http://schemas.microsoft.com/office/excel/2006/main">
          <x14:cfRule type="expression" priority="229" id="{F1473F9C-3373-4B3A-AA44-CA5E8A7ADCC1}">
            <xm:f>$H$30=調査票管理表※最後に非表示に!$D$2</xm:f>
            <x14:dxf>
              <fill>
                <patternFill>
                  <bgColor theme="1" tint="0.499984740745262"/>
                </patternFill>
              </fill>
            </x14:dxf>
          </x14:cfRule>
          <xm:sqref>H29</xm:sqref>
        </x14:conditionalFormatting>
        <x14:conditionalFormatting xmlns:xm="http://schemas.microsoft.com/office/excel/2006/main">
          <x14:cfRule type="expression" priority="224" id="{88B741E0-7273-4BE8-BEBE-F3A716F40263}">
            <xm:f>$H$108=調査票管理表※最後に非表示に!$D$2</xm:f>
            <x14:dxf>
              <fill>
                <patternFill>
                  <bgColor theme="2"/>
                </patternFill>
              </fill>
            </x14:dxf>
          </x14:cfRule>
          <xm:sqref>H107</xm:sqref>
        </x14:conditionalFormatting>
        <x14:conditionalFormatting xmlns:xm="http://schemas.microsoft.com/office/excel/2006/main">
          <x14:cfRule type="expression" priority="208" id="{D63FA9B3-1713-488B-9AA7-136F290BFBE2}">
            <xm:f>$H$148=調査票管理表※最後に非表示に!$D$2</xm:f>
            <x14:dxf>
              <fill>
                <patternFill>
                  <bgColor theme="6" tint="0.79998168889431442"/>
                </patternFill>
              </fill>
            </x14:dxf>
          </x14:cfRule>
          <xm:sqref>H149</xm:sqref>
        </x14:conditionalFormatting>
        <x14:conditionalFormatting xmlns:xm="http://schemas.microsoft.com/office/excel/2006/main">
          <x14:cfRule type="expression" priority="199" id="{48C11C8C-DA96-482D-A9CA-D05194E5B233}">
            <xm:f>$H$180=調査票管理表※最後に非表示に!$D$2</xm:f>
            <x14:dxf>
              <fill>
                <patternFill>
                  <bgColor theme="1" tint="0.499984740745262"/>
                </patternFill>
              </fill>
            </x14:dxf>
          </x14:cfRule>
          <xm:sqref>H177:H179</xm:sqref>
        </x14:conditionalFormatting>
        <x14:conditionalFormatting xmlns:xm="http://schemas.microsoft.com/office/excel/2006/main">
          <x14:cfRule type="expression" priority="189" id="{390E3E09-6032-43D8-A5DA-72207585C3E1}">
            <xm:f>$H$92&lt;&gt;調査票管理表※最後に非表示に!$D$2</xm:f>
            <x14:dxf>
              <fill>
                <patternFill>
                  <bgColor theme="1" tint="0.499984740745262"/>
                </patternFill>
              </fill>
            </x14:dxf>
          </x14:cfRule>
          <xm:sqref>H211</xm:sqref>
        </x14:conditionalFormatting>
        <x14:conditionalFormatting xmlns:xm="http://schemas.microsoft.com/office/excel/2006/main">
          <x14:cfRule type="expression" priority="188" id="{83D849B0-7D9A-4C72-A401-68F7D12E3847}">
            <xm:f>$H$92&lt;&gt;調査票管理表※最後に非表示に!$D$2</xm:f>
            <x14:dxf>
              <fill>
                <patternFill>
                  <bgColor theme="1" tint="0.499984740745262"/>
                </patternFill>
              </fill>
            </x14:dxf>
          </x14:cfRule>
          <xm:sqref>H211:H212</xm:sqref>
        </x14:conditionalFormatting>
        <x14:conditionalFormatting xmlns:xm="http://schemas.microsoft.com/office/excel/2006/main">
          <x14:cfRule type="expression" priority="187" id="{67CB238F-3624-4C60-A34D-B98D428EE987}">
            <xm:f>$H$93&lt;&gt;調査票管理表※最後に非表示に!$D$2</xm:f>
            <x14:dxf>
              <fill>
                <patternFill>
                  <bgColor theme="1" tint="0.499984740745262"/>
                </patternFill>
              </fill>
            </x14:dxf>
          </x14:cfRule>
          <xm:sqref>H213:H214</xm:sqref>
        </x14:conditionalFormatting>
        <x14:conditionalFormatting xmlns:xm="http://schemas.microsoft.com/office/excel/2006/main">
          <x14:cfRule type="expression" priority="186" id="{D9250A3A-5648-412B-BE28-1CFA41DCCDB3}">
            <xm:f>$H$94&lt;&gt;調査票管理表※最後に非表示に!$D$2</xm:f>
            <x14:dxf>
              <fill>
                <patternFill>
                  <bgColor theme="1" tint="0.499984740745262"/>
                </patternFill>
              </fill>
            </x14:dxf>
          </x14:cfRule>
          <xm:sqref>H215:H216</xm:sqref>
        </x14:conditionalFormatting>
        <x14:conditionalFormatting xmlns:xm="http://schemas.microsoft.com/office/excel/2006/main">
          <x14:cfRule type="expression" priority="172" id="{01FA18E6-2F24-4342-A096-BDFDB2A175A7}">
            <xm:f>$F$235=調査票管理表※最後に非表示に!$D$2</xm:f>
            <x14:dxf>
              <fill>
                <patternFill>
                  <bgColor theme="2"/>
                </patternFill>
              </fill>
            </x14:dxf>
          </x14:cfRule>
          <xm:sqref>F236:F243</xm:sqref>
        </x14:conditionalFormatting>
        <x14:conditionalFormatting xmlns:xm="http://schemas.microsoft.com/office/excel/2006/main">
          <x14:cfRule type="expression" priority="178" id="{60C1DE02-011B-4723-B8F4-781D59FAA1D6}">
            <xm:f>$G$235=調査票管理表※最後に非表示に!$D$2</xm:f>
            <x14:dxf>
              <fill>
                <patternFill>
                  <bgColor theme="2"/>
                </patternFill>
              </fill>
            </x14:dxf>
          </x14:cfRule>
          <xm:sqref>G236:G243</xm:sqref>
        </x14:conditionalFormatting>
        <x14:conditionalFormatting xmlns:xm="http://schemas.microsoft.com/office/excel/2006/main">
          <x14:cfRule type="expression" priority="171" id="{9E035560-9E2C-451A-A81E-F9A435B7FD79}">
            <xm:f>$H$235=調査票管理表※最後に非表示に!$D$2</xm:f>
            <x14:dxf>
              <fill>
                <patternFill>
                  <bgColor theme="2"/>
                </patternFill>
              </fill>
            </x14:dxf>
          </x14:cfRule>
          <xm:sqref>H236:H243</xm:sqref>
        </x14:conditionalFormatting>
        <x14:conditionalFormatting xmlns:xm="http://schemas.microsoft.com/office/excel/2006/main">
          <x14:cfRule type="expression" priority="170" id="{39807643-4605-4A00-8266-3C1485BC4354}">
            <xm:f>$H$92&lt;&gt;調査票管理表※最後に非表示に!$D$2</xm:f>
            <x14:dxf>
              <fill>
                <patternFill>
                  <bgColor theme="2"/>
                </patternFill>
              </fill>
            </x14:dxf>
          </x14:cfRule>
          <xm:sqref>F235:F243</xm:sqref>
        </x14:conditionalFormatting>
        <x14:conditionalFormatting xmlns:xm="http://schemas.microsoft.com/office/excel/2006/main">
          <x14:cfRule type="expression" priority="169" id="{34BE9ED9-0AFF-46B7-A0C1-2B34D8074CCF}">
            <xm:f>$H$93&lt;&gt;調査票管理表※最後に非表示に!$D$2</xm:f>
            <x14:dxf>
              <fill>
                <patternFill>
                  <bgColor theme="2"/>
                </patternFill>
              </fill>
            </x14:dxf>
          </x14:cfRule>
          <xm:sqref>G235:G243</xm:sqref>
        </x14:conditionalFormatting>
        <x14:conditionalFormatting xmlns:xm="http://schemas.microsoft.com/office/excel/2006/main">
          <x14:cfRule type="expression" priority="168" id="{D70EE6FB-93C9-43F8-A874-AF456BABF67E}">
            <xm:f>$H$94&lt;&gt;調査票管理表※最後に非表示に!$D$2</xm:f>
            <x14:dxf>
              <fill>
                <patternFill>
                  <bgColor theme="2"/>
                </patternFill>
              </fill>
            </x14:dxf>
          </x14:cfRule>
          <xm:sqref>H235:H243</xm:sqref>
        </x14:conditionalFormatting>
        <x14:conditionalFormatting xmlns:xm="http://schemas.microsoft.com/office/excel/2006/main">
          <x14:cfRule type="expression" priority="165" id="{EC78EB6B-FB70-42B9-A5C5-4254FB428519}">
            <xm:f>$H$92&lt;&gt;調査票管理表※最後に非表示に!$D$2</xm:f>
            <x14:dxf>
              <fill>
                <patternFill>
                  <bgColor theme="2"/>
                </patternFill>
              </fill>
            </x14:dxf>
          </x14:cfRule>
          <xm:sqref>H310</xm:sqref>
        </x14:conditionalFormatting>
        <x14:conditionalFormatting xmlns:xm="http://schemas.microsoft.com/office/excel/2006/main">
          <x14:cfRule type="expression" priority="164" id="{F486DF11-5C52-4EB0-B27B-1B52294A6EFA}">
            <xm:f>$H$93&lt;&gt;調査票管理表※最後に非表示に!$D$2</xm:f>
            <x14:dxf>
              <fill>
                <patternFill>
                  <bgColor theme="2"/>
                </patternFill>
              </fill>
            </x14:dxf>
          </x14:cfRule>
          <xm:sqref>H311</xm:sqref>
        </x14:conditionalFormatting>
        <x14:conditionalFormatting xmlns:xm="http://schemas.microsoft.com/office/excel/2006/main">
          <x14:cfRule type="expression" priority="163" id="{D9D6F3A2-4B34-468D-A97D-5E7BFC24386B}">
            <xm:f>$H$92&lt;&gt;調査票管理表※最後に非表示に!$D$2</xm:f>
            <x14:dxf>
              <fill>
                <patternFill>
                  <bgColor theme="1" tint="0.499984740745262"/>
                </patternFill>
              </fill>
            </x14:dxf>
          </x14:cfRule>
          <xm:sqref>G320:G324</xm:sqref>
        </x14:conditionalFormatting>
        <x14:conditionalFormatting xmlns:xm="http://schemas.microsoft.com/office/excel/2006/main">
          <x14:cfRule type="expression" priority="162" id="{8578CE82-81C3-4FB6-A99C-52288EE04D47}">
            <xm:f>$H$92&lt;&gt;調査票管理表※最後に非表示に!$D$2</xm:f>
            <x14:dxf>
              <fill>
                <patternFill>
                  <bgColor theme="2"/>
                </patternFill>
              </fill>
            </x14:dxf>
          </x14:cfRule>
          <xm:sqref>G326:G327</xm:sqref>
        </x14:conditionalFormatting>
        <x14:conditionalFormatting xmlns:xm="http://schemas.microsoft.com/office/excel/2006/main">
          <x14:cfRule type="expression" priority="161" id="{DD5EEB94-1198-4C2E-8247-ED4D19CDF1E7}">
            <xm:f>$H$93&lt;&gt;調査票管理表※最後に非表示に!$D$2</xm:f>
            <x14:dxf>
              <fill>
                <patternFill>
                  <bgColor theme="2"/>
                </patternFill>
              </fill>
            </x14:dxf>
          </x14:cfRule>
          <xm:sqref>H320:H324</xm:sqref>
        </x14:conditionalFormatting>
        <x14:conditionalFormatting xmlns:xm="http://schemas.microsoft.com/office/excel/2006/main">
          <x14:cfRule type="expression" priority="156" id="{8BFBCBA2-20F4-4346-8E50-EFD6C0E709E6}">
            <xm:f>$H$93&lt;&gt;調査票管理表※最後に非表示に!$D$2</xm:f>
            <x14:dxf>
              <fill>
                <patternFill>
                  <bgColor theme="1" tint="0.499984740745262"/>
                </patternFill>
              </fill>
            </x14:dxf>
          </x14:cfRule>
          <xm:sqref>H326:H327</xm:sqref>
        </x14:conditionalFormatting>
        <x14:conditionalFormatting xmlns:xm="http://schemas.microsoft.com/office/excel/2006/main">
          <x14:cfRule type="expression" priority="157" id="{9A39B8B0-8611-4E47-97E0-A823D7347806}">
            <xm:f>$G$327=調査票管理表※最後に非表示に!$D$2</xm:f>
            <x14:dxf>
              <fill>
                <patternFill>
                  <bgColor theme="2"/>
                </patternFill>
              </fill>
            </x14:dxf>
          </x14:cfRule>
          <xm:sqref>G326</xm:sqref>
        </x14:conditionalFormatting>
        <x14:conditionalFormatting xmlns:xm="http://schemas.microsoft.com/office/excel/2006/main">
          <x14:cfRule type="expression" priority="10" id="{C9C5BB8F-CC62-4F4D-BAB3-579DCAD9CCFA}">
            <xm:f>$H$327=調査票管理表※最後に非表示に!$D$2</xm:f>
            <x14:dxf>
              <fill>
                <patternFill>
                  <bgColor theme="2"/>
                </patternFill>
              </fill>
            </x14:dxf>
          </x14:cfRule>
          <xm:sqref>H326</xm:sqref>
        </x14:conditionalFormatting>
        <x14:conditionalFormatting xmlns:xm="http://schemas.microsoft.com/office/excel/2006/main">
          <x14:cfRule type="expression" priority="151" id="{0F3B036C-0102-443F-ADBF-AF981A1895FA}">
            <xm:f>$H$94&lt;&gt;調査票管理表※最後に非表示に!$D$2</xm:f>
            <x14:dxf>
              <fill>
                <patternFill>
                  <bgColor theme="2"/>
                </patternFill>
              </fill>
            </x14:dxf>
          </x14:cfRule>
          <xm:sqref>G344:H344</xm:sqref>
        </x14:conditionalFormatting>
        <x14:conditionalFormatting xmlns:xm="http://schemas.microsoft.com/office/excel/2006/main">
          <x14:cfRule type="expression" priority="149" id="{D9CDF348-1C32-4173-8C11-635BC4EF8E69}">
            <xm:f>$H$93&lt;&gt;調査票管理表※最後に非表示に!$D$2</xm:f>
            <x14:dxf>
              <fill>
                <patternFill>
                  <bgColor theme="2"/>
                </patternFill>
              </fill>
            </x14:dxf>
          </x14:cfRule>
          <x14:cfRule type="expression" priority="150" id="{D7BC2428-E974-4A5A-93BB-967D1069CFFE}">
            <xm:f>$H$93&lt;&gt;調査票管理表※最後に非表示に!$D$2</xm:f>
            <x14:dxf>
              <fill>
                <patternFill>
                  <bgColor theme="2"/>
                </patternFill>
              </fill>
            </x14:dxf>
          </x14:cfRule>
          <xm:sqref>G343:H343</xm:sqref>
        </x14:conditionalFormatting>
        <x14:conditionalFormatting xmlns:xm="http://schemas.microsoft.com/office/excel/2006/main">
          <x14:cfRule type="expression" priority="147" id="{8110A88D-3DDA-413E-80B7-8C543798A4A0}">
            <xm:f>OR($H$365=調査票管理表※最後に非表示に!$D$2,$H$366=調査票管理表※最後に非表示に!$D$2)</xm:f>
            <x14:dxf>
              <fill>
                <patternFill>
                  <bgColor theme="6" tint="0.79998168889431442"/>
                </patternFill>
              </fill>
            </x14:dxf>
          </x14:cfRule>
          <xm:sqref>H369</xm:sqref>
        </x14:conditionalFormatting>
        <x14:conditionalFormatting xmlns:xm="http://schemas.microsoft.com/office/excel/2006/main">
          <x14:cfRule type="expression" priority="146" id="{41C56967-D0F1-4906-8AB5-76FAC5F5D907}">
            <xm:f>#REF!=調査票管理表※最後に非表示に!$D$2</xm:f>
            <x14:dxf>
              <fill>
                <patternFill>
                  <bgColor theme="2"/>
                </patternFill>
              </fill>
            </x14:dxf>
          </x14:cfRule>
          <xm:sqref>H373:H377</xm:sqref>
        </x14:conditionalFormatting>
        <x14:conditionalFormatting xmlns:xm="http://schemas.microsoft.com/office/excel/2006/main">
          <x14:cfRule type="expression" priority="145" id="{A1034D4E-693C-40B0-BCDA-61B751163970}">
            <xm:f>$H$376=調査票管理表※最後に非表示に!$D$2</xm:f>
            <x14:dxf>
              <fill>
                <patternFill>
                  <bgColor theme="6" tint="0.79998168889431442"/>
                </patternFill>
              </fill>
            </x14:dxf>
          </x14:cfRule>
          <xm:sqref>H377</xm:sqref>
        </x14:conditionalFormatting>
        <x14:conditionalFormatting xmlns:xm="http://schemas.microsoft.com/office/excel/2006/main">
          <x14:cfRule type="expression" priority="143" id="{A5EE996D-0248-4C97-BD2D-B70218A9F5AC}">
            <xm:f>$H$94&lt;&gt;調査票管理表※最後に非表示に!$D$2</xm:f>
            <x14:dxf>
              <fill>
                <patternFill>
                  <bgColor theme="1" tint="0.499984740745262"/>
                </patternFill>
              </fill>
            </x14:dxf>
          </x14:cfRule>
          <xm:sqref>H403:H411</xm:sqref>
        </x14:conditionalFormatting>
        <x14:conditionalFormatting xmlns:xm="http://schemas.microsoft.com/office/excel/2006/main">
          <x14:cfRule type="expression" priority="141" id="{73C43D0F-752F-4C1F-A360-7499ABB7C732}">
            <xm:f>$H$93&lt;&gt;調査票管理表※最後に非表示に!$D$2</xm:f>
            <x14:dxf>
              <fill>
                <patternFill>
                  <bgColor theme="1" tint="0.499984740745262"/>
                </patternFill>
              </fill>
            </x14:dxf>
          </x14:cfRule>
          <x14:cfRule type="expression" priority="142" id="{184905C6-1D29-47C5-AABB-EF027CE3FCDF}">
            <xm:f>$H$93&lt;&gt;調査票管理表※最後に非表示に!$D$2</xm:f>
            <x14:dxf>
              <fill>
                <patternFill>
                  <bgColor theme="1" tint="0.499984740745262"/>
                </patternFill>
              </fill>
            </x14:dxf>
          </x14:cfRule>
          <xm:sqref>G403:G411</xm:sqref>
        </x14:conditionalFormatting>
        <x14:conditionalFormatting xmlns:xm="http://schemas.microsoft.com/office/excel/2006/main">
          <x14:cfRule type="expression" priority="140" id="{1D14A264-E75D-45A0-9547-6211BCB0D2A9}">
            <xm:f>$H$92&lt;&gt;調査票管理表※最後に非表示に!$D$2</xm:f>
            <x14:dxf>
              <fill>
                <patternFill>
                  <bgColor theme="2"/>
                </patternFill>
              </fill>
            </x14:dxf>
          </x14:cfRule>
          <xm:sqref>F416:F422</xm:sqref>
        </x14:conditionalFormatting>
        <x14:conditionalFormatting xmlns:xm="http://schemas.microsoft.com/office/excel/2006/main">
          <x14:cfRule type="expression" priority="139" id="{BD1423DF-7B70-4522-9406-E4D504B7BC09}">
            <xm:f>$H$93&lt;&gt;調査票管理表※最後に非表示に!$D$2</xm:f>
            <x14:dxf>
              <fill>
                <patternFill>
                  <bgColor theme="2"/>
                </patternFill>
              </fill>
            </x14:dxf>
          </x14:cfRule>
          <xm:sqref>G416:G422</xm:sqref>
        </x14:conditionalFormatting>
        <x14:conditionalFormatting xmlns:xm="http://schemas.microsoft.com/office/excel/2006/main">
          <x14:cfRule type="expression" priority="134" id="{036EE295-F767-4348-A88B-426DB921E42B}">
            <xm:f>#REF!=調査票管理表※最後に非表示に!$D$2</xm:f>
            <x14:dxf>
              <fill>
                <patternFill>
                  <bgColor theme="2"/>
                </patternFill>
              </fill>
            </x14:dxf>
          </x14:cfRule>
          <xm:sqref>H330:H338</xm:sqref>
        </x14:conditionalFormatting>
        <x14:conditionalFormatting xmlns:xm="http://schemas.microsoft.com/office/excel/2006/main">
          <x14:cfRule type="expression" priority="133" id="{DFEF94DA-933B-4363-AAD0-C95C532D5E7D}">
            <xm:f>$H$92&lt;&gt;調査票管理表※最後に非表示に!$D$2</xm:f>
            <x14:dxf>
              <fill>
                <patternFill>
                  <bgColor theme="1" tint="0.499984740745262"/>
                </patternFill>
              </fill>
            </x14:dxf>
          </x14:cfRule>
          <xm:sqref>H347</xm:sqref>
        </x14:conditionalFormatting>
        <x14:conditionalFormatting xmlns:xm="http://schemas.microsoft.com/office/excel/2006/main">
          <x14:cfRule type="expression" priority="132" id="{9CD118CA-A633-4A59-8647-38D80084BFC4}">
            <xm:f>$H$93&lt;&gt;調査票管理表※最後に非表示に!$D$2</xm:f>
            <x14:dxf>
              <fill>
                <patternFill>
                  <bgColor theme="1" tint="0.499984740745262"/>
                </patternFill>
              </fill>
            </x14:dxf>
          </x14:cfRule>
          <xm:sqref>H348</xm:sqref>
        </x14:conditionalFormatting>
        <x14:conditionalFormatting xmlns:xm="http://schemas.microsoft.com/office/excel/2006/main">
          <x14:cfRule type="expression" priority="130" id="{F76CCFAD-22CB-4098-B38E-BCD1C6FBCAC4}">
            <xm:f>$H$92&lt;&gt;調査票管理表※最後に非表示に!$D$2</xm:f>
            <x14:dxf>
              <fill>
                <patternFill>
                  <bgColor theme="1" tint="0.499984740745262"/>
                </patternFill>
              </fill>
            </x14:dxf>
          </x14:cfRule>
          <xm:sqref>F157:F160</xm:sqref>
        </x14:conditionalFormatting>
        <x14:conditionalFormatting xmlns:xm="http://schemas.microsoft.com/office/excel/2006/main">
          <x14:cfRule type="expression" priority="128" id="{0AC14728-C94E-45BA-8B99-6ED43EB3DA44}">
            <xm:f>$H$93&lt;&gt;調査票管理表※最後に非表示に!$D$2</xm:f>
            <x14:dxf>
              <fill>
                <patternFill>
                  <bgColor theme="2"/>
                </patternFill>
              </fill>
            </x14:dxf>
          </x14:cfRule>
          <xm:sqref>G162:G165</xm:sqref>
        </x14:conditionalFormatting>
        <x14:conditionalFormatting xmlns:xm="http://schemas.microsoft.com/office/excel/2006/main">
          <x14:cfRule type="expression" priority="126" id="{50F46EF6-C789-421C-89EC-F8987C269DC4}">
            <xm:f>$H$92&lt;&gt;調査票管理表※最後に非表示に!$D$2</xm:f>
            <x14:dxf>
              <fill>
                <patternFill>
                  <bgColor theme="1" tint="0.499984740745262"/>
                </patternFill>
              </fill>
            </x14:dxf>
          </x14:cfRule>
          <xm:sqref>F162:F165</xm:sqref>
        </x14:conditionalFormatting>
        <x14:conditionalFormatting xmlns:xm="http://schemas.microsoft.com/office/excel/2006/main">
          <x14:cfRule type="expression" priority="125" id="{77CE4A0E-3824-41A1-9891-D58150A3A9B1}">
            <xm:f>$H$93&lt;&gt;調査票管理表※最後に非表示に!$D$2</xm:f>
            <x14:dxf>
              <fill>
                <patternFill>
                  <bgColor theme="2"/>
                </patternFill>
              </fill>
            </x14:dxf>
          </x14:cfRule>
          <xm:sqref>G157:G160</xm:sqref>
        </x14:conditionalFormatting>
        <x14:conditionalFormatting xmlns:xm="http://schemas.microsoft.com/office/excel/2006/main">
          <x14:cfRule type="expression" priority="124" id="{64A70968-A709-46EA-BBEA-117E050D66E1}">
            <xm:f>$H$94&lt;&gt;調査票管理表※最後に非表示に!$D$2</xm:f>
            <x14:dxf>
              <fill>
                <patternFill>
                  <bgColor theme="2"/>
                </patternFill>
              </fill>
            </x14:dxf>
          </x14:cfRule>
          <xm:sqref>H157:H160</xm:sqref>
        </x14:conditionalFormatting>
        <x14:conditionalFormatting xmlns:xm="http://schemas.microsoft.com/office/excel/2006/main">
          <x14:cfRule type="expression" priority="123" id="{7DDB1012-1830-43C3-837A-363B0D47EE98}">
            <xm:f>$H$92&lt;&gt;調査票管理表※最後に非表示に!$D$2</xm:f>
            <x14:dxf>
              <fill>
                <patternFill>
                  <bgColor theme="2"/>
                </patternFill>
              </fill>
            </x14:dxf>
          </x14:cfRule>
          <xm:sqref>G289:H294</xm:sqref>
        </x14:conditionalFormatting>
        <x14:conditionalFormatting xmlns:xm="http://schemas.microsoft.com/office/excel/2006/main">
          <x14:cfRule type="expression" priority="122" id="{F7AAD8F3-8920-4FBB-9F1C-6B593048816D}">
            <xm:f>H92&lt;&gt;調査票管理表※最後に非表示に!$D$2</xm:f>
            <x14:dxf>
              <fill>
                <patternFill>
                  <bgColor theme="2"/>
                </patternFill>
              </fill>
            </x14:dxf>
          </x14:cfRule>
          <xm:sqref>F294</xm:sqref>
        </x14:conditionalFormatting>
        <x14:conditionalFormatting xmlns:xm="http://schemas.microsoft.com/office/excel/2006/main">
          <x14:cfRule type="expression" priority="121" id="{A97BF040-9D94-48D0-9722-0B7596931B2D}">
            <xm:f>$H$93=調査票管理表※最後に非表示に!$D$2</xm:f>
            <x14:dxf>
              <fill>
                <patternFill>
                  <bgColor theme="2"/>
                </patternFill>
              </fill>
            </x14:dxf>
          </x14:cfRule>
          <xm:sqref>H108</xm:sqref>
        </x14:conditionalFormatting>
        <x14:conditionalFormatting xmlns:xm="http://schemas.microsoft.com/office/excel/2006/main">
          <x14:cfRule type="expression" priority="114" id="{C8B0B3A5-F9A9-4554-9427-8B8F1973C85B}">
            <xm:f>$F$225=調査票管理表※最後に非表示に!$D$2</xm:f>
            <x14:dxf>
              <fill>
                <patternFill>
                  <bgColor theme="6" tint="0.79998168889431442"/>
                </patternFill>
              </fill>
            </x14:dxf>
          </x14:cfRule>
          <xm:sqref>F226</xm:sqref>
        </x14:conditionalFormatting>
        <x14:conditionalFormatting xmlns:xm="http://schemas.microsoft.com/office/excel/2006/main">
          <x14:cfRule type="expression" priority="113" id="{8F20E1EF-5256-4C34-8547-65E6C8BFFA6F}">
            <xm:f>$G$225=調査票管理表※最後に非表示に!$D$2</xm:f>
            <x14:dxf>
              <fill>
                <patternFill>
                  <bgColor theme="6" tint="0.79998168889431442"/>
                </patternFill>
              </fill>
            </x14:dxf>
          </x14:cfRule>
          <xm:sqref>G226</xm:sqref>
        </x14:conditionalFormatting>
        <x14:conditionalFormatting xmlns:xm="http://schemas.microsoft.com/office/excel/2006/main">
          <x14:cfRule type="expression" priority="112" id="{9451A6EC-C159-46AB-A87E-8977E216F657}">
            <xm:f>$H$225=調査票管理表※最後に非表示に!$D$2</xm:f>
            <x14:dxf>
              <fill>
                <patternFill>
                  <bgColor theme="6" tint="0.79998168889431442"/>
                </patternFill>
              </fill>
            </x14:dxf>
          </x14:cfRule>
          <xm:sqref>H226</xm:sqref>
        </x14:conditionalFormatting>
        <x14:conditionalFormatting xmlns:xm="http://schemas.microsoft.com/office/excel/2006/main">
          <x14:cfRule type="expression" priority="329" id="{643BE2CA-5CC1-4410-823A-014003018903}">
            <xm:f>OR($H$211&lt;&gt;$B$216,$H$92&lt;&gt;調査票管理表※最後に非表示に!$D$2)</xm:f>
            <x14:dxf>
              <fill>
                <patternFill>
                  <bgColor theme="2"/>
                </patternFill>
              </fill>
            </x14:dxf>
          </x14:cfRule>
          <xm:sqref>F221:F225</xm:sqref>
        </x14:conditionalFormatting>
        <x14:conditionalFormatting xmlns:xm="http://schemas.microsoft.com/office/excel/2006/main">
          <x14:cfRule type="expression" priority="330" id="{81D3BA07-211B-4C4C-B4F0-45F015EAE882}">
            <xm:f>OR($H$213&lt;&gt;$B$216,$H$93&lt;&gt;調査票管理表※最後に非表示に!$D$2)</xm:f>
            <x14:dxf>
              <fill>
                <patternFill>
                  <bgColor theme="2"/>
                </patternFill>
              </fill>
            </x14:dxf>
          </x14:cfRule>
          <xm:sqref>G221:G225</xm:sqref>
        </x14:conditionalFormatting>
        <x14:conditionalFormatting xmlns:xm="http://schemas.microsoft.com/office/excel/2006/main">
          <x14:cfRule type="expression" priority="331" id="{DFC1ABDB-BB21-4AC5-B522-9520AED3FB15}">
            <xm:f>OR($H$215&lt;&gt;$B$216,$H$94&lt;&gt;調査票管理表※最後に非表示に!$D$2)</xm:f>
            <x14:dxf>
              <fill>
                <patternFill>
                  <bgColor theme="2"/>
                </patternFill>
              </fill>
            </x14:dxf>
          </x14:cfRule>
          <xm:sqref>H221:H225</xm:sqref>
        </x14:conditionalFormatting>
        <x14:conditionalFormatting xmlns:xm="http://schemas.microsoft.com/office/excel/2006/main">
          <x14:cfRule type="expression" priority="111" id="{9653A352-BA14-41AB-816B-9C491A6F2370}">
            <xm:f>$H$92&lt;&gt;調査票管理表※最後に非表示に!$D$2</xm:f>
            <x14:dxf>
              <fill>
                <patternFill>
                  <bgColor theme="1" tint="0.499984740745262"/>
                </patternFill>
              </fill>
            </x14:dxf>
          </x14:cfRule>
          <xm:sqref>G342:H342</xm:sqref>
        </x14:conditionalFormatting>
        <x14:conditionalFormatting xmlns:xm="http://schemas.microsoft.com/office/excel/2006/main">
          <x14:cfRule type="expression" priority="108" id="{B5EF1820-21DB-4047-A681-CBF747054973}">
            <xm:f>$G$385=調査票管理表※最後に非表示に!$D$2</xm:f>
            <x14:dxf>
              <fill>
                <patternFill>
                  <bgColor theme="6" tint="0.79998168889431442"/>
                </patternFill>
              </fill>
            </x14:dxf>
          </x14:cfRule>
          <xm:sqref>I385</xm:sqref>
        </x14:conditionalFormatting>
        <x14:conditionalFormatting xmlns:xm="http://schemas.microsoft.com/office/excel/2006/main">
          <x14:cfRule type="expression" priority="103" id="{FAF63EF4-DA89-49B2-8888-B1C1B8B83866}">
            <xm:f>$H$92&lt;&gt;調査票管理表※最後に非表示に!$D$2</xm:f>
            <x14:dxf>
              <fill>
                <patternFill>
                  <bgColor theme="2"/>
                </patternFill>
              </fill>
            </x14:dxf>
          </x14:cfRule>
          <xm:sqref>F407</xm:sqref>
        </x14:conditionalFormatting>
        <x14:conditionalFormatting xmlns:xm="http://schemas.microsoft.com/office/excel/2006/main">
          <x14:cfRule type="expression" priority="104" id="{8B8CAD20-D008-4FA2-8059-D3BD79CDCAB3}">
            <xm:f>$H$92&lt;&gt;調査票管理表※最後に非表示に!$D$2</xm:f>
            <x14:dxf>
              <fill>
                <patternFill>
                  <bgColor theme="2"/>
                </patternFill>
              </fill>
            </x14:dxf>
          </x14:cfRule>
          <x14:cfRule type="expression" priority="105" id="{9BF6CE7F-543A-427F-A32A-77B60ED1DC9A}">
            <xm:f>$H$92&lt;&gt;調査票管理表※最後に非表示に!$D$2</xm:f>
            <x14:dxf>
              <fill>
                <patternFill>
                  <bgColor theme="2"/>
                </patternFill>
              </fill>
            </x14:dxf>
          </x14:cfRule>
          <xm:sqref>F405</xm:sqref>
        </x14:conditionalFormatting>
        <x14:conditionalFormatting xmlns:xm="http://schemas.microsoft.com/office/excel/2006/main">
          <x14:cfRule type="expression" priority="106" id="{E34FEAD3-E6FB-4FA1-94DF-183AF3BEA07F}">
            <xm:f>$H$92&lt;&gt;調査票管理表※最後に非表示に!$D$2</xm:f>
            <x14:dxf>
              <fill>
                <patternFill>
                  <bgColor theme="2"/>
                </patternFill>
              </fill>
            </x14:dxf>
          </x14:cfRule>
          <xm:sqref>F403</xm:sqref>
        </x14:conditionalFormatting>
        <x14:conditionalFormatting xmlns:xm="http://schemas.microsoft.com/office/excel/2006/main">
          <x14:cfRule type="expression" priority="102" id="{B6AD03F7-89F2-4521-AFE1-7752652CDE08}">
            <xm:f>$H$92&lt;&gt;調査票管理表※最後に非表示に!$D$2</xm:f>
            <x14:dxf>
              <fill>
                <patternFill>
                  <bgColor theme="2"/>
                </patternFill>
              </fill>
            </x14:dxf>
          </x14:cfRule>
          <xm:sqref>F409</xm:sqref>
        </x14:conditionalFormatting>
        <x14:conditionalFormatting xmlns:xm="http://schemas.microsoft.com/office/excel/2006/main">
          <x14:cfRule type="expression" priority="138" id="{FD6B2F8B-A90E-4233-A28A-C7ADC9EB6FB8}">
            <xm:f>$H$94&lt;&gt;調査票管理表※最後に非表示に!$D$2</xm:f>
            <x14:dxf>
              <fill>
                <patternFill>
                  <bgColor theme="2"/>
                </patternFill>
              </fill>
            </x14:dxf>
          </x14:cfRule>
          <xm:sqref>H416:H422</xm:sqref>
        </x14:conditionalFormatting>
        <x14:conditionalFormatting xmlns:xm="http://schemas.microsoft.com/office/excel/2006/main">
          <x14:cfRule type="expression" priority="99" id="{EB34A1AA-F5C8-438D-9B60-23EE28D0BAFB}">
            <xm:f>$A$471=調査票管理表※最後に非表示に!$T$5</xm:f>
            <x14:dxf>
              <font>
                <color theme="0"/>
              </font>
              <fill>
                <patternFill>
                  <bgColor theme="8"/>
                </patternFill>
              </fill>
            </x14:dxf>
          </x14:cfRule>
          <xm:sqref>A471:H471</xm:sqref>
        </x14:conditionalFormatting>
        <x14:conditionalFormatting xmlns:xm="http://schemas.microsoft.com/office/excel/2006/main">
          <x14:cfRule type="expression" priority="98" id="{0DEC5D0C-EC1D-46EF-AB9B-1D5B18D0B73B}">
            <xm:f>$A$3=調査票管理表※最後に非表示に!$T$5</xm:f>
            <x14:dxf>
              <font>
                <color theme="0"/>
              </font>
              <fill>
                <patternFill>
                  <bgColor theme="8"/>
                </patternFill>
              </fill>
            </x14:dxf>
          </x14:cfRule>
          <xm:sqref>A3:H3</xm:sqref>
        </x14:conditionalFormatting>
        <x14:conditionalFormatting xmlns:xm="http://schemas.microsoft.com/office/excel/2006/main">
          <x14:cfRule type="expression" priority="97" id="{95894F2A-F997-48EC-9EB3-FC2E65BDF8A4}">
            <xm:f>$H$367=調査票管理表※最後に非表示に!$D$2</xm:f>
            <x14:dxf>
              <fill>
                <patternFill>
                  <bgColor theme="2"/>
                </patternFill>
              </fill>
            </x14:dxf>
          </x14:cfRule>
          <xm:sqref>H366</xm:sqref>
        </x14:conditionalFormatting>
        <x14:conditionalFormatting xmlns:xm="http://schemas.microsoft.com/office/excel/2006/main">
          <x14:cfRule type="expression" priority="96" id="{BBECB4A7-9DCA-4609-82BD-B3311401DB1A}">
            <xm:f>$H$367=調査票管理表※最後に非表示に!$D$2</xm:f>
            <x14:dxf>
              <fill>
                <patternFill>
                  <bgColor theme="2"/>
                </patternFill>
              </fill>
            </x14:dxf>
          </x14:cfRule>
          <xm:sqref>H365</xm:sqref>
        </x14:conditionalFormatting>
        <x14:conditionalFormatting xmlns:xm="http://schemas.microsoft.com/office/excel/2006/main">
          <x14:cfRule type="expression" priority="94" id="{C35E6DA3-6BC2-4892-9F0D-997D0E9E33BC}">
            <xm:f>$G$383=調査票管理表※最後に非表示に!$D$2</xm:f>
            <x14:dxf>
              <fill>
                <patternFill>
                  <bgColor theme="2"/>
                </patternFill>
              </fill>
            </x14:dxf>
          </x14:cfRule>
          <xm:sqref>H383:H386</xm:sqref>
        </x14:conditionalFormatting>
        <x14:conditionalFormatting xmlns:xm="http://schemas.microsoft.com/office/excel/2006/main">
          <x14:cfRule type="expression" priority="127" id="{5D5E08F4-9D61-4A77-A189-56F618867D92}">
            <xm:f>$H$94&lt;&gt;調査票管理表※最後に非表示に!$D$2</xm:f>
            <x14:dxf>
              <fill>
                <patternFill>
                  <bgColor theme="2"/>
                </patternFill>
              </fill>
            </x14:dxf>
          </x14:cfRule>
          <x14:cfRule type="expression" priority="129" id="{E780EC96-A5B8-4A92-8EC6-B588992BBFDE}">
            <xm:f>$H$94&lt;&gt;調査票管理表※最後に非表示に!$D$2</xm:f>
            <x14:dxf>
              <fill>
                <patternFill>
                  <bgColor theme="2"/>
                </patternFill>
              </fill>
            </x14:dxf>
          </x14:cfRule>
          <xm:sqref>H162:H165</xm:sqref>
        </x14:conditionalFormatting>
        <x14:conditionalFormatting xmlns:xm="http://schemas.microsoft.com/office/excel/2006/main">
          <x14:cfRule type="expression" priority="92" id="{F2CDCE98-C5A6-4E02-BBCF-9014828561C7}">
            <xm:f>$F$157=調査票管理表※最後に非表示に!$D$2</xm:f>
            <x14:dxf>
              <fill>
                <patternFill>
                  <bgColor theme="2"/>
                </patternFill>
              </fill>
            </x14:dxf>
          </x14:cfRule>
          <xm:sqref>F158:F160</xm:sqref>
        </x14:conditionalFormatting>
        <x14:conditionalFormatting xmlns:xm="http://schemas.microsoft.com/office/excel/2006/main">
          <x14:cfRule type="expression" priority="91" id="{C3882301-4808-44DD-BE26-D90BF4B504B8}">
            <xm:f>$G$157=調査票管理表※最後に非表示に!$D$2</xm:f>
            <x14:dxf>
              <fill>
                <patternFill>
                  <bgColor theme="2"/>
                </patternFill>
              </fill>
            </x14:dxf>
          </x14:cfRule>
          <xm:sqref>G158:G160</xm:sqref>
        </x14:conditionalFormatting>
        <x14:conditionalFormatting xmlns:xm="http://schemas.microsoft.com/office/excel/2006/main">
          <x14:cfRule type="expression" priority="90" id="{D8C3FFF4-66C9-4DF9-A80B-ADDF3BFC60F1}">
            <xm:f>$H$157=調査票管理表※最後に非表示に!$D$2</xm:f>
            <x14:dxf>
              <fill>
                <patternFill>
                  <bgColor theme="2"/>
                </patternFill>
              </fill>
            </x14:dxf>
          </x14:cfRule>
          <xm:sqref>H158:H160</xm:sqref>
        </x14:conditionalFormatting>
        <x14:conditionalFormatting xmlns:xm="http://schemas.microsoft.com/office/excel/2006/main">
          <x14:cfRule type="expression" priority="89" id="{D3330259-5630-4F98-9CE7-81C164F9B5B8}">
            <xm:f>$H$162=調査票管理表※最後に非表示に!$D$2</xm:f>
            <x14:dxf>
              <fill>
                <patternFill>
                  <bgColor theme="2"/>
                </patternFill>
              </fill>
            </x14:dxf>
          </x14:cfRule>
          <xm:sqref>H163:H165</xm:sqref>
        </x14:conditionalFormatting>
        <x14:conditionalFormatting xmlns:xm="http://schemas.microsoft.com/office/excel/2006/main">
          <x14:cfRule type="expression" priority="87" id="{76422342-5426-4FFB-A943-D2561FB7B9B9}">
            <xm:f>$G$162=調査票管理表※最後に非表示に!$D$2</xm:f>
            <x14:dxf>
              <fill>
                <patternFill>
                  <bgColor theme="2"/>
                </patternFill>
              </fill>
            </x14:dxf>
          </x14:cfRule>
          <x14:cfRule type="expression" priority="88" id="{74D1C8F2-DDDA-403C-83F9-73B03C926E25}">
            <xm:f>$G$162=調査票管理表※最後に非表示に!$D$2</xm:f>
            <x14:dxf>
              <fill>
                <patternFill>
                  <bgColor theme="2"/>
                </patternFill>
              </fill>
            </x14:dxf>
          </x14:cfRule>
          <xm:sqref>G163:G165</xm:sqref>
        </x14:conditionalFormatting>
        <x14:conditionalFormatting xmlns:xm="http://schemas.microsoft.com/office/excel/2006/main">
          <x14:cfRule type="expression" priority="86" id="{0D93B398-2FF4-4889-AE88-284DAF4BB7AD}">
            <xm:f>$C$269=調査票管理表※最後に非表示に!$D$2</xm:f>
            <x14:dxf>
              <fill>
                <patternFill>
                  <bgColor theme="2"/>
                </patternFill>
              </fill>
            </x14:dxf>
          </x14:cfRule>
          <xm:sqref>C270:C279</xm:sqref>
        </x14:conditionalFormatting>
        <x14:conditionalFormatting xmlns:xm="http://schemas.microsoft.com/office/excel/2006/main">
          <x14:cfRule type="expression" priority="85" id="{131EFA18-3534-42BB-B94A-4A2AD36C4BC1}">
            <xm:f>$D$269=調査票管理表※最後に非表示に!$D$2</xm:f>
            <x14:dxf>
              <fill>
                <patternFill>
                  <bgColor theme="2"/>
                </patternFill>
              </fill>
            </x14:dxf>
          </x14:cfRule>
          <xm:sqref>D270:D279</xm:sqref>
        </x14:conditionalFormatting>
        <x14:conditionalFormatting xmlns:xm="http://schemas.microsoft.com/office/excel/2006/main">
          <x14:cfRule type="expression" priority="83" id="{77CCD670-B258-4DA0-AF97-01A6F444DA6A}">
            <xm:f>$F$269=調査票管理表※最後に非表示に!$D$2</xm:f>
            <x14:dxf>
              <fill>
                <patternFill>
                  <bgColor theme="2"/>
                </patternFill>
              </fill>
            </x14:dxf>
          </x14:cfRule>
          <xm:sqref>F270:F279</xm:sqref>
        </x14:conditionalFormatting>
        <x14:conditionalFormatting xmlns:xm="http://schemas.microsoft.com/office/excel/2006/main">
          <x14:cfRule type="expression" priority="84" id="{46642830-59A2-4AAF-9CFA-3D75C665E94E}">
            <xm:f>$E$269=調査票管理表※最後に非表示に!$D$2</xm:f>
            <x14:dxf>
              <fill>
                <patternFill>
                  <bgColor theme="2"/>
                </patternFill>
              </fill>
            </x14:dxf>
          </x14:cfRule>
          <xm:sqref>E270:E279</xm:sqref>
        </x14:conditionalFormatting>
        <x14:conditionalFormatting xmlns:xm="http://schemas.microsoft.com/office/excel/2006/main">
          <x14:cfRule type="expression" priority="82" id="{EC1D72C6-9CCA-4C28-91E9-4AB5E0C410B5}">
            <xm:f>$G$269=調査票管理表※最後に非表示に!$D$2</xm:f>
            <x14:dxf>
              <fill>
                <patternFill>
                  <bgColor theme="2"/>
                </patternFill>
              </fill>
            </x14:dxf>
          </x14:cfRule>
          <xm:sqref>G270:G279</xm:sqref>
        </x14:conditionalFormatting>
        <x14:conditionalFormatting xmlns:xm="http://schemas.microsoft.com/office/excel/2006/main">
          <x14:cfRule type="expression" priority="81" id="{ED9C471A-365B-44E3-AF59-3849BB0B33C9}">
            <xm:f>$H$269=調査票管理表※最後に非表示に!$D$2</xm:f>
            <x14:dxf>
              <fill>
                <patternFill>
                  <bgColor theme="2"/>
                </patternFill>
              </fill>
            </x14:dxf>
          </x14:cfRule>
          <xm:sqref>H270:H279</xm:sqref>
        </x14:conditionalFormatting>
        <x14:conditionalFormatting xmlns:xm="http://schemas.microsoft.com/office/excel/2006/main">
          <x14:cfRule type="expression" priority="80" id="{EC55BF91-00D1-488A-AC57-F91E3962F424}">
            <xm:f>$G$288=調査票管理表※最後に非表示に!$D$2</xm:f>
            <x14:dxf>
              <fill>
                <patternFill>
                  <bgColor theme="2"/>
                </patternFill>
              </fill>
            </x14:dxf>
          </x14:cfRule>
          <xm:sqref>G289:G294</xm:sqref>
        </x14:conditionalFormatting>
        <x14:conditionalFormatting xmlns:xm="http://schemas.microsoft.com/office/excel/2006/main">
          <x14:cfRule type="expression" priority="79" id="{C9DA1975-9130-4CA3-A809-143F87E5C5A7}">
            <xm:f>$H$288=調査票管理表※最後に非表示に!$D$2</xm:f>
            <x14:dxf>
              <fill>
                <patternFill>
                  <bgColor theme="2"/>
                </patternFill>
              </fill>
            </x14:dxf>
          </x14:cfRule>
          <xm:sqref>H289:H294</xm:sqref>
        </x14:conditionalFormatting>
        <x14:conditionalFormatting xmlns:xm="http://schemas.microsoft.com/office/excel/2006/main">
          <x14:cfRule type="expression" priority="63" id="{888F5B58-019D-416F-BD69-03BDABB00D45}">
            <xm:f>$H$55=調査票管理表※最後に非表示に!$D$2</xm:f>
            <x14:dxf>
              <fill>
                <patternFill>
                  <bgColor theme="2"/>
                </patternFill>
              </fill>
            </x14:dxf>
          </x14:cfRule>
          <xm:sqref>H54</xm:sqref>
        </x14:conditionalFormatting>
        <x14:conditionalFormatting xmlns:xm="http://schemas.microsoft.com/office/excel/2006/main">
          <x14:cfRule type="expression" priority="61" id="{8092E9BC-2484-43BE-BDA2-4672D0225AD5}">
            <xm:f>$H$35=調査票管理表※最後に非表示に!$D$2</xm:f>
            <x14:dxf>
              <fill>
                <patternFill>
                  <bgColor theme="2"/>
                </patternFill>
              </fill>
            </x14:dxf>
          </x14:cfRule>
          <xm:sqref>A53:H89</xm:sqref>
        </x14:conditionalFormatting>
        <x14:conditionalFormatting xmlns:xm="http://schemas.microsoft.com/office/excel/2006/main">
          <x14:cfRule type="expression" priority="60" id="{F8068DA9-27EC-4BB7-810A-8CF45F6F8AB7}">
            <xm:f>$H$35=調査票管理表※最後に非表示に!$D$2</xm:f>
            <x14:dxf>
              <fill>
                <patternFill>
                  <bgColor theme="1" tint="0.499984740745262"/>
                </patternFill>
              </fill>
            </x14:dxf>
          </x14:cfRule>
          <xm:sqref>H33</xm:sqref>
        </x14:conditionalFormatting>
        <x14:conditionalFormatting xmlns:xm="http://schemas.microsoft.com/office/excel/2006/main">
          <x14:cfRule type="expression" priority="58" id="{F889076B-D63D-4D36-9DFC-FE28EE239D26}">
            <xm:f>$H$35=調査票管理表※最後に非表示に!$D$2</xm:f>
            <x14:dxf>
              <fill>
                <patternFill>
                  <bgColor theme="1" tint="0.499984740745262"/>
                </patternFill>
              </fill>
            </x14:dxf>
          </x14:cfRule>
          <xm:sqref>H92:H93</xm:sqref>
        </x14:conditionalFormatting>
        <x14:conditionalFormatting xmlns:xm="http://schemas.microsoft.com/office/excel/2006/main">
          <x14:cfRule type="expression" priority="50" id="{EC6D943D-D304-4B9E-911C-31C9E7CD7B71}">
            <xm:f>$F$162=調査票管理表※最後に非表示に!$D$2</xm:f>
            <x14:dxf>
              <fill>
                <patternFill>
                  <bgColor theme="1" tint="0.499984740745262"/>
                </patternFill>
              </fill>
            </x14:dxf>
          </x14:cfRule>
          <xm:sqref>F163:F165</xm:sqref>
        </x14:conditionalFormatting>
        <x14:conditionalFormatting xmlns:xm="http://schemas.microsoft.com/office/excel/2006/main">
          <x14:cfRule type="expression" priority="49" id="{44FC4485-CB22-4745-9D4E-803C2477CE55}">
            <xm:f>$H$92&lt;&gt;調査票管理表※最後に非表示に!$D$2</xm:f>
            <x14:dxf>
              <fill>
                <patternFill>
                  <bgColor theme="1" tint="0.499984740745262"/>
                </patternFill>
              </fill>
            </x14:dxf>
          </x14:cfRule>
          <xm:sqref>H170</xm:sqref>
        </x14:conditionalFormatting>
        <x14:conditionalFormatting xmlns:xm="http://schemas.microsoft.com/office/excel/2006/main">
          <x14:cfRule type="expression" priority="48" id="{36A73922-FF16-42E8-8180-C9F676A7D6C4}">
            <xm:f>$H$93&lt;&gt;調査票管理表※最後に非表示に!$D$2</xm:f>
            <x14:dxf>
              <fill>
                <patternFill>
                  <bgColor theme="1" tint="0.499984740745262"/>
                </patternFill>
              </fill>
            </x14:dxf>
          </x14:cfRule>
          <xm:sqref>H171</xm:sqref>
        </x14:conditionalFormatting>
        <x14:conditionalFormatting xmlns:xm="http://schemas.microsoft.com/office/excel/2006/main">
          <x14:cfRule type="expression" priority="47" id="{A93EE24F-EBBF-49CE-BEEA-B8BE5B5BF05C}">
            <xm:f>$H$94&lt;&gt;調査票管理表※最後に非表示に!$D$2</xm:f>
            <x14:dxf>
              <fill>
                <patternFill>
                  <bgColor theme="1" tint="0.499984740745262"/>
                </patternFill>
              </fill>
            </x14:dxf>
          </x14:cfRule>
          <xm:sqref>H172</xm:sqref>
        </x14:conditionalFormatting>
        <x14:conditionalFormatting xmlns:xm="http://schemas.microsoft.com/office/excel/2006/main">
          <x14:cfRule type="expression" priority="46" id="{49658D4C-99EF-4F35-80E6-752E7C2A90CE}">
            <xm:f>$F$403=調査票管理表※最後に非表示に!$D$2</xm:f>
            <x14:dxf>
              <fill>
                <patternFill>
                  <bgColor theme="1" tint="0.499984740745262"/>
                </patternFill>
              </fill>
            </x14:dxf>
          </x14:cfRule>
          <xm:sqref>F405:F411</xm:sqref>
        </x14:conditionalFormatting>
        <x14:conditionalFormatting xmlns:xm="http://schemas.microsoft.com/office/excel/2006/main">
          <x14:cfRule type="expression" priority="45" id="{53AE1CD9-F7E2-435D-978C-F5466B1D39E1}">
            <xm:f>$F$405=調査票管理表※最後に非表示に!$D$2</xm:f>
            <x14:dxf>
              <fill>
                <patternFill>
                  <bgColor theme="1" tint="0.499984740745262"/>
                </patternFill>
              </fill>
            </x14:dxf>
          </x14:cfRule>
          <xm:sqref>F403:F404</xm:sqref>
        </x14:conditionalFormatting>
        <x14:conditionalFormatting xmlns:xm="http://schemas.microsoft.com/office/excel/2006/main">
          <x14:cfRule type="expression" priority="44" id="{67CE92E9-00E0-404C-B36D-20FB4D68FF42}">
            <xm:f>$F$405=調査票管理表※最後に非表示に!$D$2</xm:f>
            <x14:dxf>
              <fill>
                <patternFill>
                  <bgColor theme="1" tint="0.499984740745262"/>
                </patternFill>
              </fill>
            </x14:dxf>
          </x14:cfRule>
          <xm:sqref>F407:F411</xm:sqref>
        </x14:conditionalFormatting>
        <x14:conditionalFormatting xmlns:xm="http://schemas.microsoft.com/office/excel/2006/main">
          <x14:cfRule type="expression" priority="43" id="{D94B017E-F21C-462F-A0A1-D1862C061248}">
            <xm:f>$F$407=調査票管理表※最後に非表示に!$D$2</xm:f>
            <x14:dxf>
              <fill>
                <patternFill>
                  <bgColor theme="1" tint="0.499984740745262"/>
                </patternFill>
              </fill>
            </x14:dxf>
          </x14:cfRule>
          <xm:sqref>F403:F406</xm:sqref>
        </x14:conditionalFormatting>
        <x14:conditionalFormatting xmlns:xm="http://schemas.microsoft.com/office/excel/2006/main">
          <x14:cfRule type="expression" priority="42" id="{24469F58-89D1-4DAD-A1A9-A8EC8834B2DA}">
            <xm:f>$F$407=調査票管理表※最後に非表示に!$D$2</xm:f>
            <x14:dxf>
              <fill>
                <patternFill>
                  <bgColor theme="1" tint="0.499984740745262"/>
                </patternFill>
              </fill>
            </x14:dxf>
          </x14:cfRule>
          <xm:sqref>F409:F410</xm:sqref>
        </x14:conditionalFormatting>
        <x14:conditionalFormatting xmlns:xm="http://schemas.microsoft.com/office/excel/2006/main">
          <x14:cfRule type="expression" priority="41" id="{7DE98515-905A-4CFF-A37D-04B7B2631E0E}">
            <xm:f>$F$409=調査票管理表※最後に非表示に!$D$2</xm:f>
            <x14:dxf>
              <fill>
                <patternFill>
                  <bgColor theme="1" tint="0.499984740745262"/>
                </patternFill>
              </fill>
            </x14:dxf>
          </x14:cfRule>
          <xm:sqref>F403:F408</xm:sqref>
        </x14:conditionalFormatting>
        <x14:conditionalFormatting xmlns:xm="http://schemas.microsoft.com/office/excel/2006/main">
          <x14:cfRule type="expression" priority="40" id="{89C3ABB1-BE84-4D74-A1A0-D10EC41C8E73}">
            <xm:f>$H$403=調査票管理表※最後に非表示に!$D$2</xm:f>
            <x14:dxf>
              <fill>
                <patternFill>
                  <bgColor theme="1" tint="0.499984740745262"/>
                </patternFill>
              </fill>
            </x14:dxf>
          </x14:cfRule>
          <xm:sqref>H405:H411</xm:sqref>
        </x14:conditionalFormatting>
        <x14:conditionalFormatting xmlns:xm="http://schemas.microsoft.com/office/excel/2006/main">
          <x14:cfRule type="expression" priority="39" id="{ECFB5C9F-750D-43B0-A197-6C14ECFF9352}">
            <xm:f>$H$405=調査票管理表※最後に非表示に!$D$2</xm:f>
            <x14:dxf>
              <fill>
                <patternFill>
                  <bgColor theme="1" tint="0.499984740745262"/>
                </patternFill>
              </fill>
            </x14:dxf>
          </x14:cfRule>
          <xm:sqref>H403:H404 H407:H411</xm:sqref>
        </x14:conditionalFormatting>
        <x14:conditionalFormatting xmlns:xm="http://schemas.microsoft.com/office/excel/2006/main">
          <x14:cfRule type="expression" priority="38" id="{67131140-BBEF-4DF7-ADD1-A12D1F0B6329}">
            <xm:f>$H$407=調査票管理表※最後に非表示に!$D$2</xm:f>
            <x14:dxf>
              <fill>
                <patternFill>
                  <bgColor theme="1" tint="0.499984740745262"/>
                </patternFill>
              </fill>
            </x14:dxf>
          </x14:cfRule>
          <xm:sqref>H403:H406 H409:H411</xm:sqref>
        </x14:conditionalFormatting>
        <x14:conditionalFormatting xmlns:xm="http://schemas.microsoft.com/office/excel/2006/main">
          <x14:cfRule type="expression" priority="37" id="{4D20771A-2495-4B17-B750-7590315A19D0}">
            <xm:f>$H$409=調査票管理表※最後に非表示に!$D$2</xm:f>
            <x14:dxf>
              <fill>
                <patternFill>
                  <bgColor theme="1" tint="0.499984740745262"/>
                </patternFill>
              </fill>
            </x14:dxf>
          </x14:cfRule>
          <xm:sqref>H403:H408</xm:sqref>
        </x14:conditionalFormatting>
        <x14:conditionalFormatting xmlns:xm="http://schemas.microsoft.com/office/excel/2006/main">
          <x14:cfRule type="expression" priority="36" id="{91E2A8AF-6A10-426B-A199-AFCDD9F637D2}">
            <xm:f>$G$403=調査票管理表※最後に非表示に!$D$2</xm:f>
            <x14:dxf>
              <fill>
                <patternFill>
                  <bgColor theme="1" tint="0.499984740745262"/>
                </patternFill>
              </fill>
            </x14:dxf>
          </x14:cfRule>
          <xm:sqref>G405:G411</xm:sqref>
        </x14:conditionalFormatting>
        <x14:conditionalFormatting xmlns:xm="http://schemas.microsoft.com/office/excel/2006/main">
          <x14:cfRule type="expression" priority="35" id="{364BCB18-69F6-4160-B0A5-01ED9DFA1CE6}">
            <xm:f>$G$405=調査票管理表※最後に非表示に!$D$2</xm:f>
            <x14:dxf>
              <fill>
                <patternFill>
                  <bgColor theme="1" tint="0.499984740745262"/>
                </patternFill>
              </fill>
            </x14:dxf>
          </x14:cfRule>
          <xm:sqref>G407:G410 G403:G404</xm:sqref>
        </x14:conditionalFormatting>
        <x14:conditionalFormatting xmlns:xm="http://schemas.microsoft.com/office/excel/2006/main">
          <x14:cfRule type="expression" priority="34" id="{9A07DA15-E95A-431F-BCAB-240937AAAE92}">
            <xm:f>$G$407=調査票管理表※最後に非表示に!$D$2</xm:f>
            <x14:dxf>
              <fill>
                <patternFill>
                  <bgColor theme="1" tint="0.499984740745262"/>
                </patternFill>
              </fill>
            </x14:dxf>
          </x14:cfRule>
          <xm:sqref>G403:G406 G409:G411</xm:sqref>
        </x14:conditionalFormatting>
        <x14:conditionalFormatting xmlns:xm="http://schemas.microsoft.com/office/excel/2006/main">
          <x14:cfRule type="expression" priority="33" id="{36418CEC-1E24-41B5-9798-5BF285F18DE8}">
            <xm:f>$G$409=調査票管理表※最後に非表示に!$D$2</xm:f>
            <x14:dxf>
              <fill>
                <patternFill>
                  <bgColor theme="1" tint="0.499984740745262"/>
                </patternFill>
              </fill>
            </x14:dxf>
          </x14:cfRule>
          <xm:sqref>G403:G408</xm:sqref>
        </x14:conditionalFormatting>
        <x14:conditionalFormatting xmlns:xm="http://schemas.microsoft.com/office/excel/2006/main">
          <x14:cfRule type="expression" priority="32" id="{2710F429-DA2D-46BB-97D5-2B9396BF718D}">
            <xm:f>$F$416=調査票管理表※最後に非表示に!$D$2</xm:f>
            <x14:dxf>
              <fill>
                <patternFill>
                  <bgColor theme="1" tint="0.499984740745262"/>
                </patternFill>
              </fill>
            </x14:dxf>
          </x14:cfRule>
          <xm:sqref>F418:F422</xm:sqref>
        </x14:conditionalFormatting>
        <x14:conditionalFormatting xmlns:xm="http://schemas.microsoft.com/office/excel/2006/main">
          <x14:cfRule type="expression" priority="31" id="{43A12544-3A83-4D4B-84D2-6E3013AE9F55}">
            <xm:f>$F$418=調査票管理表※最後に非表示に!$D$2</xm:f>
            <x14:dxf>
              <fill>
                <patternFill>
                  <bgColor theme="1" tint="0.499984740745262"/>
                </patternFill>
              </fill>
            </x14:dxf>
          </x14:cfRule>
          <xm:sqref>F416:F417 F420:F422</xm:sqref>
        </x14:conditionalFormatting>
        <x14:conditionalFormatting xmlns:xm="http://schemas.microsoft.com/office/excel/2006/main">
          <x14:cfRule type="expression" priority="30" id="{3D15162D-99AA-4ED7-8979-008BAF504DD7}">
            <xm:f>$F$420=調査票管理表※最後に非表示に!$D$2</xm:f>
            <x14:dxf>
              <fill>
                <patternFill>
                  <bgColor theme="1" tint="0.499984740745262"/>
                </patternFill>
              </fill>
            </x14:dxf>
          </x14:cfRule>
          <xm:sqref>F416:F419</xm:sqref>
        </x14:conditionalFormatting>
        <x14:conditionalFormatting xmlns:xm="http://schemas.microsoft.com/office/excel/2006/main">
          <x14:cfRule type="expression" priority="29" id="{4441F273-94E1-4C14-992F-C404A0ACECE2}">
            <xm:f>$G$416=調査票管理表※最後に非表示に!$D$2</xm:f>
            <x14:dxf>
              <fill>
                <patternFill>
                  <bgColor theme="1" tint="0.499984740745262"/>
                </patternFill>
              </fill>
            </x14:dxf>
          </x14:cfRule>
          <xm:sqref>G418:G422</xm:sqref>
        </x14:conditionalFormatting>
        <x14:conditionalFormatting xmlns:xm="http://schemas.microsoft.com/office/excel/2006/main">
          <x14:cfRule type="expression" priority="28" id="{2DB2A37C-1277-4FB5-8138-22A42E05F665}">
            <xm:f>$G$418=調査票管理表※最後に非表示に!$D$2</xm:f>
            <x14:dxf>
              <fill>
                <patternFill>
                  <bgColor theme="1" tint="0.499984740745262"/>
                </patternFill>
              </fill>
            </x14:dxf>
          </x14:cfRule>
          <xm:sqref>G416:G417 G420:G422</xm:sqref>
        </x14:conditionalFormatting>
        <x14:conditionalFormatting xmlns:xm="http://schemas.microsoft.com/office/excel/2006/main">
          <x14:cfRule type="expression" priority="27" id="{195FA50A-90CC-4142-9C61-B427F10A8816}">
            <xm:f>$G$420=調査票管理表※最後に非表示に!$D$2</xm:f>
            <x14:dxf>
              <fill>
                <patternFill>
                  <bgColor theme="1" tint="0.499984740745262"/>
                </patternFill>
              </fill>
            </x14:dxf>
          </x14:cfRule>
          <xm:sqref>G416:G419</xm:sqref>
        </x14:conditionalFormatting>
        <x14:conditionalFormatting xmlns:xm="http://schemas.microsoft.com/office/excel/2006/main">
          <x14:cfRule type="expression" priority="26" id="{AECCD9E4-A168-424A-BB1F-D46E63F93FBD}">
            <xm:f>$H$416=調査票管理表※最後に非表示に!$D$2</xm:f>
            <x14:dxf>
              <fill>
                <patternFill>
                  <bgColor theme="1" tint="0.499984740745262"/>
                </patternFill>
              </fill>
            </x14:dxf>
          </x14:cfRule>
          <xm:sqref>H418:H422</xm:sqref>
        </x14:conditionalFormatting>
        <x14:conditionalFormatting xmlns:xm="http://schemas.microsoft.com/office/excel/2006/main">
          <x14:cfRule type="expression" priority="25" id="{91AE26F5-85F4-48CE-AB51-A065C385858E}">
            <xm:f>$H$418=調査票管理表※最後に非表示に!$D$2</xm:f>
            <x14:dxf>
              <fill>
                <patternFill>
                  <bgColor theme="1" tint="0.499984740745262"/>
                </patternFill>
              </fill>
            </x14:dxf>
          </x14:cfRule>
          <xm:sqref>H416:H417 H420:H422</xm:sqref>
        </x14:conditionalFormatting>
        <x14:conditionalFormatting xmlns:xm="http://schemas.microsoft.com/office/excel/2006/main">
          <x14:cfRule type="expression" priority="24" id="{6790205A-7E6F-4B49-AF74-DFCE5960589A}">
            <xm:f>$H$420=調査票管理表※最後に非表示に!$D$2</xm:f>
            <x14:dxf>
              <fill>
                <patternFill>
                  <bgColor theme="1" tint="0.499984740745262"/>
                </patternFill>
              </fill>
            </x14:dxf>
          </x14:cfRule>
          <xm:sqref>H416:H419</xm:sqref>
        </x14:conditionalFormatting>
        <x14:conditionalFormatting xmlns:xm="http://schemas.microsoft.com/office/excel/2006/main">
          <x14:cfRule type="expression" priority="19" id="{6C689027-1D15-478D-9D9F-944869ED3115}">
            <xm:f>$C$269=調査票管理表※最後に非表示に!$D$2</xm:f>
            <x14:dxf>
              <fill>
                <patternFill>
                  <bgColor theme="2"/>
                </patternFill>
              </fill>
            </x14:dxf>
          </x14:cfRule>
          <xm:sqref>C281</xm:sqref>
        </x14:conditionalFormatting>
        <x14:conditionalFormatting xmlns:xm="http://schemas.microsoft.com/office/excel/2006/main">
          <x14:cfRule type="expression" priority="18" id="{A9C96838-F38D-4771-813E-B6545F922B21}">
            <xm:f>$D$269=調査票管理表※最後に非表示に!$D$2</xm:f>
            <x14:dxf>
              <fill>
                <patternFill>
                  <bgColor theme="2"/>
                </patternFill>
              </fill>
            </x14:dxf>
          </x14:cfRule>
          <xm:sqref>D281</xm:sqref>
        </x14:conditionalFormatting>
        <x14:conditionalFormatting xmlns:xm="http://schemas.microsoft.com/office/excel/2006/main">
          <x14:cfRule type="expression" priority="16" id="{42923CF4-EFDC-4FDC-977E-0CE0A2E97FD8}">
            <xm:f>$F$269=調査票管理表※最後に非表示に!$D$2</xm:f>
            <x14:dxf>
              <fill>
                <patternFill>
                  <bgColor theme="2"/>
                </patternFill>
              </fill>
            </x14:dxf>
          </x14:cfRule>
          <xm:sqref>F281</xm:sqref>
        </x14:conditionalFormatting>
        <x14:conditionalFormatting xmlns:xm="http://schemas.microsoft.com/office/excel/2006/main">
          <x14:cfRule type="expression" priority="17" id="{C5D8E234-82F1-469B-A27F-D8AD8E1BD64D}">
            <xm:f>$E$269=調査票管理表※最後に非表示に!$D$2</xm:f>
            <x14:dxf>
              <fill>
                <patternFill>
                  <bgColor theme="2"/>
                </patternFill>
              </fill>
            </x14:dxf>
          </x14:cfRule>
          <xm:sqref>E281</xm:sqref>
        </x14:conditionalFormatting>
        <x14:conditionalFormatting xmlns:xm="http://schemas.microsoft.com/office/excel/2006/main">
          <x14:cfRule type="expression" priority="15" id="{66F78CA9-DC2E-455B-8C2C-15A87C9BB414}">
            <xm:f>$G$269=調査票管理表※最後に非表示に!$D$2</xm:f>
            <x14:dxf>
              <fill>
                <patternFill>
                  <bgColor theme="2"/>
                </patternFill>
              </fill>
            </x14:dxf>
          </x14:cfRule>
          <xm:sqref>G281</xm:sqref>
        </x14:conditionalFormatting>
        <x14:conditionalFormatting xmlns:xm="http://schemas.microsoft.com/office/excel/2006/main">
          <x14:cfRule type="expression" priority="14" id="{F52574FD-EAE3-4A57-B617-C7A398F7CF2D}">
            <xm:f>$H$269=調査票管理表※最後に非表示に!$D$2</xm:f>
            <x14:dxf>
              <fill>
                <patternFill>
                  <bgColor theme="2"/>
                </patternFill>
              </fill>
            </x14:dxf>
          </x14:cfRule>
          <xm:sqref>H281</xm:sqref>
        </x14:conditionalFormatting>
        <x14:conditionalFormatting xmlns:xm="http://schemas.microsoft.com/office/excel/2006/main">
          <x14:cfRule type="expression" priority="344" id="{2468EA30-911D-480F-9468-B896D0D88295}">
            <xm:f>$H$338=調査票管理表※最後に非表示に!$D$2</xm:f>
            <x14:dxf>
              <fill>
                <patternFill>
                  <bgColor theme="2"/>
                </patternFill>
              </fill>
            </x14:dxf>
          </x14:cfRule>
          <xm:sqref>H330:H337</xm:sqref>
        </x14:conditionalFormatting>
        <x14:conditionalFormatting xmlns:xm="http://schemas.microsoft.com/office/excel/2006/main">
          <x14:cfRule type="expression" priority="9" id="{02710E22-8FCE-4F4E-A199-A3CE3F74E28B}">
            <xm:f>$H$94&lt;&gt;調査票管理表※最後に非表示に!$D$2</xm:f>
            <x14:dxf>
              <fill>
                <patternFill>
                  <bgColor theme="1" tint="0.499984740745262"/>
                </patternFill>
              </fill>
            </x14:dxf>
          </x14:cfRule>
          <xm:sqref>H349</xm:sqref>
        </x14:conditionalFormatting>
        <x14:conditionalFormatting xmlns:xm="http://schemas.microsoft.com/office/excel/2006/main">
          <x14:cfRule type="expression" priority="7" id="{75300D23-04FA-4D0F-B747-178880EF6D70}">
            <xm:f>$H$190=調査票管理表※最後に非表示に!$D$2</xm:f>
            <x14:dxf>
              <fill>
                <patternFill>
                  <bgColor theme="2"/>
                </patternFill>
              </fill>
            </x14:dxf>
          </x14:cfRule>
          <xm:sqref>H185:H189</xm:sqref>
        </x14:conditionalFormatting>
        <x14:conditionalFormatting xmlns:xm="http://schemas.microsoft.com/office/excel/2006/main">
          <x14:cfRule type="expression" priority="6" id="{32A8DCAA-FF68-4A12-93DC-FD7B8553A881}">
            <xm:f>$H$190=調査票管理表※最後に非表示に!$D$2</xm:f>
            <x14:dxf>
              <fill>
                <patternFill>
                  <bgColor theme="2"/>
                </patternFill>
              </fill>
            </x14:dxf>
          </x14:cfRule>
          <xm:sqref>H191:H192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CC92000E-93EF-4547-92C9-00413B3444AF}">
          <x14:formula1>
            <xm:f>調査票管理表※最後に非表示に!$H$3</xm:f>
          </x14:formula1>
          <xm:sqref>H17</xm:sqref>
        </x14:dataValidation>
        <x14:dataValidation type="list" allowBlank="1" showInputMessage="1" showErrorMessage="1" xr:uid="{E6EA2595-6138-4574-BE1B-6EAECF32124A}">
          <x14:formula1>
            <xm:f>調査票管理表※最後に非表示に!$D$2</xm:f>
          </x14:formula1>
          <xm:sqref>H185:H191 H200:H207 H92:H94 H108 H180 H30 H356:H361 H462:H464 F420:H420 F405:H405 F407:H407 F409:H409 F416:H416 F418:H418 F403:H403 H456:H459 H330:H336 F235:H235 H338 G383:G386 H141:H148 F221:H225 H220 H233 H299:H306 F157:H157 F162:H162 C269:H269 H35 H365:H368 H373:H376 H467:H469</xm:sqref>
        </x14:dataValidation>
        <x14:dataValidation type="list" allowBlank="1" showInputMessage="1" showErrorMessage="1" xr:uid="{3169EB9E-9C34-499E-B569-162EE37D38C0}">
          <x14:formula1>
            <xm:f>調査票管理表※最後に非表示に!$B$2:$B$48</xm:f>
          </x14:formula1>
          <xm:sqref>H14</xm:sqref>
        </x14:dataValidation>
        <x14:dataValidation type="list" operator="greaterThanOrEqual" allowBlank="1" showInputMessage="1" showErrorMessage="1" xr:uid="{C0172611-CB1E-4581-B159-2EB9F449A908}">
          <x14:formula1>
            <xm:f>調査票管理表※最後に非表示に!$D$2</xm:f>
          </x14:formula1>
          <xm:sqref>G327:H327 G288:H288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67400-9FD3-4901-903D-4C025456EE3B}">
  <sheetPr codeName="Sheet4">
    <pageSetUpPr fitToPage="1"/>
  </sheetPr>
  <dimension ref="A1:I1795"/>
  <sheetViews>
    <sheetView topLeftCell="A6" zoomScaleNormal="100" zoomScaleSheetLayoutView="110" workbookViewId="0">
      <selection activeCell="G6" sqref="G6:H6"/>
    </sheetView>
  </sheetViews>
  <sheetFormatPr defaultRowHeight="18.75" x14ac:dyDescent="0.4"/>
  <cols>
    <col min="1" max="6" width="15" style="7" customWidth="1"/>
    <col min="7" max="257" width="9" style="7"/>
    <col min="258" max="262" width="15" style="7" customWidth="1"/>
    <col min="263" max="513" width="9" style="7"/>
    <col min="514" max="518" width="15" style="7" customWidth="1"/>
    <col min="519" max="769" width="9" style="7"/>
    <col min="770" max="774" width="15" style="7" customWidth="1"/>
    <col min="775" max="1025" width="9" style="7"/>
    <col min="1026" max="1030" width="15" style="7" customWidth="1"/>
    <col min="1031" max="1281" width="9" style="7"/>
    <col min="1282" max="1286" width="15" style="7" customWidth="1"/>
    <col min="1287" max="1537" width="9" style="7"/>
    <col min="1538" max="1542" width="15" style="7" customWidth="1"/>
    <col min="1543" max="1793" width="9" style="7"/>
    <col min="1794" max="1798" width="15" style="7" customWidth="1"/>
    <col min="1799" max="2049" width="9" style="7"/>
    <col min="2050" max="2054" width="15" style="7" customWidth="1"/>
    <col min="2055" max="2305" width="9" style="7"/>
    <col min="2306" max="2310" width="15" style="7" customWidth="1"/>
    <col min="2311" max="2561" width="9" style="7"/>
    <col min="2562" max="2566" width="15" style="7" customWidth="1"/>
    <col min="2567" max="2817" width="9" style="7"/>
    <col min="2818" max="2822" width="15" style="7" customWidth="1"/>
    <col min="2823" max="3073" width="9" style="7"/>
    <col min="3074" max="3078" width="15" style="7" customWidth="1"/>
    <col min="3079" max="3329" width="9" style="7"/>
    <col min="3330" max="3334" width="15" style="7" customWidth="1"/>
    <col min="3335" max="3585" width="9" style="7"/>
    <col min="3586" max="3590" width="15" style="7" customWidth="1"/>
    <col min="3591" max="3841" width="9" style="7"/>
    <col min="3842" max="3846" width="15" style="7" customWidth="1"/>
    <col min="3847" max="4097" width="9" style="7"/>
    <col min="4098" max="4102" width="15" style="7" customWidth="1"/>
    <col min="4103" max="4353" width="9" style="7"/>
    <col min="4354" max="4358" width="15" style="7" customWidth="1"/>
    <col min="4359" max="4609" width="9" style="7"/>
    <col min="4610" max="4614" width="15" style="7" customWidth="1"/>
    <col min="4615" max="4865" width="9" style="7"/>
    <col min="4866" max="4870" width="15" style="7" customWidth="1"/>
    <col min="4871" max="5121" width="9" style="7"/>
    <col min="5122" max="5126" width="15" style="7" customWidth="1"/>
    <col min="5127" max="5377" width="9" style="7"/>
    <col min="5378" max="5382" width="15" style="7" customWidth="1"/>
    <col min="5383" max="5633" width="9" style="7"/>
    <col min="5634" max="5638" width="15" style="7" customWidth="1"/>
    <col min="5639" max="5889" width="9" style="7"/>
    <col min="5890" max="5894" width="15" style="7" customWidth="1"/>
    <col min="5895" max="6145" width="9" style="7"/>
    <col min="6146" max="6150" width="15" style="7" customWidth="1"/>
    <col min="6151" max="6401" width="9" style="7"/>
    <col min="6402" max="6406" width="15" style="7" customWidth="1"/>
    <col min="6407" max="6657" width="9" style="7"/>
    <col min="6658" max="6662" width="15" style="7" customWidth="1"/>
    <col min="6663" max="6913" width="9" style="7"/>
    <col min="6914" max="6918" width="15" style="7" customWidth="1"/>
    <col min="6919" max="7169" width="9" style="7"/>
    <col min="7170" max="7174" width="15" style="7" customWidth="1"/>
    <col min="7175" max="7425" width="9" style="7"/>
    <col min="7426" max="7430" width="15" style="7" customWidth="1"/>
    <col min="7431" max="7681" width="9" style="7"/>
    <col min="7682" max="7686" width="15" style="7" customWidth="1"/>
    <col min="7687" max="7937" width="9" style="7"/>
    <col min="7938" max="7942" width="15" style="7" customWidth="1"/>
    <col min="7943" max="8193" width="9" style="7"/>
    <col min="8194" max="8198" width="15" style="7" customWidth="1"/>
    <col min="8199" max="8449" width="9" style="7"/>
    <col min="8450" max="8454" width="15" style="7" customWidth="1"/>
    <col min="8455" max="8705" width="9" style="7"/>
    <col min="8706" max="8710" width="15" style="7" customWidth="1"/>
    <col min="8711" max="8961" width="9" style="7"/>
    <col min="8962" max="8966" width="15" style="7" customWidth="1"/>
    <col min="8967" max="9217" width="9" style="7"/>
    <col min="9218" max="9222" width="15" style="7" customWidth="1"/>
    <col min="9223" max="9473" width="9" style="7"/>
    <col min="9474" max="9478" width="15" style="7" customWidth="1"/>
    <col min="9479" max="9729" width="9" style="7"/>
    <col min="9730" max="9734" width="15" style="7" customWidth="1"/>
    <col min="9735" max="9985" width="9" style="7"/>
    <col min="9986" max="9990" width="15" style="7" customWidth="1"/>
    <col min="9991" max="10241" width="9" style="7"/>
    <col min="10242" max="10246" width="15" style="7" customWidth="1"/>
    <col min="10247" max="10497" width="9" style="7"/>
    <col min="10498" max="10502" width="15" style="7" customWidth="1"/>
    <col min="10503" max="10753" width="9" style="7"/>
    <col min="10754" max="10758" width="15" style="7" customWidth="1"/>
    <col min="10759" max="11009" width="9" style="7"/>
    <col min="11010" max="11014" width="15" style="7" customWidth="1"/>
    <col min="11015" max="11265" width="9" style="7"/>
    <col min="11266" max="11270" width="15" style="7" customWidth="1"/>
    <col min="11271" max="11521" width="9" style="7"/>
    <col min="11522" max="11526" width="15" style="7" customWidth="1"/>
    <col min="11527" max="11777" width="9" style="7"/>
    <col min="11778" max="11782" width="15" style="7" customWidth="1"/>
    <col min="11783" max="12033" width="9" style="7"/>
    <col min="12034" max="12038" width="15" style="7" customWidth="1"/>
    <col min="12039" max="12289" width="9" style="7"/>
    <col min="12290" max="12294" width="15" style="7" customWidth="1"/>
    <col min="12295" max="12545" width="9" style="7"/>
    <col min="12546" max="12550" width="15" style="7" customWidth="1"/>
    <col min="12551" max="12801" width="9" style="7"/>
    <col min="12802" max="12806" width="15" style="7" customWidth="1"/>
    <col min="12807" max="13057" width="9" style="7"/>
    <col min="13058" max="13062" width="15" style="7" customWidth="1"/>
    <col min="13063" max="13313" width="9" style="7"/>
    <col min="13314" max="13318" width="15" style="7" customWidth="1"/>
    <col min="13319" max="13569" width="9" style="7"/>
    <col min="13570" max="13574" width="15" style="7" customWidth="1"/>
    <col min="13575" max="13825" width="9" style="7"/>
    <col min="13826" max="13830" width="15" style="7" customWidth="1"/>
    <col min="13831" max="14081" width="9" style="7"/>
    <col min="14082" max="14086" width="15" style="7" customWidth="1"/>
    <col min="14087" max="14337" width="9" style="7"/>
    <col min="14338" max="14342" width="15" style="7" customWidth="1"/>
    <col min="14343" max="14593" width="9" style="7"/>
    <col min="14594" max="14598" width="15" style="7" customWidth="1"/>
    <col min="14599" max="14849" width="9" style="7"/>
    <col min="14850" max="14854" width="15" style="7" customWidth="1"/>
    <col min="14855" max="15105" width="9" style="7"/>
    <col min="15106" max="15110" width="15" style="7" customWidth="1"/>
    <col min="15111" max="15361" width="9" style="7"/>
    <col min="15362" max="15366" width="15" style="7" customWidth="1"/>
    <col min="15367" max="15617" width="9" style="7"/>
    <col min="15618" max="15622" width="15" style="7" customWidth="1"/>
    <col min="15623" max="15873" width="9" style="7"/>
    <col min="15874" max="15878" width="15" style="7" customWidth="1"/>
    <col min="15879" max="16129" width="9" style="7"/>
    <col min="16130" max="16134" width="15" style="7" customWidth="1"/>
    <col min="16135" max="16384" width="9" style="7"/>
  </cols>
  <sheetData>
    <row r="1" spans="1:9" ht="37.5" x14ac:dyDescent="0.4">
      <c r="A1" s="5" t="s">
        <v>489</v>
      </c>
      <c r="B1" s="6" t="s">
        <v>490</v>
      </c>
      <c r="C1" s="6" t="s">
        <v>491</v>
      </c>
      <c r="D1" s="6"/>
      <c r="E1" s="6" t="s">
        <v>492</v>
      </c>
      <c r="F1" s="6" t="s">
        <v>493</v>
      </c>
      <c r="I1" s="8" t="s">
        <v>494</v>
      </c>
    </row>
    <row r="2" spans="1:9" x14ac:dyDescent="0.4">
      <c r="A2" s="9" t="s">
        <v>495</v>
      </c>
      <c r="B2" s="9" t="s">
        <v>496</v>
      </c>
      <c r="C2" s="10"/>
      <c r="D2" s="10"/>
      <c r="E2" s="11" t="s">
        <v>497</v>
      </c>
      <c r="F2" s="10"/>
    </row>
    <row r="3" spans="1:9" x14ac:dyDescent="0.4">
      <c r="A3" s="12" t="s">
        <v>498</v>
      </c>
      <c r="B3" s="12" t="s">
        <v>499</v>
      </c>
      <c r="C3" s="12" t="s">
        <v>500</v>
      </c>
      <c r="D3" s="12" t="str">
        <f>B3&amp;C3</f>
        <v>北海道札幌市</v>
      </c>
      <c r="E3" s="12" t="s">
        <v>497</v>
      </c>
      <c r="F3" s="12" t="s">
        <v>501</v>
      </c>
    </row>
    <row r="4" spans="1:9" x14ac:dyDescent="0.4">
      <c r="A4" s="12" t="s">
        <v>502</v>
      </c>
      <c r="B4" s="12" t="s">
        <v>499</v>
      </c>
      <c r="C4" s="12" t="s">
        <v>503</v>
      </c>
      <c r="D4" s="12" t="str">
        <f t="shared" ref="D4:D67" si="0">B4&amp;C4</f>
        <v>北海道函館市</v>
      </c>
      <c r="E4" s="12" t="s">
        <v>497</v>
      </c>
      <c r="F4" s="12" t="s">
        <v>504</v>
      </c>
    </row>
    <row r="5" spans="1:9" x14ac:dyDescent="0.4">
      <c r="A5" s="12" t="s">
        <v>505</v>
      </c>
      <c r="B5" s="12" t="s">
        <v>499</v>
      </c>
      <c r="C5" s="12" t="s">
        <v>506</v>
      </c>
      <c r="D5" s="12" t="str">
        <f t="shared" si="0"/>
        <v>北海道小樽市</v>
      </c>
      <c r="E5" s="12" t="s">
        <v>497</v>
      </c>
      <c r="F5" s="12" t="s">
        <v>507</v>
      </c>
    </row>
    <row r="6" spans="1:9" x14ac:dyDescent="0.4">
      <c r="A6" s="12" t="s">
        <v>508</v>
      </c>
      <c r="B6" s="12" t="s">
        <v>499</v>
      </c>
      <c r="C6" s="12" t="s">
        <v>509</v>
      </c>
      <c r="D6" s="12" t="str">
        <f t="shared" si="0"/>
        <v>北海道旭川市</v>
      </c>
      <c r="E6" s="12" t="s">
        <v>497</v>
      </c>
      <c r="F6" s="12" t="s">
        <v>510</v>
      </c>
    </row>
    <row r="7" spans="1:9" x14ac:dyDescent="0.4">
      <c r="A7" s="12" t="s">
        <v>511</v>
      </c>
      <c r="B7" s="12" t="s">
        <v>499</v>
      </c>
      <c r="C7" s="12" t="s">
        <v>512</v>
      </c>
      <c r="D7" s="12" t="str">
        <f t="shared" si="0"/>
        <v>北海道室蘭市</v>
      </c>
      <c r="E7" s="12" t="s">
        <v>497</v>
      </c>
      <c r="F7" s="12" t="s">
        <v>513</v>
      </c>
    </row>
    <row r="8" spans="1:9" x14ac:dyDescent="0.4">
      <c r="A8" s="12" t="s">
        <v>514</v>
      </c>
      <c r="B8" s="12" t="s">
        <v>499</v>
      </c>
      <c r="C8" s="12" t="s">
        <v>515</v>
      </c>
      <c r="D8" s="12" t="str">
        <f t="shared" si="0"/>
        <v>北海道釧路市</v>
      </c>
      <c r="E8" s="12" t="s">
        <v>497</v>
      </c>
      <c r="F8" s="12" t="s">
        <v>516</v>
      </c>
    </row>
    <row r="9" spans="1:9" x14ac:dyDescent="0.4">
      <c r="A9" s="12" t="s">
        <v>517</v>
      </c>
      <c r="B9" s="12" t="s">
        <v>499</v>
      </c>
      <c r="C9" s="12" t="s">
        <v>518</v>
      </c>
      <c r="D9" s="12" t="str">
        <f t="shared" si="0"/>
        <v>北海道帯広市</v>
      </c>
      <c r="E9" s="12" t="s">
        <v>497</v>
      </c>
      <c r="F9" s="12" t="s">
        <v>519</v>
      </c>
    </row>
    <row r="10" spans="1:9" x14ac:dyDescent="0.4">
      <c r="A10" s="12" t="s">
        <v>520</v>
      </c>
      <c r="B10" s="12" t="s">
        <v>499</v>
      </c>
      <c r="C10" s="12" t="s">
        <v>521</v>
      </c>
      <c r="D10" s="12" t="str">
        <f t="shared" si="0"/>
        <v>北海道北見市</v>
      </c>
      <c r="E10" s="12" t="s">
        <v>497</v>
      </c>
      <c r="F10" s="12" t="s">
        <v>522</v>
      </c>
    </row>
    <row r="11" spans="1:9" x14ac:dyDescent="0.4">
      <c r="A11" s="12" t="s">
        <v>523</v>
      </c>
      <c r="B11" s="12" t="s">
        <v>499</v>
      </c>
      <c r="C11" s="12" t="s">
        <v>524</v>
      </c>
      <c r="D11" s="12" t="str">
        <f t="shared" si="0"/>
        <v>北海道夕張市</v>
      </c>
      <c r="E11" s="12" t="s">
        <v>497</v>
      </c>
      <c r="F11" s="12" t="s">
        <v>525</v>
      </c>
    </row>
    <row r="12" spans="1:9" x14ac:dyDescent="0.4">
      <c r="A12" s="12" t="s">
        <v>526</v>
      </c>
      <c r="B12" s="12" t="s">
        <v>499</v>
      </c>
      <c r="C12" s="12" t="s">
        <v>527</v>
      </c>
      <c r="D12" s="12" t="str">
        <f t="shared" si="0"/>
        <v>北海道岩見沢市</v>
      </c>
      <c r="E12" s="12" t="s">
        <v>497</v>
      </c>
      <c r="F12" s="12" t="s">
        <v>528</v>
      </c>
    </row>
    <row r="13" spans="1:9" x14ac:dyDescent="0.4">
      <c r="A13" s="12" t="s">
        <v>529</v>
      </c>
      <c r="B13" s="12" t="s">
        <v>499</v>
      </c>
      <c r="C13" s="12" t="s">
        <v>530</v>
      </c>
      <c r="D13" s="12" t="str">
        <f t="shared" si="0"/>
        <v>北海道網走市</v>
      </c>
      <c r="E13" s="12" t="s">
        <v>497</v>
      </c>
      <c r="F13" s="12" t="s">
        <v>531</v>
      </c>
    </row>
    <row r="14" spans="1:9" x14ac:dyDescent="0.4">
      <c r="A14" s="12" t="s">
        <v>532</v>
      </c>
      <c r="B14" s="12" t="s">
        <v>499</v>
      </c>
      <c r="C14" s="12" t="s">
        <v>533</v>
      </c>
      <c r="D14" s="12" t="str">
        <f t="shared" si="0"/>
        <v>北海道留萌市</v>
      </c>
      <c r="E14" s="12" t="s">
        <v>497</v>
      </c>
      <c r="F14" s="12" t="s">
        <v>534</v>
      </c>
    </row>
    <row r="15" spans="1:9" x14ac:dyDescent="0.4">
      <c r="A15" s="12" t="s">
        <v>535</v>
      </c>
      <c r="B15" s="12" t="s">
        <v>499</v>
      </c>
      <c r="C15" s="12" t="s">
        <v>536</v>
      </c>
      <c r="D15" s="12" t="str">
        <f t="shared" si="0"/>
        <v>北海道苫小牧市</v>
      </c>
      <c r="E15" s="12" t="s">
        <v>497</v>
      </c>
      <c r="F15" s="12" t="s">
        <v>537</v>
      </c>
    </row>
    <row r="16" spans="1:9" x14ac:dyDescent="0.4">
      <c r="A16" s="12" t="s">
        <v>538</v>
      </c>
      <c r="B16" s="12" t="s">
        <v>499</v>
      </c>
      <c r="C16" s="12" t="s">
        <v>539</v>
      </c>
      <c r="D16" s="12" t="str">
        <f t="shared" si="0"/>
        <v>北海道稚内市</v>
      </c>
      <c r="E16" s="12" t="s">
        <v>497</v>
      </c>
      <c r="F16" s="12" t="s">
        <v>540</v>
      </c>
    </row>
    <row r="17" spans="1:6" x14ac:dyDescent="0.4">
      <c r="A17" s="12" t="s">
        <v>541</v>
      </c>
      <c r="B17" s="12" t="s">
        <v>496</v>
      </c>
      <c r="C17" s="12" t="s">
        <v>542</v>
      </c>
      <c r="D17" s="12" t="str">
        <f t="shared" si="0"/>
        <v>北海道美唄市</v>
      </c>
      <c r="E17" s="12" t="s">
        <v>497</v>
      </c>
      <c r="F17" s="12" t="s">
        <v>543</v>
      </c>
    </row>
    <row r="18" spans="1:6" x14ac:dyDescent="0.4">
      <c r="A18" s="12" t="s">
        <v>544</v>
      </c>
      <c r="B18" s="12" t="s">
        <v>499</v>
      </c>
      <c r="C18" s="12" t="s">
        <v>545</v>
      </c>
      <c r="D18" s="12" t="str">
        <f t="shared" si="0"/>
        <v>北海道芦別市</v>
      </c>
      <c r="E18" s="12" t="s">
        <v>497</v>
      </c>
      <c r="F18" s="12" t="s">
        <v>546</v>
      </c>
    </row>
    <row r="19" spans="1:6" x14ac:dyDescent="0.4">
      <c r="A19" s="12" t="s">
        <v>547</v>
      </c>
      <c r="B19" s="12" t="s">
        <v>499</v>
      </c>
      <c r="C19" s="12" t="s">
        <v>548</v>
      </c>
      <c r="D19" s="12" t="str">
        <f t="shared" si="0"/>
        <v>北海道江別市</v>
      </c>
      <c r="E19" s="12" t="s">
        <v>497</v>
      </c>
      <c r="F19" s="12" t="s">
        <v>549</v>
      </c>
    </row>
    <row r="20" spans="1:6" x14ac:dyDescent="0.4">
      <c r="A20" s="12" t="s">
        <v>550</v>
      </c>
      <c r="B20" s="12" t="s">
        <v>499</v>
      </c>
      <c r="C20" s="12" t="s">
        <v>551</v>
      </c>
      <c r="D20" s="12" t="str">
        <f t="shared" si="0"/>
        <v>北海道赤平市</v>
      </c>
      <c r="E20" s="12" t="s">
        <v>497</v>
      </c>
      <c r="F20" s="12" t="s">
        <v>552</v>
      </c>
    </row>
    <row r="21" spans="1:6" x14ac:dyDescent="0.4">
      <c r="A21" s="12" t="s">
        <v>553</v>
      </c>
      <c r="B21" s="12" t="s">
        <v>499</v>
      </c>
      <c r="C21" s="12" t="s">
        <v>554</v>
      </c>
      <c r="D21" s="12" t="str">
        <f t="shared" si="0"/>
        <v>北海道紋別市</v>
      </c>
      <c r="E21" s="12" t="s">
        <v>497</v>
      </c>
      <c r="F21" s="12" t="s">
        <v>555</v>
      </c>
    </row>
    <row r="22" spans="1:6" x14ac:dyDescent="0.4">
      <c r="A22" s="12" t="s">
        <v>556</v>
      </c>
      <c r="B22" s="12" t="s">
        <v>499</v>
      </c>
      <c r="C22" s="12" t="s">
        <v>557</v>
      </c>
      <c r="D22" s="12" t="str">
        <f t="shared" si="0"/>
        <v>北海道士別市</v>
      </c>
      <c r="E22" s="12" t="s">
        <v>497</v>
      </c>
      <c r="F22" s="12" t="s">
        <v>558</v>
      </c>
    </row>
    <row r="23" spans="1:6" x14ac:dyDescent="0.4">
      <c r="A23" s="12" t="s">
        <v>559</v>
      </c>
      <c r="B23" s="12" t="s">
        <v>499</v>
      </c>
      <c r="C23" s="12" t="s">
        <v>560</v>
      </c>
      <c r="D23" s="12" t="str">
        <f t="shared" si="0"/>
        <v>北海道名寄市</v>
      </c>
      <c r="E23" s="12" t="s">
        <v>497</v>
      </c>
      <c r="F23" s="12" t="s">
        <v>561</v>
      </c>
    </row>
    <row r="24" spans="1:6" x14ac:dyDescent="0.4">
      <c r="A24" s="12" t="s">
        <v>562</v>
      </c>
      <c r="B24" s="12" t="s">
        <v>499</v>
      </c>
      <c r="C24" s="12" t="s">
        <v>563</v>
      </c>
      <c r="D24" s="12" t="str">
        <f t="shared" si="0"/>
        <v>北海道三笠市</v>
      </c>
      <c r="E24" s="12" t="s">
        <v>497</v>
      </c>
      <c r="F24" s="12" t="s">
        <v>564</v>
      </c>
    </row>
    <row r="25" spans="1:6" x14ac:dyDescent="0.4">
      <c r="A25" s="12" t="s">
        <v>565</v>
      </c>
      <c r="B25" s="12" t="s">
        <v>499</v>
      </c>
      <c r="C25" s="12" t="s">
        <v>566</v>
      </c>
      <c r="D25" s="12" t="str">
        <f t="shared" si="0"/>
        <v>北海道根室市</v>
      </c>
      <c r="E25" s="12" t="s">
        <v>497</v>
      </c>
      <c r="F25" s="12" t="s">
        <v>567</v>
      </c>
    </row>
    <row r="26" spans="1:6" x14ac:dyDescent="0.4">
      <c r="A26" s="12" t="s">
        <v>568</v>
      </c>
      <c r="B26" s="12" t="s">
        <v>499</v>
      </c>
      <c r="C26" s="12" t="s">
        <v>569</v>
      </c>
      <c r="D26" s="12" t="str">
        <f t="shared" si="0"/>
        <v>北海道千歳市</v>
      </c>
      <c r="E26" s="12" t="s">
        <v>497</v>
      </c>
      <c r="F26" s="12" t="s">
        <v>570</v>
      </c>
    </row>
    <row r="27" spans="1:6" x14ac:dyDescent="0.4">
      <c r="A27" s="12" t="s">
        <v>571</v>
      </c>
      <c r="B27" s="12" t="s">
        <v>499</v>
      </c>
      <c r="C27" s="12" t="s">
        <v>572</v>
      </c>
      <c r="D27" s="12" t="str">
        <f t="shared" si="0"/>
        <v>北海道滝川市</v>
      </c>
      <c r="E27" s="12" t="s">
        <v>497</v>
      </c>
      <c r="F27" s="12" t="s">
        <v>573</v>
      </c>
    </row>
    <row r="28" spans="1:6" x14ac:dyDescent="0.4">
      <c r="A28" s="12" t="s">
        <v>574</v>
      </c>
      <c r="B28" s="12" t="s">
        <v>499</v>
      </c>
      <c r="C28" s="12" t="s">
        <v>575</v>
      </c>
      <c r="D28" s="12" t="str">
        <f t="shared" si="0"/>
        <v>北海道砂川市</v>
      </c>
      <c r="E28" s="12" t="s">
        <v>497</v>
      </c>
      <c r="F28" s="12" t="s">
        <v>576</v>
      </c>
    </row>
    <row r="29" spans="1:6" x14ac:dyDescent="0.4">
      <c r="A29" s="12" t="s">
        <v>577</v>
      </c>
      <c r="B29" s="12" t="s">
        <v>499</v>
      </c>
      <c r="C29" s="12" t="s">
        <v>578</v>
      </c>
      <c r="D29" s="12" t="str">
        <f t="shared" si="0"/>
        <v>北海道歌志内市</v>
      </c>
      <c r="E29" s="12" t="s">
        <v>497</v>
      </c>
      <c r="F29" s="12" t="s">
        <v>579</v>
      </c>
    </row>
    <row r="30" spans="1:6" x14ac:dyDescent="0.4">
      <c r="A30" s="12" t="s">
        <v>580</v>
      </c>
      <c r="B30" s="12" t="s">
        <v>499</v>
      </c>
      <c r="C30" s="12" t="s">
        <v>581</v>
      </c>
      <c r="D30" s="12" t="str">
        <f t="shared" si="0"/>
        <v>北海道深川市</v>
      </c>
      <c r="E30" s="12" t="s">
        <v>497</v>
      </c>
      <c r="F30" s="12" t="s">
        <v>582</v>
      </c>
    </row>
    <row r="31" spans="1:6" x14ac:dyDescent="0.4">
      <c r="A31" s="12" t="s">
        <v>583</v>
      </c>
      <c r="B31" s="12" t="s">
        <v>499</v>
      </c>
      <c r="C31" s="12" t="s">
        <v>584</v>
      </c>
      <c r="D31" s="12" t="str">
        <f t="shared" si="0"/>
        <v>北海道富良野市</v>
      </c>
      <c r="E31" s="12" t="s">
        <v>497</v>
      </c>
      <c r="F31" s="12" t="s">
        <v>585</v>
      </c>
    </row>
    <row r="32" spans="1:6" x14ac:dyDescent="0.4">
      <c r="A32" s="12" t="s">
        <v>586</v>
      </c>
      <c r="B32" s="12" t="s">
        <v>499</v>
      </c>
      <c r="C32" s="12" t="s">
        <v>587</v>
      </c>
      <c r="D32" s="12" t="str">
        <f t="shared" si="0"/>
        <v>北海道登別市</v>
      </c>
      <c r="E32" s="12" t="s">
        <v>497</v>
      </c>
      <c r="F32" s="12" t="s">
        <v>588</v>
      </c>
    </row>
    <row r="33" spans="1:6" x14ac:dyDescent="0.4">
      <c r="A33" s="12" t="s">
        <v>589</v>
      </c>
      <c r="B33" s="12" t="s">
        <v>499</v>
      </c>
      <c r="C33" s="12" t="s">
        <v>590</v>
      </c>
      <c r="D33" s="12" t="str">
        <f t="shared" si="0"/>
        <v>北海道恵庭市</v>
      </c>
      <c r="E33" s="12" t="s">
        <v>497</v>
      </c>
      <c r="F33" s="12" t="s">
        <v>591</v>
      </c>
    </row>
    <row r="34" spans="1:6" x14ac:dyDescent="0.4">
      <c r="A34" s="12" t="s">
        <v>592</v>
      </c>
      <c r="B34" s="12" t="s">
        <v>499</v>
      </c>
      <c r="C34" s="12" t="s">
        <v>593</v>
      </c>
      <c r="D34" s="12" t="str">
        <f t="shared" si="0"/>
        <v>北海道伊達市</v>
      </c>
      <c r="E34" s="12" t="s">
        <v>497</v>
      </c>
      <c r="F34" s="12" t="s">
        <v>594</v>
      </c>
    </row>
    <row r="35" spans="1:6" x14ac:dyDescent="0.4">
      <c r="A35" s="12" t="s">
        <v>595</v>
      </c>
      <c r="B35" s="12" t="s">
        <v>499</v>
      </c>
      <c r="C35" s="12" t="s">
        <v>596</v>
      </c>
      <c r="D35" s="12" t="str">
        <f t="shared" si="0"/>
        <v>北海道北広島市</v>
      </c>
      <c r="E35" s="12" t="s">
        <v>497</v>
      </c>
      <c r="F35" s="12" t="s">
        <v>597</v>
      </c>
    </row>
    <row r="36" spans="1:6" x14ac:dyDescent="0.4">
      <c r="A36" s="12" t="s">
        <v>598</v>
      </c>
      <c r="B36" s="12" t="s">
        <v>499</v>
      </c>
      <c r="C36" s="12" t="s">
        <v>599</v>
      </c>
      <c r="D36" s="12" t="str">
        <f t="shared" si="0"/>
        <v>北海道石狩市</v>
      </c>
      <c r="E36" s="12" t="s">
        <v>497</v>
      </c>
      <c r="F36" s="12" t="s">
        <v>600</v>
      </c>
    </row>
    <row r="37" spans="1:6" x14ac:dyDescent="0.4">
      <c r="A37" s="12" t="s">
        <v>601</v>
      </c>
      <c r="B37" s="12" t="s">
        <v>499</v>
      </c>
      <c r="C37" s="12" t="s">
        <v>602</v>
      </c>
      <c r="D37" s="12" t="str">
        <f t="shared" si="0"/>
        <v>北海道北斗市</v>
      </c>
      <c r="E37" s="12" t="s">
        <v>497</v>
      </c>
      <c r="F37" s="12" t="s">
        <v>603</v>
      </c>
    </row>
    <row r="38" spans="1:6" x14ac:dyDescent="0.4">
      <c r="A38" s="12" t="s">
        <v>604</v>
      </c>
      <c r="B38" s="12" t="s">
        <v>499</v>
      </c>
      <c r="C38" s="12" t="s">
        <v>605</v>
      </c>
      <c r="D38" s="12" t="str">
        <f t="shared" si="0"/>
        <v>北海道当別町</v>
      </c>
      <c r="E38" s="12" t="s">
        <v>497</v>
      </c>
      <c r="F38" s="12" t="s">
        <v>606</v>
      </c>
    </row>
    <row r="39" spans="1:6" x14ac:dyDescent="0.4">
      <c r="A39" s="12" t="s">
        <v>607</v>
      </c>
      <c r="B39" s="12" t="s">
        <v>499</v>
      </c>
      <c r="C39" s="12" t="s">
        <v>608</v>
      </c>
      <c r="D39" s="12" t="str">
        <f t="shared" si="0"/>
        <v>北海道新篠津村</v>
      </c>
      <c r="E39" s="12" t="s">
        <v>497</v>
      </c>
      <c r="F39" s="12" t="s">
        <v>609</v>
      </c>
    </row>
    <row r="40" spans="1:6" x14ac:dyDescent="0.4">
      <c r="A40" s="12" t="s">
        <v>610</v>
      </c>
      <c r="B40" s="12" t="s">
        <v>499</v>
      </c>
      <c r="C40" s="12" t="s">
        <v>611</v>
      </c>
      <c r="D40" s="12" t="str">
        <f t="shared" si="0"/>
        <v>北海道松前町</v>
      </c>
      <c r="E40" s="12" t="s">
        <v>497</v>
      </c>
      <c r="F40" s="12" t="s">
        <v>612</v>
      </c>
    </row>
    <row r="41" spans="1:6" x14ac:dyDescent="0.4">
      <c r="A41" s="12" t="s">
        <v>613</v>
      </c>
      <c r="B41" s="12" t="s">
        <v>499</v>
      </c>
      <c r="C41" s="12" t="s">
        <v>614</v>
      </c>
      <c r="D41" s="12" t="str">
        <f t="shared" si="0"/>
        <v>北海道福島町</v>
      </c>
      <c r="E41" s="12" t="s">
        <v>497</v>
      </c>
      <c r="F41" s="12" t="s">
        <v>615</v>
      </c>
    </row>
    <row r="42" spans="1:6" x14ac:dyDescent="0.4">
      <c r="A42" s="12" t="s">
        <v>616</v>
      </c>
      <c r="B42" s="12" t="s">
        <v>499</v>
      </c>
      <c r="C42" s="12" t="s">
        <v>617</v>
      </c>
      <c r="D42" s="12" t="str">
        <f t="shared" si="0"/>
        <v>北海道知内町</v>
      </c>
      <c r="E42" s="12" t="s">
        <v>497</v>
      </c>
      <c r="F42" s="12" t="s">
        <v>618</v>
      </c>
    </row>
    <row r="43" spans="1:6" x14ac:dyDescent="0.4">
      <c r="A43" s="12" t="s">
        <v>619</v>
      </c>
      <c r="B43" s="12" t="s">
        <v>499</v>
      </c>
      <c r="C43" s="12" t="s">
        <v>620</v>
      </c>
      <c r="D43" s="12" t="str">
        <f t="shared" si="0"/>
        <v>北海道木古内町</v>
      </c>
      <c r="E43" s="12" t="s">
        <v>497</v>
      </c>
      <c r="F43" s="12" t="s">
        <v>621</v>
      </c>
    </row>
    <row r="44" spans="1:6" x14ac:dyDescent="0.4">
      <c r="A44" s="12" t="s">
        <v>622</v>
      </c>
      <c r="B44" s="12" t="s">
        <v>499</v>
      </c>
      <c r="C44" s="12" t="s">
        <v>623</v>
      </c>
      <c r="D44" s="12" t="str">
        <f t="shared" si="0"/>
        <v>北海道七飯町</v>
      </c>
      <c r="E44" s="12" t="s">
        <v>497</v>
      </c>
      <c r="F44" s="12" t="s">
        <v>624</v>
      </c>
    </row>
    <row r="45" spans="1:6" x14ac:dyDescent="0.4">
      <c r="A45" s="12" t="s">
        <v>625</v>
      </c>
      <c r="B45" s="12" t="s">
        <v>499</v>
      </c>
      <c r="C45" s="12" t="s">
        <v>626</v>
      </c>
      <c r="D45" s="12" t="str">
        <f t="shared" si="0"/>
        <v>北海道鹿部町</v>
      </c>
      <c r="E45" s="12" t="s">
        <v>497</v>
      </c>
      <c r="F45" s="12" t="s">
        <v>627</v>
      </c>
    </row>
    <row r="46" spans="1:6" x14ac:dyDescent="0.4">
      <c r="A46" s="12" t="s">
        <v>628</v>
      </c>
      <c r="B46" s="12" t="s">
        <v>499</v>
      </c>
      <c r="C46" s="12" t="s">
        <v>629</v>
      </c>
      <c r="D46" s="12" t="str">
        <f t="shared" si="0"/>
        <v>北海道森町</v>
      </c>
      <c r="E46" s="12" t="s">
        <v>497</v>
      </c>
      <c r="F46" s="12" t="s">
        <v>630</v>
      </c>
    </row>
    <row r="47" spans="1:6" x14ac:dyDescent="0.4">
      <c r="A47" s="12" t="s">
        <v>631</v>
      </c>
      <c r="B47" s="12" t="s">
        <v>499</v>
      </c>
      <c r="C47" s="12" t="s">
        <v>632</v>
      </c>
      <c r="D47" s="12" t="str">
        <f t="shared" si="0"/>
        <v>北海道八雲町</v>
      </c>
      <c r="E47" s="12" t="s">
        <v>497</v>
      </c>
      <c r="F47" s="12" t="s">
        <v>633</v>
      </c>
    </row>
    <row r="48" spans="1:6" x14ac:dyDescent="0.4">
      <c r="A48" s="12" t="s">
        <v>634</v>
      </c>
      <c r="B48" s="12" t="s">
        <v>499</v>
      </c>
      <c r="C48" s="12" t="s">
        <v>635</v>
      </c>
      <c r="D48" s="12" t="str">
        <f t="shared" si="0"/>
        <v>北海道長万部町</v>
      </c>
      <c r="E48" s="12" t="s">
        <v>497</v>
      </c>
      <c r="F48" s="12" t="s">
        <v>636</v>
      </c>
    </row>
    <row r="49" spans="1:6" x14ac:dyDescent="0.4">
      <c r="A49" s="12" t="s">
        <v>637</v>
      </c>
      <c r="B49" s="12" t="s">
        <v>499</v>
      </c>
      <c r="C49" s="12" t="s">
        <v>638</v>
      </c>
      <c r="D49" s="12" t="str">
        <f t="shared" si="0"/>
        <v>北海道江差町</v>
      </c>
      <c r="E49" s="12" t="s">
        <v>497</v>
      </c>
      <c r="F49" s="12" t="s">
        <v>639</v>
      </c>
    </row>
    <row r="50" spans="1:6" x14ac:dyDescent="0.4">
      <c r="A50" s="12" t="s">
        <v>640</v>
      </c>
      <c r="B50" s="12" t="s">
        <v>499</v>
      </c>
      <c r="C50" s="12" t="s">
        <v>641</v>
      </c>
      <c r="D50" s="12" t="str">
        <f t="shared" si="0"/>
        <v>北海道上ノ国町</v>
      </c>
      <c r="E50" s="12" t="s">
        <v>497</v>
      </c>
      <c r="F50" s="12" t="s">
        <v>642</v>
      </c>
    </row>
    <row r="51" spans="1:6" x14ac:dyDescent="0.4">
      <c r="A51" s="12" t="s">
        <v>643</v>
      </c>
      <c r="B51" s="12" t="s">
        <v>499</v>
      </c>
      <c r="C51" s="12" t="s">
        <v>644</v>
      </c>
      <c r="D51" s="12" t="str">
        <f t="shared" si="0"/>
        <v>北海道厚沢部町</v>
      </c>
      <c r="E51" s="12" t="s">
        <v>497</v>
      </c>
      <c r="F51" s="12" t="s">
        <v>645</v>
      </c>
    </row>
    <row r="52" spans="1:6" x14ac:dyDescent="0.4">
      <c r="A52" s="12" t="s">
        <v>646</v>
      </c>
      <c r="B52" s="12" t="s">
        <v>499</v>
      </c>
      <c r="C52" s="12" t="s">
        <v>647</v>
      </c>
      <c r="D52" s="12" t="str">
        <f t="shared" si="0"/>
        <v>北海道乙部町</v>
      </c>
      <c r="E52" s="12" t="s">
        <v>497</v>
      </c>
      <c r="F52" s="12" t="s">
        <v>648</v>
      </c>
    </row>
    <row r="53" spans="1:6" x14ac:dyDescent="0.4">
      <c r="A53" s="12" t="s">
        <v>649</v>
      </c>
      <c r="B53" s="12" t="s">
        <v>499</v>
      </c>
      <c r="C53" s="12" t="s">
        <v>650</v>
      </c>
      <c r="D53" s="12" t="str">
        <f t="shared" si="0"/>
        <v>北海道奥尻町</v>
      </c>
      <c r="E53" s="12" t="s">
        <v>497</v>
      </c>
      <c r="F53" s="12" t="s">
        <v>651</v>
      </c>
    </row>
    <row r="54" spans="1:6" x14ac:dyDescent="0.4">
      <c r="A54" s="12" t="s">
        <v>652</v>
      </c>
      <c r="B54" s="12" t="s">
        <v>499</v>
      </c>
      <c r="C54" s="12" t="s">
        <v>653</v>
      </c>
      <c r="D54" s="12" t="str">
        <f t="shared" si="0"/>
        <v>北海道今金町</v>
      </c>
      <c r="E54" s="12" t="s">
        <v>497</v>
      </c>
      <c r="F54" s="12" t="s">
        <v>654</v>
      </c>
    </row>
    <row r="55" spans="1:6" x14ac:dyDescent="0.4">
      <c r="A55" s="12" t="s">
        <v>655</v>
      </c>
      <c r="B55" s="12" t="s">
        <v>499</v>
      </c>
      <c r="C55" s="12" t="s">
        <v>656</v>
      </c>
      <c r="D55" s="12" t="str">
        <f t="shared" si="0"/>
        <v>北海道せたな町</v>
      </c>
      <c r="E55" s="12" t="s">
        <v>497</v>
      </c>
      <c r="F55" s="12" t="s">
        <v>657</v>
      </c>
    </row>
    <row r="56" spans="1:6" x14ac:dyDescent="0.4">
      <c r="A56" s="12" t="s">
        <v>658</v>
      </c>
      <c r="B56" s="12" t="s">
        <v>499</v>
      </c>
      <c r="C56" s="12" t="s">
        <v>659</v>
      </c>
      <c r="D56" s="12" t="str">
        <f t="shared" si="0"/>
        <v>北海道島牧村</v>
      </c>
      <c r="E56" s="12" t="s">
        <v>497</v>
      </c>
      <c r="F56" s="12" t="s">
        <v>660</v>
      </c>
    </row>
    <row r="57" spans="1:6" x14ac:dyDescent="0.4">
      <c r="A57" s="12" t="s">
        <v>661</v>
      </c>
      <c r="B57" s="12" t="s">
        <v>499</v>
      </c>
      <c r="C57" s="12" t="s">
        <v>662</v>
      </c>
      <c r="D57" s="12" t="str">
        <f t="shared" si="0"/>
        <v>北海道寿都町</v>
      </c>
      <c r="E57" s="12" t="s">
        <v>497</v>
      </c>
      <c r="F57" s="12" t="s">
        <v>663</v>
      </c>
    </row>
    <row r="58" spans="1:6" x14ac:dyDescent="0.4">
      <c r="A58" s="12" t="s">
        <v>664</v>
      </c>
      <c r="B58" s="12" t="s">
        <v>499</v>
      </c>
      <c r="C58" s="12" t="s">
        <v>665</v>
      </c>
      <c r="D58" s="12" t="str">
        <f t="shared" si="0"/>
        <v>北海道黒松内町</v>
      </c>
      <c r="E58" s="12" t="s">
        <v>497</v>
      </c>
      <c r="F58" s="12" t="s">
        <v>666</v>
      </c>
    </row>
    <row r="59" spans="1:6" x14ac:dyDescent="0.4">
      <c r="A59" s="12" t="s">
        <v>667</v>
      </c>
      <c r="B59" s="12" t="s">
        <v>499</v>
      </c>
      <c r="C59" s="12" t="s">
        <v>668</v>
      </c>
      <c r="D59" s="12" t="str">
        <f t="shared" si="0"/>
        <v>北海道蘭越町</v>
      </c>
      <c r="E59" s="12" t="s">
        <v>497</v>
      </c>
      <c r="F59" s="12" t="s">
        <v>669</v>
      </c>
    </row>
    <row r="60" spans="1:6" x14ac:dyDescent="0.4">
      <c r="A60" s="12" t="s">
        <v>670</v>
      </c>
      <c r="B60" s="12" t="s">
        <v>499</v>
      </c>
      <c r="C60" s="12" t="s">
        <v>671</v>
      </c>
      <c r="D60" s="12" t="str">
        <f t="shared" si="0"/>
        <v>北海道ニセコ町</v>
      </c>
      <c r="E60" s="12" t="s">
        <v>497</v>
      </c>
      <c r="F60" s="12" t="s">
        <v>672</v>
      </c>
    </row>
    <row r="61" spans="1:6" x14ac:dyDescent="0.4">
      <c r="A61" s="12" t="s">
        <v>673</v>
      </c>
      <c r="B61" s="12" t="s">
        <v>499</v>
      </c>
      <c r="C61" s="12" t="s">
        <v>674</v>
      </c>
      <c r="D61" s="12" t="str">
        <f t="shared" si="0"/>
        <v>北海道真狩村</v>
      </c>
      <c r="E61" s="12" t="s">
        <v>497</v>
      </c>
      <c r="F61" s="12" t="s">
        <v>675</v>
      </c>
    </row>
    <row r="62" spans="1:6" x14ac:dyDescent="0.4">
      <c r="A62" s="12" t="s">
        <v>676</v>
      </c>
      <c r="B62" s="12" t="s">
        <v>499</v>
      </c>
      <c r="C62" s="12" t="s">
        <v>677</v>
      </c>
      <c r="D62" s="12" t="str">
        <f t="shared" si="0"/>
        <v>北海道留寿都村</v>
      </c>
      <c r="E62" s="12" t="s">
        <v>497</v>
      </c>
      <c r="F62" s="12" t="s">
        <v>678</v>
      </c>
    </row>
    <row r="63" spans="1:6" x14ac:dyDescent="0.4">
      <c r="A63" s="12" t="s">
        <v>679</v>
      </c>
      <c r="B63" s="12" t="s">
        <v>499</v>
      </c>
      <c r="C63" s="12" t="s">
        <v>680</v>
      </c>
      <c r="D63" s="12" t="str">
        <f t="shared" si="0"/>
        <v>北海道喜茂別町</v>
      </c>
      <c r="E63" s="12" t="s">
        <v>497</v>
      </c>
      <c r="F63" s="12" t="s">
        <v>681</v>
      </c>
    </row>
    <row r="64" spans="1:6" x14ac:dyDescent="0.4">
      <c r="A64" s="12" t="s">
        <v>682</v>
      </c>
      <c r="B64" s="12" t="s">
        <v>499</v>
      </c>
      <c r="C64" s="12" t="s">
        <v>683</v>
      </c>
      <c r="D64" s="12" t="str">
        <f t="shared" si="0"/>
        <v>北海道京極町</v>
      </c>
      <c r="E64" s="12" t="s">
        <v>497</v>
      </c>
      <c r="F64" s="12" t="s">
        <v>684</v>
      </c>
    </row>
    <row r="65" spans="1:6" x14ac:dyDescent="0.4">
      <c r="A65" s="12" t="s">
        <v>685</v>
      </c>
      <c r="B65" s="12" t="s">
        <v>499</v>
      </c>
      <c r="C65" s="12" t="s">
        <v>686</v>
      </c>
      <c r="D65" s="12" t="str">
        <f t="shared" si="0"/>
        <v>北海道倶知安町</v>
      </c>
      <c r="E65" s="12" t="s">
        <v>497</v>
      </c>
      <c r="F65" s="12" t="s">
        <v>687</v>
      </c>
    </row>
    <row r="66" spans="1:6" x14ac:dyDescent="0.4">
      <c r="A66" s="12" t="s">
        <v>688</v>
      </c>
      <c r="B66" s="12" t="s">
        <v>499</v>
      </c>
      <c r="C66" s="12" t="s">
        <v>689</v>
      </c>
      <c r="D66" s="12" t="str">
        <f t="shared" si="0"/>
        <v>北海道共和町</v>
      </c>
      <c r="E66" s="12" t="s">
        <v>497</v>
      </c>
      <c r="F66" s="12" t="s">
        <v>690</v>
      </c>
    </row>
    <row r="67" spans="1:6" x14ac:dyDescent="0.4">
      <c r="A67" s="12" t="s">
        <v>691</v>
      </c>
      <c r="B67" s="12" t="s">
        <v>499</v>
      </c>
      <c r="C67" s="12" t="s">
        <v>692</v>
      </c>
      <c r="D67" s="12" t="str">
        <f t="shared" si="0"/>
        <v>北海道岩内町</v>
      </c>
      <c r="E67" s="12" t="s">
        <v>497</v>
      </c>
      <c r="F67" s="12" t="s">
        <v>693</v>
      </c>
    </row>
    <row r="68" spans="1:6" x14ac:dyDescent="0.4">
      <c r="A68" s="12" t="s">
        <v>694</v>
      </c>
      <c r="B68" s="12" t="s">
        <v>499</v>
      </c>
      <c r="C68" s="12" t="s">
        <v>695</v>
      </c>
      <c r="D68" s="12" t="str">
        <f t="shared" ref="D68:D131" si="1">B68&amp;C68</f>
        <v>北海道泊村</v>
      </c>
      <c r="E68" s="12" t="s">
        <v>497</v>
      </c>
      <c r="F68" s="12" t="s">
        <v>696</v>
      </c>
    </row>
    <row r="69" spans="1:6" x14ac:dyDescent="0.4">
      <c r="A69" s="12" t="s">
        <v>697</v>
      </c>
      <c r="B69" s="12" t="s">
        <v>499</v>
      </c>
      <c r="C69" s="12" t="s">
        <v>698</v>
      </c>
      <c r="D69" s="12" t="str">
        <f t="shared" si="1"/>
        <v>北海道神恵内村</v>
      </c>
      <c r="E69" s="12" t="s">
        <v>497</v>
      </c>
      <c r="F69" s="12" t="s">
        <v>699</v>
      </c>
    </row>
    <row r="70" spans="1:6" x14ac:dyDescent="0.4">
      <c r="A70" s="12" t="s">
        <v>700</v>
      </c>
      <c r="B70" s="12" t="s">
        <v>499</v>
      </c>
      <c r="C70" s="12" t="s">
        <v>701</v>
      </c>
      <c r="D70" s="12" t="str">
        <f t="shared" si="1"/>
        <v>北海道積丹町</v>
      </c>
      <c r="E70" s="12" t="s">
        <v>497</v>
      </c>
      <c r="F70" s="12" t="s">
        <v>702</v>
      </c>
    </row>
    <row r="71" spans="1:6" x14ac:dyDescent="0.4">
      <c r="A71" s="12" t="s">
        <v>703</v>
      </c>
      <c r="B71" s="12" t="s">
        <v>499</v>
      </c>
      <c r="C71" s="12" t="s">
        <v>704</v>
      </c>
      <c r="D71" s="12" t="str">
        <f t="shared" si="1"/>
        <v>北海道古平町</v>
      </c>
      <c r="E71" s="12" t="s">
        <v>497</v>
      </c>
      <c r="F71" s="12" t="s">
        <v>705</v>
      </c>
    </row>
    <row r="72" spans="1:6" x14ac:dyDescent="0.4">
      <c r="A72" s="12" t="s">
        <v>706</v>
      </c>
      <c r="B72" s="12" t="s">
        <v>499</v>
      </c>
      <c r="C72" s="12" t="s">
        <v>707</v>
      </c>
      <c r="D72" s="12" t="str">
        <f t="shared" si="1"/>
        <v>北海道仁木町</v>
      </c>
      <c r="E72" s="12" t="s">
        <v>497</v>
      </c>
      <c r="F72" s="12" t="s">
        <v>708</v>
      </c>
    </row>
    <row r="73" spans="1:6" x14ac:dyDescent="0.4">
      <c r="A73" s="12" t="s">
        <v>709</v>
      </c>
      <c r="B73" s="12" t="s">
        <v>499</v>
      </c>
      <c r="C73" s="12" t="s">
        <v>710</v>
      </c>
      <c r="D73" s="12" t="str">
        <f t="shared" si="1"/>
        <v>北海道余市町</v>
      </c>
      <c r="E73" s="12" t="s">
        <v>497</v>
      </c>
      <c r="F73" s="12" t="s">
        <v>711</v>
      </c>
    </row>
    <row r="74" spans="1:6" x14ac:dyDescent="0.4">
      <c r="A74" s="12" t="s">
        <v>712</v>
      </c>
      <c r="B74" s="12" t="s">
        <v>499</v>
      </c>
      <c r="C74" s="12" t="s">
        <v>713</v>
      </c>
      <c r="D74" s="12" t="str">
        <f t="shared" si="1"/>
        <v>北海道赤井川村</v>
      </c>
      <c r="E74" s="12" t="s">
        <v>497</v>
      </c>
      <c r="F74" s="12" t="s">
        <v>714</v>
      </c>
    </row>
    <row r="75" spans="1:6" x14ac:dyDescent="0.4">
      <c r="A75" s="12" t="s">
        <v>715</v>
      </c>
      <c r="B75" s="12" t="s">
        <v>499</v>
      </c>
      <c r="C75" s="12" t="s">
        <v>716</v>
      </c>
      <c r="D75" s="12" t="str">
        <f t="shared" si="1"/>
        <v>北海道南幌町</v>
      </c>
      <c r="E75" s="12" t="s">
        <v>497</v>
      </c>
      <c r="F75" s="12" t="s">
        <v>717</v>
      </c>
    </row>
    <row r="76" spans="1:6" x14ac:dyDescent="0.4">
      <c r="A76" s="12" t="s">
        <v>718</v>
      </c>
      <c r="B76" s="12" t="s">
        <v>499</v>
      </c>
      <c r="C76" s="12" t="s">
        <v>719</v>
      </c>
      <c r="D76" s="12" t="str">
        <f t="shared" si="1"/>
        <v>北海道奈井江町</v>
      </c>
      <c r="E76" s="12" t="s">
        <v>497</v>
      </c>
      <c r="F76" s="12" t="s">
        <v>720</v>
      </c>
    </row>
    <row r="77" spans="1:6" x14ac:dyDescent="0.4">
      <c r="A77" s="12" t="s">
        <v>721</v>
      </c>
      <c r="B77" s="12" t="s">
        <v>499</v>
      </c>
      <c r="C77" s="12" t="s">
        <v>722</v>
      </c>
      <c r="D77" s="12" t="str">
        <f t="shared" si="1"/>
        <v>北海道上砂川町</v>
      </c>
      <c r="E77" s="12" t="s">
        <v>497</v>
      </c>
      <c r="F77" s="12" t="s">
        <v>723</v>
      </c>
    </row>
    <row r="78" spans="1:6" x14ac:dyDescent="0.4">
      <c r="A78" s="12" t="s">
        <v>724</v>
      </c>
      <c r="B78" s="12" t="s">
        <v>499</v>
      </c>
      <c r="C78" s="12" t="s">
        <v>725</v>
      </c>
      <c r="D78" s="12" t="str">
        <f t="shared" si="1"/>
        <v>北海道由仁町</v>
      </c>
      <c r="E78" s="12" t="s">
        <v>497</v>
      </c>
      <c r="F78" s="12" t="s">
        <v>726</v>
      </c>
    </row>
    <row r="79" spans="1:6" x14ac:dyDescent="0.4">
      <c r="A79" s="12" t="s">
        <v>727</v>
      </c>
      <c r="B79" s="12" t="s">
        <v>499</v>
      </c>
      <c r="C79" s="12" t="s">
        <v>728</v>
      </c>
      <c r="D79" s="12" t="str">
        <f t="shared" si="1"/>
        <v>北海道長沼町</v>
      </c>
      <c r="E79" s="12" t="s">
        <v>497</v>
      </c>
      <c r="F79" s="12" t="s">
        <v>729</v>
      </c>
    </row>
    <row r="80" spans="1:6" x14ac:dyDescent="0.4">
      <c r="A80" s="12" t="s">
        <v>730</v>
      </c>
      <c r="B80" s="12" t="s">
        <v>499</v>
      </c>
      <c r="C80" s="12" t="s">
        <v>731</v>
      </c>
      <c r="D80" s="12" t="str">
        <f t="shared" si="1"/>
        <v>北海道栗山町</v>
      </c>
      <c r="E80" s="12" t="s">
        <v>497</v>
      </c>
      <c r="F80" s="12" t="s">
        <v>732</v>
      </c>
    </row>
    <row r="81" spans="1:6" x14ac:dyDescent="0.4">
      <c r="A81" s="12" t="s">
        <v>733</v>
      </c>
      <c r="B81" s="12" t="s">
        <v>499</v>
      </c>
      <c r="C81" s="12" t="s">
        <v>734</v>
      </c>
      <c r="D81" s="12" t="str">
        <f t="shared" si="1"/>
        <v>北海道月形町</v>
      </c>
      <c r="E81" s="12" t="s">
        <v>497</v>
      </c>
      <c r="F81" s="12" t="s">
        <v>735</v>
      </c>
    </row>
    <row r="82" spans="1:6" x14ac:dyDescent="0.4">
      <c r="A82" s="12" t="s">
        <v>736</v>
      </c>
      <c r="B82" s="12" t="s">
        <v>499</v>
      </c>
      <c r="C82" s="12" t="s">
        <v>737</v>
      </c>
      <c r="D82" s="12" t="str">
        <f t="shared" si="1"/>
        <v>北海道浦臼町</v>
      </c>
      <c r="E82" s="12" t="s">
        <v>497</v>
      </c>
      <c r="F82" s="12" t="s">
        <v>738</v>
      </c>
    </row>
    <row r="83" spans="1:6" x14ac:dyDescent="0.4">
      <c r="A83" s="12" t="s">
        <v>739</v>
      </c>
      <c r="B83" s="12" t="s">
        <v>499</v>
      </c>
      <c r="C83" s="12" t="s">
        <v>740</v>
      </c>
      <c r="D83" s="12" t="str">
        <f t="shared" si="1"/>
        <v>北海道新十津川町</v>
      </c>
      <c r="E83" s="12" t="s">
        <v>497</v>
      </c>
      <c r="F83" s="12" t="s">
        <v>741</v>
      </c>
    </row>
    <row r="84" spans="1:6" x14ac:dyDescent="0.4">
      <c r="A84" s="12" t="s">
        <v>742</v>
      </c>
      <c r="B84" s="12" t="s">
        <v>499</v>
      </c>
      <c r="C84" s="12" t="s">
        <v>743</v>
      </c>
      <c r="D84" s="12" t="str">
        <f t="shared" si="1"/>
        <v>北海道妹背牛町</v>
      </c>
      <c r="E84" s="12" t="s">
        <v>497</v>
      </c>
      <c r="F84" s="12" t="s">
        <v>744</v>
      </c>
    </row>
    <row r="85" spans="1:6" x14ac:dyDescent="0.4">
      <c r="A85" s="12" t="s">
        <v>745</v>
      </c>
      <c r="B85" s="12" t="s">
        <v>499</v>
      </c>
      <c r="C85" s="12" t="s">
        <v>746</v>
      </c>
      <c r="D85" s="12" t="str">
        <f t="shared" si="1"/>
        <v>北海道秩父別町</v>
      </c>
      <c r="E85" s="12" t="s">
        <v>497</v>
      </c>
      <c r="F85" s="12" t="s">
        <v>747</v>
      </c>
    </row>
    <row r="86" spans="1:6" x14ac:dyDescent="0.4">
      <c r="A86" s="12" t="s">
        <v>748</v>
      </c>
      <c r="B86" s="12" t="s">
        <v>499</v>
      </c>
      <c r="C86" s="12" t="s">
        <v>749</v>
      </c>
      <c r="D86" s="12" t="str">
        <f t="shared" si="1"/>
        <v>北海道雨竜町</v>
      </c>
      <c r="E86" s="12" t="s">
        <v>497</v>
      </c>
      <c r="F86" s="12" t="s">
        <v>750</v>
      </c>
    </row>
    <row r="87" spans="1:6" x14ac:dyDescent="0.4">
      <c r="A87" s="12" t="s">
        <v>751</v>
      </c>
      <c r="B87" s="12" t="s">
        <v>499</v>
      </c>
      <c r="C87" s="12" t="s">
        <v>752</v>
      </c>
      <c r="D87" s="12" t="str">
        <f t="shared" si="1"/>
        <v>北海道北竜町</v>
      </c>
      <c r="E87" s="12" t="s">
        <v>497</v>
      </c>
      <c r="F87" s="12" t="s">
        <v>753</v>
      </c>
    </row>
    <row r="88" spans="1:6" x14ac:dyDescent="0.4">
      <c r="A88" s="12" t="s">
        <v>754</v>
      </c>
      <c r="B88" s="12" t="s">
        <v>499</v>
      </c>
      <c r="C88" s="12" t="s">
        <v>755</v>
      </c>
      <c r="D88" s="12" t="str">
        <f t="shared" si="1"/>
        <v>北海道沼田町</v>
      </c>
      <c r="E88" s="12" t="s">
        <v>497</v>
      </c>
      <c r="F88" s="12" t="s">
        <v>756</v>
      </c>
    </row>
    <row r="89" spans="1:6" x14ac:dyDescent="0.4">
      <c r="A89" s="12" t="s">
        <v>757</v>
      </c>
      <c r="B89" s="12" t="s">
        <v>499</v>
      </c>
      <c r="C89" s="12" t="s">
        <v>758</v>
      </c>
      <c r="D89" s="12" t="str">
        <f t="shared" si="1"/>
        <v>北海道鷹栖町</v>
      </c>
      <c r="E89" s="12" t="s">
        <v>497</v>
      </c>
      <c r="F89" s="12" t="s">
        <v>759</v>
      </c>
    </row>
    <row r="90" spans="1:6" x14ac:dyDescent="0.4">
      <c r="A90" s="12" t="s">
        <v>760</v>
      </c>
      <c r="B90" s="12" t="s">
        <v>499</v>
      </c>
      <c r="C90" s="12" t="s">
        <v>761</v>
      </c>
      <c r="D90" s="12" t="str">
        <f t="shared" si="1"/>
        <v>北海道東神楽町</v>
      </c>
      <c r="E90" s="12" t="s">
        <v>497</v>
      </c>
      <c r="F90" s="12" t="s">
        <v>762</v>
      </c>
    </row>
    <row r="91" spans="1:6" x14ac:dyDescent="0.4">
      <c r="A91" s="12" t="s">
        <v>763</v>
      </c>
      <c r="B91" s="12" t="s">
        <v>499</v>
      </c>
      <c r="C91" s="12" t="s">
        <v>764</v>
      </c>
      <c r="D91" s="12" t="str">
        <f t="shared" si="1"/>
        <v>北海道当麻町</v>
      </c>
      <c r="E91" s="12" t="s">
        <v>497</v>
      </c>
      <c r="F91" s="12" t="s">
        <v>765</v>
      </c>
    </row>
    <row r="92" spans="1:6" x14ac:dyDescent="0.4">
      <c r="A92" s="12" t="s">
        <v>766</v>
      </c>
      <c r="B92" s="12" t="s">
        <v>499</v>
      </c>
      <c r="C92" s="12" t="s">
        <v>767</v>
      </c>
      <c r="D92" s="12" t="str">
        <f t="shared" si="1"/>
        <v>北海道比布町</v>
      </c>
      <c r="E92" s="12" t="s">
        <v>497</v>
      </c>
      <c r="F92" s="12" t="s">
        <v>768</v>
      </c>
    </row>
    <row r="93" spans="1:6" x14ac:dyDescent="0.4">
      <c r="A93" s="12" t="s">
        <v>769</v>
      </c>
      <c r="B93" s="12" t="s">
        <v>499</v>
      </c>
      <c r="C93" s="12" t="s">
        <v>770</v>
      </c>
      <c r="D93" s="12" t="str">
        <f t="shared" si="1"/>
        <v>北海道愛別町</v>
      </c>
      <c r="E93" s="12" t="s">
        <v>497</v>
      </c>
      <c r="F93" s="12" t="s">
        <v>771</v>
      </c>
    </row>
    <row r="94" spans="1:6" x14ac:dyDescent="0.4">
      <c r="A94" s="12" t="s">
        <v>772</v>
      </c>
      <c r="B94" s="12" t="s">
        <v>499</v>
      </c>
      <c r="C94" s="12" t="s">
        <v>773</v>
      </c>
      <c r="D94" s="12" t="str">
        <f t="shared" si="1"/>
        <v>北海道上川町</v>
      </c>
      <c r="E94" s="12" t="s">
        <v>497</v>
      </c>
      <c r="F94" s="12" t="s">
        <v>774</v>
      </c>
    </row>
    <row r="95" spans="1:6" x14ac:dyDescent="0.4">
      <c r="A95" s="12" t="s">
        <v>775</v>
      </c>
      <c r="B95" s="12" t="s">
        <v>499</v>
      </c>
      <c r="C95" s="12" t="s">
        <v>776</v>
      </c>
      <c r="D95" s="12" t="str">
        <f t="shared" si="1"/>
        <v>北海道東川町</v>
      </c>
      <c r="E95" s="12" t="s">
        <v>497</v>
      </c>
      <c r="F95" s="12" t="s">
        <v>777</v>
      </c>
    </row>
    <row r="96" spans="1:6" x14ac:dyDescent="0.4">
      <c r="A96" s="12" t="s">
        <v>778</v>
      </c>
      <c r="B96" s="12" t="s">
        <v>499</v>
      </c>
      <c r="C96" s="12" t="s">
        <v>779</v>
      </c>
      <c r="D96" s="12" t="str">
        <f t="shared" si="1"/>
        <v>北海道美瑛町</v>
      </c>
      <c r="E96" s="12" t="s">
        <v>497</v>
      </c>
      <c r="F96" s="12" t="s">
        <v>780</v>
      </c>
    </row>
    <row r="97" spans="1:6" x14ac:dyDescent="0.4">
      <c r="A97" s="12" t="s">
        <v>781</v>
      </c>
      <c r="B97" s="12" t="s">
        <v>499</v>
      </c>
      <c r="C97" s="12" t="s">
        <v>782</v>
      </c>
      <c r="D97" s="12" t="str">
        <f t="shared" si="1"/>
        <v>北海道上富良野町</v>
      </c>
      <c r="E97" s="12" t="s">
        <v>497</v>
      </c>
      <c r="F97" s="12" t="s">
        <v>783</v>
      </c>
    </row>
    <row r="98" spans="1:6" x14ac:dyDescent="0.4">
      <c r="A98" s="12" t="s">
        <v>784</v>
      </c>
      <c r="B98" s="12" t="s">
        <v>499</v>
      </c>
      <c r="C98" s="12" t="s">
        <v>785</v>
      </c>
      <c r="D98" s="12" t="str">
        <f t="shared" si="1"/>
        <v>北海道中富良野町</v>
      </c>
      <c r="E98" s="12" t="s">
        <v>497</v>
      </c>
      <c r="F98" s="12" t="s">
        <v>786</v>
      </c>
    </row>
    <row r="99" spans="1:6" x14ac:dyDescent="0.4">
      <c r="A99" s="12" t="s">
        <v>787</v>
      </c>
      <c r="B99" s="12" t="s">
        <v>499</v>
      </c>
      <c r="C99" s="12" t="s">
        <v>788</v>
      </c>
      <c r="D99" s="12" t="str">
        <f t="shared" si="1"/>
        <v>北海道南富良野町</v>
      </c>
      <c r="E99" s="12" t="s">
        <v>497</v>
      </c>
      <c r="F99" s="12" t="s">
        <v>789</v>
      </c>
    </row>
    <row r="100" spans="1:6" x14ac:dyDescent="0.4">
      <c r="A100" s="12" t="s">
        <v>790</v>
      </c>
      <c r="B100" s="12" t="s">
        <v>499</v>
      </c>
      <c r="C100" s="12" t="s">
        <v>791</v>
      </c>
      <c r="D100" s="12" t="str">
        <f t="shared" si="1"/>
        <v>北海道占冠村</v>
      </c>
      <c r="E100" s="12" t="s">
        <v>497</v>
      </c>
      <c r="F100" s="12" t="s">
        <v>792</v>
      </c>
    </row>
    <row r="101" spans="1:6" x14ac:dyDescent="0.4">
      <c r="A101" s="12" t="s">
        <v>793</v>
      </c>
      <c r="B101" s="12" t="s">
        <v>499</v>
      </c>
      <c r="C101" s="12" t="s">
        <v>794</v>
      </c>
      <c r="D101" s="12" t="str">
        <f t="shared" si="1"/>
        <v>北海道和寒町</v>
      </c>
      <c r="E101" s="12" t="s">
        <v>497</v>
      </c>
      <c r="F101" s="12" t="s">
        <v>795</v>
      </c>
    </row>
    <row r="102" spans="1:6" x14ac:dyDescent="0.4">
      <c r="A102" s="12" t="s">
        <v>796</v>
      </c>
      <c r="B102" s="12" t="s">
        <v>499</v>
      </c>
      <c r="C102" s="12" t="s">
        <v>797</v>
      </c>
      <c r="D102" s="12" t="str">
        <f t="shared" si="1"/>
        <v>北海道剣淵町</v>
      </c>
      <c r="E102" s="12" t="s">
        <v>497</v>
      </c>
      <c r="F102" s="12" t="s">
        <v>798</v>
      </c>
    </row>
    <row r="103" spans="1:6" x14ac:dyDescent="0.4">
      <c r="A103" s="12" t="s">
        <v>799</v>
      </c>
      <c r="B103" s="12" t="s">
        <v>499</v>
      </c>
      <c r="C103" s="12" t="s">
        <v>800</v>
      </c>
      <c r="D103" s="12" t="str">
        <f t="shared" si="1"/>
        <v>北海道下川町</v>
      </c>
      <c r="E103" s="12" t="s">
        <v>497</v>
      </c>
      <c r="F103" s="12" t="s">
        <v>801</v>
      </c>
    </row>
    <row r="104" spans="1:6" x14ac:dyDescent="0.4">
      <c r="A104" s="12" t="s">
        <v>802</v>
      </c>
      <c r="B104" s="12" t="s">
        <v>499</v>
      </c>
      <c r="C104" s="12" t="s">
        <v>803</v>
      </c>
      <c r="D104" s="12" t="str">
        <f t="shared" si="1"/>
        <v>北海道美深町</v>
      </c>
      <c r="E104" s="12" t="s">
        <v>497</v>
      </c>
      <c r="F104" s="12" t="s">
        <v>804</v>
      </c>
    </row>
    <row r="105" spans="1:6" x14ac:dyDescent="0.4">
      <c r="A105" s="12" t="s">
        <v>805</v>
      </c>
      <c r="B105" s="12" t="s">
        <v>499</v>
      </c>
      <c r="C105" s="12" t="s">
        <v>806</v>
      </c>
      <c r="D105" s="12" t="str">
        <f t="shared" si="1"/>
        <v>北海道音威子府村</v>
      </c>
      <c r="E105" s="12" t="s">
        <v>497</v>
      </c>
      <c r="F105" s="12" t="s">
        <v>807</v>
      </c>
    </row>
    <row r="106" spans="1:6" x14ac:dyDescent="0.4">
      <c r="A106" s="12" t="s">
        <v>808</v>
      </c>
      <c r="B106" s="12" t="s">
        <v>499</v>
      </c>
      <c r="C106" s="12" t="s">
        <v>809</v>
      </c>
      <c r="D106" s="12" t="str">
        <f t="shared" si="1"/>
        <v>北海道中川町</v>
      </c>
      <c r="E106" s="12" t="s">
        <v>497</v>
      </c>
      <c r="F106" s="12" t="s">
        <v>810</v>
      </c>
    </row>
    <row r="107" spans="1:6" x14ac:dyDescent="0.4">
      <c r="A107" s="12" t="s">
        <v>811</v>
      </c>
      <c r="B107" s="12" t="s">
        <v>499</v>
      </c>
      <c r="C107" s="12" t="s">
        <v>812</v>
      </c>
      <c r="D107" s="12" t="str">
        <f t="shared" si="1"/>
        <v>北海道幌加内町</v>
      </c>
      <c r="E107" s="12" t="s">
        <v>497</v>
      </c>
      <c r="F107" s="12" t="s">
        <v>813</v>
      </c>
    </row>
    <row r="108" spans="1:6" x14ac:dyDescent="0.4">
      <c r="A108" s="12" t="s">
        <v>814</v>
      </c>
      <c r="B108" s="12" t="s">
        <v>499</v>
      </c>
      <c r="C108" s="12" t="s">
        <v>815</v>
      </c>
      <c r="D108" s="12" t="str">
        <f t="shared" si="1"/>
        <v>北海道増毛町</v>
      </c>
      <c r="E108" s="12" t="s">
        <v>497</v>
      </c>
      <c r="F108" s="12" t="s">
        <v>816</v>
      </c>
    </row>
    <row r="109" spans="1:6" x14ac:dyDescent="0.4">
      <c r="A109" s="12" t="s">
        <v>817</v>
      </c>
      <c r="B109" s="12" t="s">
        <v>499</v>
      </c>
      <c r="C109" s="12" t="s">
        <v>818</v>
      </c>
      <c r="D109" s="12" t="str">
        <f t="shared" si="1"/>
        <v>北海道小平町</v>
      </c>
      <c r="E109" s="12" t="s">
        <v>497</v>
      </c>
      <c r="F109" s="12" t="s">
        <v>819</v>
      </c>
    </row>
    <row r="110" spans="1:6" x14ac:dyDescent="0.4">
      <c r="A110" s="12" t="s">
        <v>820</v>
      </c>
      <c r="B110" s="12" t="s">
        <v>499</v>
      </c>
      <c r="C110" s="12" t="s">
        <v>821</v>
      </c>
      <c r="D110" s="12" t="str">
        <f t="shared" si="1"/>
        <v>北海道苫前町</v>
      </c>
      <c r="E110" s="12" t="s">
        <v>497</v>
      </c>
      <c r="F110" s="12" t="s">
        <v>822</v>
      </c>
    </row>
    <row r="111" spans="1:6" x14ac:dyDescent="0.4">
      <c r="A111" s="12" t="s">
        <v>823</v>
      </c>
      <c r="B111" s="12" t="s">
        <v>499</v>
      </c>
      <c r="C111" s="12" t="s">
        <v>824</v>
      </c>
      <c r="D111" s="12" t="str">
        <f t="shared" si="1"/>
        <v>北海道羽幌町</v>
      </c>
      <c r="E111" s="12" t="s">
        <v>497</v>
      </c>
      <c r="F111" s="12" t="s">
        <v>825</v>
      </c>
    </row>
    <row r="112" spans="1:6" x14ac:dyDescent="0.4">
      <c r="A112" s="12" t="s">
        <v>826</v>
      </c>
      <c r="B112" s="12" t="s">
        <v>499</v>
      </c>
      <c r="C112" s="12" t="s">
        <v>827</v>
      </c>
      <c r="D112" s="12" t="str">
        <f t="shared" si="1"/>
        <v>北海道初山別村</v>
      </c>
      <c r="E112" s="12" t="s">
        <v>497</v>
      </c>
      <c r="F112" s="12" t="s">
        <v>828</v>
      </c>
    </row>
    <row r="113" spans="1:6" x14ac:dyDescent="0.4">
      <c r="A113" s="12" t="s">
        <v>829</v>
      </c>
      <c r="B113" s="12" t="s">
        <v>499</v>
      </c>
      <c r="C113" s="12" t="s">
        <v>830</v>
      </c>
      <c r="D113" s="12" t="str">
        <f t="shared" si="1"/>
        <v>北海道遠別町</v>
      </c>
      <c r="E113" s="12" t="s">
        <v>497</v>
      </c>
      <c r="F113" s="12" t="s">
        <v>831</v>
      </c>
    </row>
    <row r="114" spans="1:6" x14ac:dyDescent="0.4">
      <c r="A114" s="12" t="s">
        <v>832</v>
      </c>
      <c r="B114" s="12" t="s">
        <v>499</v>
      </c>
      <c r="C114" s="12" t="s">
        <v>833</v>
      </c>
      <c r="D114" s="12" t="str">
        <f t="shared" si="1"/>
        <v>北海道天塩町</v>
      </c>
      <c r="E114" s="12" t="s">
        <v>497</v>
      </c>
      <c r="F114" s="12" t="s">
        <v>834</v>
      </c>
    </row>
    <row r="115" spans="1:6" x14ac:dyDescent="0.4">
      <c r="A115" s="12" t="s">
        <v>835</v>
      </c>
      <c r="B115" s="12" t="s">
        <v>499</v>
      </c>
      <c r="C115" s="12" t="s">
        <v>836</v>
      </c>
      <c r="D115" s="12" t="str">
        <f t="shared" si="1"/>
        <v>北海道猿払村</v>
      </c>
      <c r="E115" s="12" t="s">
        <v>497</v>
      </c>
      <c r="F115" s="12" t="s">
        <v>837</v>
      </c>
    </row>
    <row r="116" spans="1:6" x14ac:dyDescent="0.4">
      <c r="A116" s="12" t="s">
        <v>838</v>
      </c>
      <c r="B116" s="12" t="s">
        <v>499</v>
      </c>
      <c r="C116" s="12" t="s">
        <v>839</v>
      </c>
      <c r="D116" s="12" t="str">
        <f t="shared" si="1"/>
        <v>北海道浜頓別町</v>
      </c>
      <c r="E116" s="12" t="s">
        <v>497</v>
      </c>
      <c r="F116" s="12" t="s">
        <v>840</v>
      </c>
    </row>
    <row r="117" spans="1:6" x14ac:dyDescent="0.4">
      <c r="A117" s="12" t="s">
        <v>841</v>
      </c>
      <c r="B117" s="12" t="s">
        <v>499</v>
      </c>
      <c r="C117" s="12" t="s">
        <v>842</v>
      </c>
      <c r="D117" s="12" t="str">
        <f t="shared" si="1"/>
        <v>北海道中頓別町</v>
      </c>
      <c r="E117" s="12" t="s">
        <v>497</v>
      </c>
      <c r="F117" s="12" t="s">
        <v>843</v>
      </c>
    </row>
    <row r="118" spans="1:6" x14ac:dyDescent="0.4">
      <c r="A118" s="12" t="s">
        <v>844</v>
      </c>
      <c r="B118" s="12" t="s">
        <v>499</v>
      </c>
      <c r="C118" s="12" t="s">
        <v>845</v>
      </c>
      <c r="D118" s="12" t="str">
        <f t="shared" si="1"/>
        <v>北海道枝幸町</v>
      </c>
      <c r="E118" s="12" t="s">
        <v>497</v>
      </c>
      <c r="F118" s="12" t="s">
        <v>639</v>
      </c>
    </row>
    <row r="119" spans="1:6" x14ac:dyDescent="0.4">
      <c r="A119" s="12" t="s">
        <v>846</v>
      </c>
      <c r="B119" s="12" t="s">
        <v>499</v>
      </c>
      <c r="C119" s="12" t="s">
        <v>847</v>
      </c>
      <c r="D119" s="12" t="str">
        <f t="shared" si="1"/>
        <v>北海道豊富町</v>
      </c>
      <c r="E119" s="12" t="s">
        <v>497</v>
      </c>
      <c r="F119" s="12" t="s">
        <v>848</v>
      </c>
    </row>
    <row r="120" spans="1:6" x14ac:dyDescent="0.4">
      <c r="A120" s="12" t="s">
        <v>849</v>
      </c>
      <c r="B120" s="12" t="s">
        <v>499</v>
      </c>
      <c r="C120" s="12" t="s">
        <v>850</v>
      </c>
      <c r="D120" s="12" t="str">
        <f t="shared" si="1"/>
        <v>北海道礼文町</v>
      </c>
      <c r="E120" s="12" t="s">
        <v>497</v>
      </c>
      <c r="F120" s="12" t="s">
        <v>851</v>
      </c>
    </row>
    <row r="121" spans="1:6" x14ac:dyDescent="0.4">
      <c r="A121" s="12" t="s">
        <v>852</v>
      </c>
      <c r="B121" s="12" t="s">
        <v>499</v>
      </c>
      <c r="C121" s="12" t="s">
        <v>853</v>
      </c>
      <c r="D121" s="12" t="str">
        <f t="shared" si="1"/>
        <v>北海道利尻町</v>
      </c>
      <c r="E121" s="12" t="s">
        <v>497</v>
      </c>
      <c r="F121" s="12" t="s">
        <v>854</v>
      </c>
    </row>
    <row r="122" spans="1:6" x14ac:dyDescent="0.4">
      <c r="A122" s="12" t="s">
        <v>855</v>
      </c>
      <c r="B122" s="12" t="s">
        <v>499</v>
      </c>
      <c r="C122" s="12" t="s">
        <v>856</v>
      </c>
      <c r="D122" s="12" t="str">
        <f t="shared" si="1"/>
        <v>北海道利尻富士町</v>
      </c>
      <c r="E122" s="12" t="s">
        <v>497</v>
      </c>
      <c r="F122" s="12" t="s">
        <v>857</v>
      </c>
    </row>
    <row r="123" spans="1:6" x14ac:dyDescent="0.4">
      <c r="A123" s="12" t="s">
        <v>858</v>
      </c>
      <c r="B123" s="12" t="s">
        <v>499</v>
      </c>
      <c r="C123" s="12" t="s">
        <v>859</v>
      </c>
      <c r="D123" s="12" t="str">
        <f t="shared" si="1"/>
        <v>北海道幌延町</v>
      </c>
      <c r="E123" s="12" t="s">
        <v>497</v>
      </c>
      <c r="F123" s="12" t="s">
        <v>860</v>
      </c>
    </row>
    <row r="124" spans="1:6" x14ac:dyDescent="0.4">
      <c r="A124" s="12" t="s">
        <v>861</v>
      </c>
      <c r="B124" s="12" t="s">
        <v>499</v>
      </c>
      <c r="C124" s="12" t="s">
        <v>862</v>
      </c>
      <c r="D124" s="12" t="str">
        <f t="shared" si="1"/>
        <v>北海道美幌町</v>
      </c>
      <c r="E124" s="12" t="s">
        <v>497</v>
      </c>
      <c r="F124" s="12" t="s">
        <v>863</v>
      </c>
    </row>
    <row r="125" spans="1:6" x14ac:dyDescent="0.4">
      <c r="A125" s="12" t="s">
        <v>864</v>
      </c>
      <c r="B125" s="12" t="s">
        <v>499</v>
      </c>
      <c r="C125" s="12" t="s">
        <v>865</v>
      </c>
      <c r="D125" s="12" t="str">
        <f t="shared" si="1"/>
        <v>北海道津別町</v>
      </c>
      <c r="E125" s="12" t="s">
        <v>497</v>
      </c>
      <c r="F125" s="12" t="s">
        <v>866</v>
      </c>
    </row>
    <row r="126" spans="1:6" x14ac:dyDescent="0.4">
      <c r="A126" s="12" t="s">
        <v>867</v>
      </c>
      <c r="B126" s="12" t="s">
        <v>499</v>
      </c>
      <c r="C126" s="12" t="s">
        <v>868</v>
      </c>
      <c r="D126" s="12" t="str">
        <f t="shared" si="1"/>
        <v>北海道斜里町</v>
      </c>
      <c r="E126" s="12" t="s">
        <v>497</v>
      </c>
      <c r="F126" s="12" t="s">
        <v>869</v>
      </c>
    </row>
    <row r="127" spans="1:6" x14ac:dyDescent="0.4">
      <c r="A127" s="12" t="s">
        <v>870</v>
      </c>
      <c r="B127" s="12" t="s">
        <v>499</v>
      </c>
      <c r="C127" s="12" t="s">
        <v>871</v>
      </c>
      <c r="D127" s="12" t="str">
        <f t="shared" si="1"/>
        <v>北海道清里町</v>
      </c>
      <c r="E127" s="12" t="s">
        <v>497</v>
      </c>
      <c r="F127" s="12" t="s">
        <v>872</v>
      </c>
    </row>
    <row r="128" spans="1:6" x14ac:dyDescent="0.4">
      <c r="A128" s="12" t="s">
        <v>873</v>
      </c>
      <c r="B128" s="12" t="s">
        <v>499</v>
      </c>
      <c r="C128" s="12" t="s">
        <v>874</v>
      </c>
      <c r="D128" s="12" t="str">
        <f t="shared" si="1"/>
        <v>北海道小清水町</v>
      </c>
      <c r="E128" s="12" t="s">
        <v>497</v>
      </c>
      <c r="F128" s="12" t="s">
        <v>875</v>
      </c>
    </row>
    <row r="129" spans="1:6" x14ac:dyDescent="0.4">
      <c r="A129" s="12" t="s">
        <v>876</v>
      </c>
      <c r="B129" s="12" t="s">
        <v>499</v>
      </c>
      <c r="C129" s="12" t="s">
        <v>877</v>
      </c>
      <c r="D129" s="12" t="str">
        <f t="shared" si="1"/>
        <v>北海道訓子府町</v>
      </c>
      <c r="E129" s="12" t="s">
        <v>497</v>
      </c>
      <c r="F129" s="12" t="s">
        <v>878</v>
      </c>
    </row>
    <row r="130" spans="1:6" x14ac:dyDescent="0.4">
      <c r="A130" s="12" t="s">
        <v>879</v>
      </c>
      <c r="B130" s="12" t="s">
        <v>499</v>
      </c>
      <c r="C130" s="12" t="s">
        <v>880</v>
      </c>
      <c r="D130" s="12" t="str">
        <f t="shared" si="1"/>
        <v>北海道置戸町</v>
      </c>
      <c r="E130" s="12" t="s">
        <v>497</v>
      </c>
      <c r="F130" s="12" t="s">
        <v>881</v>
      </c>
    </row>
    <row r="131" spans="1:6" x14ac:dyDescent="0.4">
      <c r="A131" s="12" t="s">
        <v>882</v>
      </c>
      <c r="B131" s="12" t="s">
        <v>499</v>
      </c>
      <c r="C131" s="12" t="s">
        <v>883</v>
      </c>
      <c r="D131" s="12" t="str">
        <f t="shared" si="1"/>
        <v>北海道佐呂間町</v>
      </c>
      <c r="E131" s="12" t="s">
        <v>497</v>
      </c>
      <c r="F131" s="12" t="s">
        <v>884</v>
      </c>
    </row>
    <row r="132" spans="1:6" x14ac:dyDescent="0.4">
      <c r="A132" s="12" t="s">
        <v>885</v>
      </c>
      <c r="B132" s="12" t="s">
        <v>499</v>
      </c>
      <c r="C132" s="12" t="s">
        <v>886</v>
      </c>
      <c r="D132" s="12" t="str">
        <f t="shared" ref="D132:D195" si="2">B132&amp;C132</f>
        <v>北海道遠軽町</v>
      </c>
      <c r="E132" s="12" t="s">
        <v>497</v>
      </c>
      <c r="F132" s="12" t="s">
        <v>887</v>
      </c>
    </row>
    <row r="133" spans="1:6" x14ac:dyDescent="0.4">
      <c r="A133" s="12" t="s">
        <v>888</v>
      </c>
      <c r="B133" s="12" t="s">
        <v>499</v>
      </c>
      <c r="C133" s="12" t="s">
        <v>889</v>
      </c>
      <c r="D133" s="12" t="str">
        <f t="shared" si="2"/>
        <v>北海道湧別町</v>
      </c>
      <c r="E133" s="12" t="s">
        <v>497</v>
      </c>
      <c r="F133" s="12" t="s">
        <v>890</v>
      </c>
    </row>
    <row r="134" spans="1:6" x14ac:dyDescent="0.4">
      <c r="A134" s="12" t="s">
        <v>891</v>
      </c>
      <c r="B134" s="12" t="s">
        <v>499</v>
      </c>
      <c r="C134" s="12" t="s">
        <v>892</v>
      </c>
      <c r="D134" s="12" t="str">
        <f t="shared" si="2"/>
        <v>北海道滝上町</v>
      </c>
      <c r="E134" s="12" t="s">
        <v>497</v>
      </c>
      <c r="F134" s="12" t="s">
        <v>893</v>
      </c>
    </row>
    <row r="135" spans="1:6" x14ac:dyDescent="0.4">
      <c r="A135" s="12" t="s">
        <v>894</v>
      </c>
      <c r="B135" s="12" t="s">
        <v>499</v>
      </c>
      <c r="C135" s="12" t="s">
        <v>895</v>
      </c>
      <c r="D135" s="12" t="str">
        <f t="shared" si="2"/>
        <v>北海道興部町</v>
      </c>
      <c r="E135" s="12" t="s">
        <v>497</v>
      </c>
      <c r="F135" s="12" t="s">
        <v>896</v>
      </c>
    </row>
    <row r="136" spans="1:6" x14ac:dyDescent="0.4">
      <c r="A136" s="12" t="s">
        <v>897</v>
      </c>
      <c r="B136" s="12" t="s">
        <v>499</v>
      </c>
      <c r="C136" s="12" t="s">
        <v>898</v>
      </c>
      <c r="D136" s="12" t="str">
        <f t="shared" si="2"/>
        <v>北海道西興部村</v>
      </c>
      <c r="E136" s="12" t="s">
        <v>497</v>
      </c>
      <c r="F136" s="12" t="s">
        <v>899</v>
      </c>
    </row>
    <row r="137" spans="1:6" x14ac:dyDescent="0.4">
      <c r="A137" s="12" t="s">
        <v>900</v>
      </c>
      <c r="B137" s="12" t="s">
        <v>499</v>
      </c>
      <c r="C137" s="12" t="s">
        <v>901</v>
      </c>
      <c r="D137" s="12" t="str">
        <f t="shared" si="2"/>
        <v>北海道雄武町</v>
      </c>
      <c r="E137" s="12" t="s">
        <v>497</v>
      </c>
      <c r="F137" s="12" t="s">
        <v>902</v>
      </c>
    </row>
    <row r="138" spans="1:6" x14ac:dyDescent="0.4">
      <c r="A138" s="12" t="s">
        <v>903</v>
      </c>
      <c r="B138" s="12" t="s">
        <v>499</v>
      </c>
      <c r="C138" s="12" t="s">
        <v>904</v>
      </c>
      <c r="D138" s="12" t="str">
        <f t="shared" si="2"/>
        <v>北海道大空町</v>
      </c>
      <c r="E138" s="12" t="s">
        <v>497</v>
      </c>
      <c r="F138" s="12" t="s">
        <v>905</v>
      </c>
    </row>
    <row r="139" spans="1:6" x14ac:dyDescent="0.4">
      <c r="A139" s="12" t="s">
        <v>906</v>
      </c>
      <c r="B139" s="12" t="s">
        <v>499</v>
      </c>
      <c r="C139" s="12" t="s">
        <v>907</v>
      </c>
      <c r="D139" s="12" t="str">
        <f t="shared" si="2"/>
        <v>北海道豊浦町</v>
      </c>
      <c r="E139" s="12" t="s">
        <v>497</v>
      </c>
      <c r="F139" s="12" t="s">
        <v>908</v>
      </c>
    </row>
    <row r="140" spans="1:6" x14ac:dyDescent="0.4">
      <c r="A140" s="12" t="s">
        <v>909</v>
      </c>
      <c r="B140" s="12" t="s">
        <v>499</v>
      </c>
      <c r="C140" s="12" t="s">
        <v>910</v>
      </c>
      <c r="D140" s="12" t="str">
        <f t="shared" si="2"/>
        <v>北海道壮瞥町</v>
      </c>
      <c r="E140" s="12" t="s">
        <v>497</v>
      </c>
      <c r="F140" s="12" t="s">
        <v>911</v>
      </c>
    </row>
    <row r="141" spans="1:6" x14ac:dyDescent="0.4">
      <c r="A141" s="12" t="s">
        <v>912</v>
      </c>
      <c r="B141" s="12" t="s">
        <v>499</v>
      </c>
      <c r="C141" s="12" t="s">
        <v>913</v>
      </c>
      <c r="D141" s="12" t="str">
        <f t="shared" si="2"/>
        <v>北海道白老町</v>
      </c>
      <c r="E141" s="12" t="s">
        <v>497</v>
      </c>
      <c r="F141" s="12" t="s">
        <v>914</v>
      </c>
    </row>
    <row r="142" spans="1:6" x14ac:dyDescent="0.4">
      <c r="A142" s="12" t="s">
        <v>915</v>
      </c>
      <c r="B142" s="12" t="s">
        <v>499</v>
      </c>
      <c r="C142" s="12" t="s">
        <v>916</v>
      </c>
      <c r="D142" s="12" t="str">
        <f t="shared" si="2"/>
        <v>北海道厚真町</v>
      </c>
      <c r="E142" s="12" t="s">
        <v>497</v>
      </c>
      <c r="F142" s="12" t="s">
        <v>917</v>
      </c>
    </row>
    <row r="143" spans="1:6" x14ac:dyDescent="0.4">
      <c r="A143" s="12" t="s">
        <v>918</v>
      </c>
      <c r="B143" s="12" t="s">
        <v>499</v>
      </c>
      <c r="C143" s="12" t="s">
        <v>919</v>
      </c>
      <c r="D143" s="12" t="str">
        <f t="shared" si="2"/>
        <v>北海道洞爺湖町</v>
      </c>
      <c r="E143" s="12" t="s">
        <v>497</v>
      </c>
      <c r="F143" s="12" t="s">
        <v>920</v>
      </c>
    </row>
    <row r="144" spans="1:6" x14ac:dyDescent="0.4">
      <c r="A144" s="12" t="s">
        <v>921</v>
      </c>
      <c r="B144" s="12" t="s">
        <v>499</v>
      </c>
      <c r="C144" s="12" t="s">
        <v>922</v>
      </c>
      <c r="D144" s="12" t="str">
        <f t="shared" si="2"/>
        <v>北海道安平町</v>
      </c>
      <c r="E144" s="12" t="s">
        <v>497</v>
      </c>
      <c r="F144" s="12" t="s">
        <v>923</v>
      </c>
    </row>
    <row r="145" spans="1:6" x14ac:dyDescent="0.4">
      <c r="A145" s="12" t="s">
        <v>924</v>
      </c>
      <c r="B145" s="12" t="s">
        <v>499</v>
      </c>
      <c r="C145" s="12" t="s">
        <v>925</v>
      </c>
      <c r="D145" s="12" t="str">
        <f t="shared" si="2"/>
        <v>北海道むかわ町</v>
      </c>
      <c r="E145" s="12" t="s">
        <v>497</v>
      </c>
      <c r="F145" s="12" t="s">
        <v>926</v>
      </c>
    </row>
    <row r="146" spans="1:6" x14ac:dyDescent="0.4">
      <c r="A146" s="12" t="s">
        <v>927</v>
      </c>
      <c r="B146" s="12" t="s">
        <v>499</v>
      </c>
      <c r="C146" s="12" t="s">
        <v>928</v>
      </c>
      <c r="D146" s="12" t="str">
        <f t="shared" si="2"/>
        <v>北海道日高町</v>
      </c>
      <c r="E146" s="12" t="s">
        <v>497</v>
      </c>
      <c r="F146" s="12" t="s">
        <v>929</v>
      </c>
    </row>
    <row r="147" spans="1:6" x14ac:dyDescent="0.4">
      <c r="A147" s="12" t="s">
        <v>930</v>
      </c>
      <c r="B147" s="12" t="s">
        <v>499</v>
      </c>
      <c r="C147" s="12" t="s">
        <v>931</v>
      </c>
      <c r="D147" s="12" t="str">
        <f t="shared" si="2"/>
        <v>北海道平取町</v>
      </c>
      <c r="E147" s="12" t="s">
        <v>497</v>
      </c>
      <c r="F147" s="12" t="s">
        <v>932</v>
      </c>
    </row>
    <row r="148" spans="1:6" x14ac:dyDescent="0.4">
      <c r="A148" s="12" t="s">
        <v>933</v>
      </c>
      <c r="B148" s="12" t="s">
        <v>499</v>
      </c>
      <c r="C148" s="12" t="s">
        <v>934</v>
      </c>
      <c r="D148" s="12" t="str">
        <f t="shared" si="2"/>
        <v>北海道新冠町</v>
      </c>
      <c r="E148" s="12" t="s">
        <v>497</v>
      </c>
      <c r="F148" s="12" t="s">
        <v>935</v>
      </c>
    </row>
    <row r="149" spans="1:6" x14ac:dyDescent="0.4">
      <c r="A149" s="12" t="s">
        <v>936</v>
      </c>
      <c r="B149" s="12" t="s">
        <v>499</v>
      </c>
      <c r="C149" s="12" t="s">
        <v>937</v>
      </c>
      <c r="D149" s="12" t="str">
        <f t="shared" si="2"/>
        <v>北海道浦河町</v>
      </c>
      <c r="E149" s="12" t="s">
        <v>497</v>
      </c>
      <c r="F149" s="12" t="s">
        <v>938</v>
      </c>
    </row>
    <row r="150" spans="1:6" x14ac:dyDescent="0.4">
      <c r="A150" s="12" t="s">
        <v>939</v>
      </c>
      <c r="B150" s="12" t="s">
        <v>499</v>
      </c>
      <c r="C150" s="12" t="s">
        <v>940</v>
      </c>
      <c r="D150" s="12" t="str">
        <f t="shared" si="2"/>
        <v>北海道様似町</v>
      </c>
      <c r="E150" s="12" t="s">
        <v>497</v>
      </c>
      <c r="F150" s="12" t="s">
        <v>941</v>
      </c>
    </row>
    <row r="151" spans="1:6" x14ac:dyDescent="0.4">
      <c r="A151" s="12" t="s">
        <v>942</v>
      </c>
      <c r="B151" s="12" t="s">
        <v>499</v>
      </c>
      <c r="C151" s="12" t="s">
        <v>943</v>
      </c>
      <c r="D151" s="12" t="str">
        <f t="shared" si="2"/>
        <v>北海道えりも町</v>
      </c>
      <c r="E151" s="12" t="s">
        <v>497</v>
      </c>
      <c r="F151" s="12" t="s">
        <v>944</v>
      </c>
    </row>
    <row r="152" spans="1:6" x14ac:dyDescent="0.4">
      <c r="A152" s="12" t="s">
        <v>945</v>
      </c>
      <c r="B152" s="12" t="s">
        <v>499</v>
      </c>
      <c r="C152" s="12" t="s">
        <v>946</v>
      </c>
      <c r="D152" s="12" t="str">
        <f t="shared" si="2"/>
        <v>北海道新ひだか町</v>
      </c>
      <c r="E152" s="12" t="s">
        <v>497</v>
      </c>
      <c r="F152" s="12" t="s">
        <v>947</v>
      </c>
    </row>
    <row r="153" spans="1:6" x14ac:dyDescent="0.4">
      <c r="A153" s="12" t="s">
        <v>948</v>
      </c>
      <c r="B153" s="12" t="s">
        <v>499</v>
      </c>
      <c r="C153" s="12" t="s">
        <v>949</v>
      </c>
      <c r="D153" s="12" t="str">
        <f t="shared" si="2"/>
        <v>北海道音更町</v>
      </c>
      <c r="E153" s="12" t="s">
        <v>497</v>
      </c>
      <c r="F153" s="12" t="s">
        <v>950</v>
      </c>
    </row>
    <row r="154" spans="1:6" x14ac:dyDescent="0.4">
      <c r="A154" s="12" t="s">
        <v>951</v>
      </c>
      <c r="B154" s="12" t="s">
        <v>499</v>
      </c>
      <c r="C154" s="12" t="s">
        <v>952</v>
      </c>
      <c r="D154" s="12" t="str">
        <f t="shared" si="2"/>
        <v>北海道士幌町</v>
      </c>
      <c r="E154" s="12" t="s">
        <v>497</v>
      </c>
      <c r="F154" s="12" t="s">
        <v>953</v>
      </c>
    </row>
    <row r="155" spans="1:6" x14ac:dyDescent="0.4">
      <c r="A155" s="12" t="s">
        <v>954</v>
      </c>
      <c r="B155" s="12" t="s">
        <v>499</v>
      </c>
      <c r="C155" s="12" t="s">
        <v>955</v>
      </c>
      <c r="D155" s="12" t="str">
        <f t="shared" si="2"/>
        <v>北海道上士幌町</v>
      </c>
      <c r="E155" s="12" t="s">
        <v>497</v>
      </c>
      <c r="F155" s="12" t="s">
        <v>956</v>
      </c>
    </row>
    <row r="156" spans="1:6" x14ac:dyDescent="0.4">
      <c r="A156" s="12" t="s">
        <v>957</v>
      </c>
      <c r="B156" s="12" t="s">
        <v>499</v>
      </c>
      <c r="C156" s="12" t="s">
        <v>958</v>
      </c>
      <c r="D156" s="12" t="str">
        <f t="shared" si="2"/>
        <v>北海道鹿追町</v>
      </c>
      <c r="E156" s="12" t="s">
        <v>497</v>
      </c>
      <c r="F156" s="12" t="s">
        <v>959</v>
      </c>
    </row>
    <row r="157" spans="1:6" x14ac:dyDescent="0.4">
      <c r="A157" s="12" t="s">
        <v>960</v>
      </c>
      <c r="B157" s="12" t="s">
        <v>499</v>
      </c>
      <c r="C157" s="12" t="s">
        <v>961</v>
      </c>
      <c r="D157" s="12" t="str">
        <f t="shared" si="2"/>
        <v>北海道新得町</v>
      </c>
      <c r="E157" s="12" t="s">
        <v>497</v>
      </c>
      <c r="F157" s="12" t="s">
        <v>962</v>
      </c>
    </row>
    <row r="158" spans="1:6" x14ac:dyDescent="0.4">
      <c r="A158" s="12" t="s">
        <v>963</v>
      </c>
      <c r="B158" s="12" t="s">
        <v>499</v>
      </c>
      <c r="C158" s="12" t="s">
        <v>964</v>
      </c>
      <c r="D158" s="12" t="str">
        <f t="shared" si="2"/>
        <v>北海道清水町</v>
      </c>
      <c r="E158" s="12" t="s">
        <v>497</v>
      </c>
      <c r="F158" s="12" t="s">
        <v>965</v>
      </c>
    </row>
    <row r="159" spans="1:6" x14ac:dyDescent="0.4">
      <c r="A159" s="12" t="s">
        <v>966</v>
      </c>
      <c r="B159" s="12" t="s">
        <v>499</v>
      </c>
      <c r="C159" s="12" t="s">
        <v>967</v>
      </c>
      <c r="D159" s="12" t="str">
        <f t="shared" si="2"/>
        <v>北海道芽室町</v>
      </c>
      <c r="E159" s="12" t="s">
        <v>497</v>
      </c>
      <c r="F159" s="12" t="s">
        <v>968</v>
      </c>
    </row>
    <row r="160" spans="1:6" x14ac:dyDescent="0.4">
      <c r="A160" s="12" t="s">
        <v>969</v>
      </c>
      <c r="B160" s="12" t="s">
        <v>499</v>
      </c>
      <c r="C160" s="12" t="s">
        <v>970</v>
      </c>
      <c r="D160" s="12" t="str">
        <f t="shared" si="2"/>
        <v>北海道中札内村</v>
      </c>
      <c r="E160" s="12" t="s">
        <v>497</v>
      </c>
      <c r="F160" s="12" t="s">
        <v>971</v>
      </c>
    </row>
    <row r="161" spans="1:6" x14ac:dyDescent="0.4">
      <c r="A161" s="12" t="s">
        <v>972</v>
      </c>
      <c r="B161" s="12" t="s">
        <v>499</v>
      </c>
      <c r="C161" s="12" t="s">
        <v>973</v>
      </c>
      <c r="D161" s="12" t="str">
        <f t="shared" si="2"/>
        <v>北海道更別村</v>
      </c>
      <c r="E161" s="12" t="s">
        <v>497</v>
      </c>
      <c r="F161" s="12" t="s">
        <v>974</v>
      </c>
    </row>
    <row r="162" spans="1:6" x14ac:dyDescent="0.4">
      <c r="A162" s="12" t="s">
        <v>975</v>
      </c>
      <c r="B162" s="12" t="s">
        <v>499</v>
      </c>
      <c r="C162" s="12" t="s">
        <v>976</v>
      </c>
      <c r="D162" s="12" t="str">
        <f t="shared" si="2"/>
        <v>北海道大樹町</v>
      </c>
      <c r="E162" s="12" t="s">
        <v>497</v>
      </c>
      <c r="F162" s="12" t="s">
        <v>977</v>
      </c>
    </row>
    <row r="163" spans="1:6" x14ac:dyDescent="0.4">
      <c r="A163" s="12" t="s">
        <v>978</v>
      </c>
      <c r="B163" s="12" t="s">
        <v>499</v>
      </c>
      <c r="C163" s="12" t="s">
        <v>979</v>
      </c>
      <c r="D163" s="12" t="str">
        <f t="shared" si="2"/>
        <v>北海道広尾町</v>
      </c>
      <c r="E163" s="12" t="s">
        <v>497</v>
      </c>
      <c r="F163" s="12" t="s">
        <v>980</v>
      </c>
    </row>
    <row r="164" spans="1:6" x14ac:dyDescent="0.4">
      <c r="A164" s="12" t="s">
        <v>981</v>
      </c>
      <c r="B164" s="12" t="s">
        <v>499</v>
      </c>
      <c r="C164" s="12" t="s">
        <v>982</v>
      </c>
      <c r="D164" s="12" t="str">
        <f t="shared" si="2"/>
        <v>北海道幕別町</v>
      </c>
      <c r="E164" s="12" t="s">
        <v>497</v>
      </c>
      <c r="F164" s="12" t="s">
        <v>983</v>
      </c>
    </row>
    <row r="165" spans="1:6" x14ac:dyDescent="0.4">
      <c r="A165" s="12" t="s">
        <v>984</v>
      </c>
      <c r="B165" s="12" t="s">
        <v>499</v>
      </c>
      <c r="C165" s="12" t="s">
        <v>985</v>
      </c>
      <c r="D165" s="12" t="str">
        <f t="shared" si="2"/>
        <v>北海道池田町</v>
      </c>
      <c r="E165" s="12" t="s">
        <v>497</v>
      </c>
      <c r="F165" s="12" t="s">
        <v>986</v>
      </c>
    </row>
    <row r="166" spans="1:6" x14ac:dyDescent="0.4">
      <c r="A166" s="12" t="s">
        <v>987</v>
      </c>
      <c r="B166" s="12" t="s">
        <v>499</v>
      </c>
      <c r="C166" s="12" t="s">
        <v>988</v>
      </c>
      <c r="D166" s="12" t="str">
        <f t="shared" si="2"/>
        <v>北海道豊頃町</v>
      </c>
      <c r="E166" s="12" t="s">
        <v>497</v>
      </c>
      <c r="F166" s="12" t="s">
        <v>989</v>
      </c>
    </row>
    <row r="167" spans="1:6" x14ac:dyDescent="0.4">
      <c r="A167" s="12" t="s">
        <v>990</v>
      </c>
      <c r="B167" s="12" t="s">
        <v>499</v>
      </c>
      <c r="C167" s="12" t="s">
        <v>991</v>
      </c>
      <c r="D167" s="12" t="str">
        <f t="shared" si="2"/>
        <v>北海道本別町</v>
      </c>
      <c r="E167" s="12" t="s">
        <v>497</v>
      </c>
      <c r="F167" s="12" t="s">
        <v>992</v>
      </c>
    </row>
    <row r="168" spans="1:6" x14ac:dyDescent="0.4">
      <c r="A168" s="12" t="s">
        <v>993</v>
      </c>
      <c r="B168" s="12" t="s">
        <v>499</v>
      </c>
      <c r="C168" s="12" t="s">
        <v>994</v>
      </c>
      <c r="D168" s="12" t="str">
        <f t="shared" si="2"/>
        <v>北海道足寄町</v>
      </c>
      <c r="E168" s="12" t="s">
        <v>497</v>
      </c>
      <c r="F168" s="12" t="s">
        <v>995</v>
      </c>
    </row>
    <row r="169" spans="1:6" x14ac:dyDescent="0.4">
      <c r="A169" s="12" t="s">
        <v>996</v>
      </c>
      <c r="B169" s="12" t="s">
        <v>499</v>
      </c>
      <c r="C169" s="12" t="s">
        <v>997</v>
      </c>
      <c r="D169" s="12" t="str">
        <f t="shared" si="2"/>
        <v>北海道陸別町</v>
      </c>
      <c r="E169" s="12" t="s">
        <v>497</v>
      </c>
      <c r="F169" s="12" t="s">
        <v>998</v>
      </c>
    </row>
    <row r="170" spans="1:6" x14ac:dyDescent="0.4">
      <c r="A170" s="12" t="s">
        <v>999</v>
      </c>
      <c r="B170" s="12" t="s">
        <v>499</v>
      </c>
      <c r="C170" s="12" t="s">
        <v>1000</v>
      </c>
      <c r="D170" s="12" t="str">
        <f t="shared" si="2"/>
        <v>北海道浦幌町</v>
      </c>
      <c r="E170" s="12" t="s">
        <v>497</v>
      </c>
      <c r="F170" s="12" t="s">
        <v>1001</v>
      </c>
    </row>
    <row r="171" spans="1:6" x14ac:dyDescent="0.4">
      <c r="A171" s="12" t="s">
        <v>1002</v>
      </c>
      <c r="B171" s="12" t="s">
        <v>499</v>
      </c>
      <c r="C171" s="12" t="s">
        <v>1003</v>
      </c>
      <c r="D171" s="12" t="str">
        <f t="shared" si="2"/>
        <v>北海道釧路町</v>
      </c>
      <c r="E171" s="12" t="s">
        <v>497</v>
      </c>
      <c r="F171" s="12" t="s">
        <v>1004</v>
      </c>
    </row>
    <row r="172" spans="1:6" x14ac:dyDescent="0.4">
      <c r="A172" s="12" t="s">
        <v>1005</v>
      </c>
      <c r="B172" s="12" t="s">
        <v>499</v>
      </c>
      <c r="C172" s="12" t="s">
        <v>1006</v>
      </c>
      <c r="D172" s="12" t="str">
        <f t="shared" si="2"/>
        <v>北海道厚岸町</v>
      </c>
      <c r="E172" s="12" t="s">
        <v>497</v>
      </c>
      <c r="F172" s="12" t="s">
        <v>1007</v>
      </c>
    </row>
    <row r="173" spans="1:6" x14ac:dyDescent="0.4">
      <c r="A173" s="12" t="s">
        <v>1008</v>
      </c>
      <c r="B173" s="12" t="s">
        <v>499</v>
      </c>
      <c r="C173" s="12" t="s">
        <v>1009</v>
      </c>
      <c r="D173" s="12" t="str">
        <f t="shared" si="2"/>
        <v>北海道浜中町</v>
      </c>
      <c r="E173" s="12" t="s">
        <v>497</v>
      </c>
      <c r="F173" s="12" t="s">
        <v>1010</v>
      </c>
    </row>
    <row r="174" spans="1:6" x14ac:dyDescent="0.4">
      <c r="A174" s="12" t="s">
        <v>1011</v>
      </c>
      <c r="B174" s="12" t="s">
        <v>499</v>
      </c>
      <c r="C174" s="12" t="s">
        <v>1012</v>
      </c>
      <c r="D174" s="12" t="str">
        <f t="shared" si="2"/>
        <v>北海道標茶町</v>
      </c>
      <c r="E174" s="12" t="s">
        <v>497</v>
      </c>
      <c r="F174" s="12" t="s">
        <v>1013</v>
      </c>
    </row>
    <row r="175" spans="1:6" x14ac:dyDescent="0.4">
      <c r="A175" s="12" t="s">
        <v>1014</v>
      </c>
      <c r="B175" s="12" t="s">
        <v>499</v>
      </c>
      <c r="C175" s="12" t="s">
        <v>1015</v>
      </c>
      <c r="D175" s="12" t="str">
        <f t="shared" si="2"/>
        <v>北海道弟子屈町</v>
      </c>
      <c r="E175" s="12" t="s">
        <v>497</v>
      </c>
      <c r="F175" s="12" t="s">
        <v>1016</v>
      </c>
    </row>
    <row r="176" spans="1:6" x14ac:dyDescent="0.4">
      <c r="A176" s="12" t="s">
        <v>1017</v>
      </c>
      <c r="B176" s="12" t="s">
        <v>499</v>
      </c>
      <c r="C176" s="12" t="s">
        <v>1018</v>
      </c>
      <c r="D176" s="12" t="str">
        <f t="shared" si="2"/>
        <v>北海道鶴居村</v>
      </c>
      <c r="E176" s="12" t="s">
        <v>497</v>
      </c>
      <c r="F176" s="12" t="s">
        <v>1019</v>
      </c>
    </row>
    <row r="177" spans="1:6" x14ac:dyDescent="0.4">
      <c r="A177" s="12" t="s">
        <v>1020</v>
      </c>
      <c r="B177" s="12" t="s">
        <v>499</v>
      </c>
      <c r="C177" s="12" t="s">
        <v>1021</v>
      </c>
      <c r="D177" s="12" t="str">
        <f t="shared" si="2"/>
        <v>北海道白糠町</v>
      </c>
      <c r="E177" s="12" t="s">
        <v>497</v>
      </c>
      <c r="F177" s="12" t="s">
        <v>1022</v>
      </c>
    </row>
    <row r="178" spans="1:6" x14ac:dyDescent="0.4">
      <c r="A178" s="12" t="s">
        <v>1023</v>
      </c>
      <c r="B178" s="12" t="s">
        <v>499</v>
      </c>
      <c r="C178" s="12" t="s">
        <v>1024</v>
      </c>
      <c r="D178" s="12" t="str">
        <f t="shared" si="2"/>
        <v>北海道別海町</v>
      </c>
      <c r="E178" s="12" t="s">
        <v>497</v>
      </c>
      <c r="F178" s="12" t="s">
        <v>1025</v>
      </c>
    </row>
    <row r="179" spans="1:6" x14ac:dyDescent="0.4">
      <c r="A179" s="12" t="s">
        <v>1026</v>
      </c>
      <c r="B179" s="12" t="s">
        <v>499</v>
      </c>
      <c r="C179" s="12" t="s">
        <v>1027</v>
      </c>
      <c r="D179" s="12" t="str">
        <f t="shared" si="2"/>
        <v>北海道中標津町</v>
      </c>
      <c r="E179" s="12" t="s">
        <v>497</v>
      </c>
      <c r="F179" s="12" t="s">
        <v>1028</v>
      </c>
    </row>
    <row r="180" spans="1:6" x14ac:dyDescent="0.4">
      <c r="A180" s="12" t="s">
        <v>1029</v>
      </c>
      <c r="B180" s="12" t="s">
        <v>499</v>
      </c>
      <c r="C180" s="12" t="s">
        <v>1030</v>
      </c>
      <c r="D180" s="12" t="str">
        <f t="shared" si="2"/>
        <v>北海道標津町</v>
      </c>
      <c r="E180" s="12" t="s">
        <v>497</v>
      </c>
      <c r="F180" s="12" t="s">
        <v>1031</v>
      </c>
    </row>
    <row r="181" spans="1:6" x14ac:dyDescent="0.4">
      <c r="A181" s="12" t="s">
        <v>1032</v>
      </c>
      <c r="B181" s="12" t="s">
        <v>499</v>
      </c>
      <c r="C181" s="12" t="s">
        <v>1033</v>
      </c>
      <c r="D181" s="12" t="str">
        <f t="shared" si="2"/>
        <v>北海道羅臼町</v>
      </c>
      <c r="E181" s="12" t="s">
        <v>497</v>
      </c>
      <c r="F181" s="12" t="s">
        <v>1034</v>
      </c>
    </row>
    <row r="182" spans="1:6" x14ac:dyDescent="0.4">
      <c r="A182" s="12" t="s">
        <v>1035</v>
      </c>
      <c r="B182" s="12" t="s">
        <v>499</v>
      </c>
      <c r="C182" s="12" t="s">
        <v>1036</v>
      </c>
      <c r="D182" s="12" t="str">
        <f t="shared" si="2"/>
        <v>北海道色丹村</v>
      </c>
      <c r="E182" s="12" t="s">
        <v>497</v>
      </c>
      <c r="F182" s="12" t="s">
        <v>1037</v>
      </c>
    </row>
    <row r="183" spans="1:6" x14ac:dyDescent="0.4">
      <c r="A183" s="12" t="s">
        <v>1038</v>
      </c>
      <c r="B183" s="12" t="s">
        <v>499</v>
      </c>
      <c r="C183" s="12" t="s">
        <v>1039</v>
      </c>
      <c r="D183" s="12" t="str">
        <f t="shared" si="2"/>
        <v>北海道泊村</v>
      </c>
      <c r="E183" s="12" t="s">
        <v>497</v>
      </c>
      <c r="F183" s="12" t="s">
        <v>1040</v>
      </c>
    </row>
    <row r="184" spans="1:6" x14ac:dyDescent="0.4">
      <c r="A184" s="12" t="s">
        <v>1041</v>
      </c>
      <c r="B184" s="12" t="s">
        <v>499</v>
      </c>
      <c r="C184" s="12" t="s">
        <v>1042</v>
      </c>
      <c r="D184" s="12" t="str">
        <f t="shared" si="2"/>
        <v>北海道留夜別村</v>
      </c>
      <c r="E184" s="12" t="s">
        <v>497</v>
      </c>
      <c r="F184" s="12" t="s">
        <v>1043</v>
      </c>
    </row>
    <row r="185" spans="1:6" x14ac:dyDescent="0.4">
      <c r="A185" s="12" t="s">
        <v>1044</v>
      </c>
      <c r="B185" s="12" t="s">
        <v>499</v>
      </c>
      <c r="C185" s="12" t="s">
        <v>1045</v>
      </c>
      <c r="D185" s="12" t="str">
        <f t="shared" si="2"/>
        <v>北海道留別村</v>
      </c>
      <c r="E185" s="12" t="s">
        <v>497</v>
      </c>
      <c r="F185" s="12" t="s">
        <v>1046</v>
      </c>
    </row>
    <row r="186" spans="1:6" x14ac:dyDescent="0.4">
      <c r="A186" s="12" t="s">
        <v>1047</v>
      </c>
      <c r="B186" s="12" t="s">
        <v>499</v>
      </c>
      <c r="C186" s="12" t="s">
        <v>1048</v>
      </c>
      <c r="D186" s="12" t="str">
        <f t="shared" si="2"/>
        <v>北海道紗那村</v>
      </c>
      <c r="E186" s="12" t="s">
        <v>497</v>
      </c>
      <c r="F186" s="12" t="s">
        <v>1049</v>
      </c>
    </row>
    <row r="187" spans="1:6" x14ac:dyDescent="0.4">
      <c r="A187" s="12" t="s">
        <v>1050</v>
      </c>
      <c r="B187" s="12" t="s">
        <v>499</v>
      </c>
      <c r="C187" s="12" t="s">
        <v>1051</v>
      </c>
      <c r="D187" s="12" t="str">
        <f t="shared" si="2"/>
        <v>北海道蘂取村</v>
      </c>
      <c r="E187" s="12" t="s">
        <v>497</v>
      </c>
      <c r="F187" s="12" t="s">
        <v>1052</v>
      </c>
    </row>
    <row r="188" spans="1:6" x14ac:dyDescent="0.4">
      <c r="A188" s="9" t="s">
        <v>1053</v>
      </c>
      <c r="B188" s="9" t="s">
        <v>1054</v>
      </c>
      <c r="C188" s="10"/>
      <c r="D188" s="12" t="str">
        <f t="shared" si="2"/>
        <v>青森県</v>
      </c>
      <c r="E188" s="11" t="s">
        <v>1055</v>
      </c>
      <c r="F188" s="10"/>
    </row>
    <row r="189" spans="1:6" x14ac:dyDescent="0.4">
      <c r="A189" s="12" t="s">
        <v>1056</v>
      </c>
      <c r="B189" s="12" t="s">
        <v>1057</v>
      </c>
      <c r="C189" s="12" t="s">
        <v>1058</v>
      </c>
      <c r="D189" s="12" t="str">
        <f t="shared" si="2"/>
        <v>青森県青森市</v>
      </c>
      <c r="E189" s="12" t="s">
        <v>1059</v>
      </c>
      <c r="F189" s="12" t="s">
        <v>1060</v>
      </c>
    </row>
    <row r="190" spans="1:6" x14ac:dyDescent="0.4">
      <c r="A190" s="12" t="s">
        <v>1061</v>
      </c>
      <c r="B190" s="12" t="s">
        <v>1057</v>
      </c>
      <c r="C190" s="12" t="s">
        <v>1062</v>
      </c>
      <c r="D190" s="12" t="str">
        <f t="shared" si="2"/>
        <v>青森県弘前市</v>
      </c>
      <c r="E190" s="12" t="s">
        <v>1059</v>
      </c>
      <c r="F190" s="12" t="s">
        <v>1063</v>
      </c>
    </row>
    <row r="191" spans="1:6" x14ac:dyDescent="0.4">
      <c r="A191" s="12" t="s">
        <v>1064</v>
      </c>
      <c r="B191" s="12" t="s">
        <v>1057</v>
      </c>
      <c r="C191" s="12" t="s">
        <v>1065</v>
      </c>
      <c r="D191" s="12" t="str">
        <f t="shared" si="2"/>
        <v>青森県八戸市</v>
      </c>
      <c r="E191" s="12" t="s">
        <v>1059</v>
      </c>
      <c r="F191" s="12" t="s">
        <v>1066</v>
      </c>
    </row>
    <row r="192" spans="1:6" x14ac:dyDescent="0.4">
      <c r="A192" s="12" t="s">
        <v>1067</v>
      </c>
      <c r="B192" s="12" t="s">
        <v>1057</v>
      </c>
      <c r="C192" s="12" t="s">
        <v>1068</v>
      </c>
      <c r="D192" s="12" t="str">
        <f t="shared" si="2"/>
        <v>青森県黒石市</v>
      </c>
      <c r="E192" s="12" t="s">
        <v>1059</v>
      </c>
      <c r="F192" s="12" t="s">
        <v>1069</v>
      </c>
    </row>
    <row r="193" spans="1:6" x14ac:dyDescent="0.4">
      <c r="A193" s="12" t="s">
        <v>1070</v>
      </c>
      <c r="B193" s="12" t="s">
        <v>1057</v>
      </c>
      <c r="C193" s="12" t="s">
        <v>1071</v>
      </c>
      <c r="D193" s="12" t="str">
        <f t="shared" si="2"/>
        <v>青森県五所川原市</v>
      </c>
      <c r="E193" s="12" t="s">
        <v>1059</v>
      </c>
      <c r="F193" s="12" t="s">
        <v>1072</v>
      </c>
    </row>
    <row r="194" spans="1:6" x14ac:dyDescent="0.4">
      <c r="A194" s="12" t="s">
        <v>1073</v>
      </c>
      <c r="B194" s="12" t="s">
        <v>1057</v>
      </c>
      <c r="C194" s="12" t="s">
        <v>1074</v>
      </c>
      <c r="D194" s="12" t="str">
        <f t="shared" si="2"/>
        <v>青森県十和田市</v>
      </c>
      <c r="E194" s="12" t="s">
        <v>1059</v>
      </c>
      <c r="F194" s="12" t="s">
        <v>1075</v>
      </c>
    </row>
    <row r="195" spans="1:6" x14ac:dyDescent="0.4">
      <c r="A195" s="12" t="s">
        <v>1076</v>
      </c>
      <c r="B195" s="12" t="s">
        <v>1057</v>
      </c>
      <c r="C195" s="12" t="s">
        <v>1077</v>
      </c>
      <c r="D195" s="12" t="str">
        <f t="shared" si="2"/>
        <v>青森県三沢市</v>
      </c>
      <c r="E195" s="12" t="s">
        <v>1059</v>
      </c>
      <c r="F195" s="12" t="s">
        <v>1078</v>
      </c>
    </row>
    <row r="196" spans="1:6" x14ac:dyDescent="0.4">
      <c r="A196" s="12" t="s">
        <v>1079</v>
      </c>
      <c r="B196" s="12" t="s">
        <v>1057</v>
      </c>
      <c r="C196" s="12" t="s">
        <v>1080</v>
      </c>
      <c r="D196" s="12" t="str">
        <f t="shared" ref="D196:D259" si="3">B196&amp;C196</f>
        <v>青森県むつ市</v>
      </c>
      <c r="E196" s="12" t="s">
        <v>1059</v>
      </c>
      <c r="F196" s="12" t="s">
        <v>1081</v>
      </c>
    </row>
    <row r="197" spans="1:6" x14ac:dyDescent="0.4">
      <c r="A197" s="12" t="s">
        <v>1082</v>
      </c>
      <c r="B197" s="12" t="s">
        <v>1057</v>
      </c>
      <c r="C197" s="12" t="s">
        <v>1083</v>
      </c>
      <c r="D197" s="12" t="str">
        <f t="shared" si="3"/>
        <v>青森県つがる市</v>
      </c>
      <c r="E197" s="12" t="s">
        <v>1059</v>
      </c>
      <c r="F197" s="12" t="s">
        <v>1084</v>
      </c>
    </row>
    <row r="198" spans="1:6" x14ac:dyDescent="0.4">
      <c r="A198" s="12" t="s">
        <v>1085</v>
      </c>
      <c r="B198" s="12" t="s">
        <v>1057</v>
      </c>
      <c r="C198" s="12" t="s">
        <v>1086</v>
      </c>
      <c r="D198" s="12" t="str">
        <f t="shared" si="3"/>
        <v>青森県平川市</v>
      </c>
      <c r="E198" s="12" t="s">
        <v>1059</v>
      </c>
      <c r="F198" s="12" t="s">
        <v>1087</v>
      </c>
    </row>
    <row r="199" spans="1:6" x14ac:dyDescent="0.4">
      <c r="A199" s="12" t="s">
        <v>1088</v>
      </c>
      <c r="B199" s="12" t="s">
        <v>1057</v>
      </c>
      <c r="C199" s="12" t="s">
        <v>1089</v>
      </c>
      <c r="D199" s="12" t="str">
        <f t="shared" si="3"/>
        <v>青森県平内町</v>
      </c>
      <c r="E199" s="12" t="s">
        <v>1059</v>
      </c>
      <c r="F199" s="12" t="s">
        <v>1090</v>
      </c>
    </row>
    <row r="200" spans="1:6" x14ac:dyDescent="0.4">
      <c r="A200" s="12" t="s">
        <v>1091</v>
      </c>
      <c r="B200" s="12" t="s">
        <v>1057</v>
      </c>
      <c r="C200" s="12" t="s">
        <v>1092</v>
      </c>
      <c r="D200" s="12" t="str">
        <f t="shared" si="3"/>
        <v>青森県今別町</v>
      </c>
      <c r="E200" s="12" t="s">
        <v>1059</v>
      </c>
      <c r="F200" s="12" t="s">
        <v>1093</v>
      </c>
    </row>
    <row r="201" spans="1:6" x14ac:dyDescent="0.4">
      <c r="A201" s="12" t="s">
        <v>1094</v>
      </c>
      <c r="B201" s="12" t="s">
        <v>1057</v>
      </c>
      <c r="C201" s="12" t="s">
        <v>1095</v>
      </c>
      <c r="D201" s="12" t="str">
        <f t="shared" si="3"/>
        <v>青森県蓬田村</v>
      </c>
      <c r="E201" s="12" t="s">
        <v>1059</v>
      </c>
      <c r="F201" s="12" t="s">
        <v>1096</v>
      </c>
    </row>
    <row r="202" spans="1:6" x14ac:dyDescent="0.4">
      <c r="A202" s="12" t="s">
        <v>1097</v>
      </c>
      <c r="B202" s="12" t="s">
        <v>1057</v>
      </c>
      <c r="C202" s="12" t="s">
        <v>1098</v>
      </c>
      <c r="D202" s="12" t="str">
        <f t="shared" si="3"/>
        <v>青森県外ヶ浜町</v>
      </c>
      <c r="E202" s="12" t="s">
        <v>1059</v>
      </c>
      <c r="F202" s="12" t="s">
        <v>1099</v>
      </c>
    </row>
    <row r="203" spans="1:6" x14ac:dyDescent="0.4">
      <c r="A203" s="12" t="s">
        <v>1100</v>
      </c>
      <c r="B203" s="12" t="s">
        <v>1057</v>
      </c>
      <c r="C203" s="12" t="s">
        <v>1101</v>
      </c>
      <c r="D203" s="12" t="str">
        <f t="shared" si="3"/>
        <v>青森県鰺ヶ沢町</v>
      </c>
      <c r="E203" s="12" t="s">
        <v>1059</v>
      </c>
      <c r="F203" s="12" t="s">
        <v>1102</v>
      </c>
    </row>
    <row r="204" spans="1:6" x14ac:dyDescent="0.4">
      <c r="A204" s="12" t="s">
        <v>1103</v>
      </c>
      <c r="B204" s="12" t="s">
        <v>1057</v>
      </c>
      <c r="C204" s="12" t="s">
        <v>1104</v>
      </c>
      <c r="D204" s="12" t="str">
        <f t="shared" si="3"/>
        <v>青森県深浦町</v>
      </c>
      <c r="E204" s="12" t="s">
        <v>1059</v>
      </c>
      <c r="F204" s="12" t="s">
        <v>1105</v>
      </c>
    </row>
    <row r="205" spans="1:6" x14ac:dyDescent="0.4">
      <c r="A205" s="12" t="s">
        <v>1106</v>
      </c>
      <c r="B205" s="12" t="s">
        <v>1057</v>
      </c>
      <c r="C205" s="12" t="s">
        <v>1107</v>
      </c>
      <c r="D205" s="12" t="str">
        <f t="shared" si="3"/>
        <v>青森県西目屋村</v>
      </c>
      <c r="E205" s="12" t="s">
        <v>1059</v>
      </c>
      <c r="F205" s="12" t="s">
        <v>1108</v>
      </c>
    </row>
    <row r="206" spans="1:6" x14ac:dyDescent="0.4">
      <c r="A206" s="12" t="s">
        <v>1109</v>
      </c>
      <c r="B206" s="12" t="s">
        <v>1057</v>
      </c>
      <c r="C206" s="12" t="s">
        <v>1110</v>
      </c>
      <c r="D206" s="12" t="str">
        <f t="shared" si="3"/>
        <v>青森県藤崎町</v>
      </c>
      <c r="E206" s="12" t="s">
        <v>1059</v>
      </c>
      <c r="F206" s="12" t="s">
        <v>1111</v>
      </c>
    </row>
    <row r="207" spans="1:6" x14ac:dyDescent="0.4">
      <c r="A207" s="12" t="s">
        <v>1112</v>
      </c>
      <c r="B207" s="12" t="s">
        <v>1057</v>
      </c>
      <c r="C207" s="12" t="s">
        <v>1113</v>
      </c>
      <c r="D207" s="12" t="str">
        <f t="shared" si="3"/>
        <v>青森県大鰐町</v>
      </c>
      <c r="E207" s="12" t="s">
        <v>1059</v>
      </c>
      <c r="F207" s="12" t="s">
        <v>1114</v>
      </c>
    </row>
    <row r="208" spans="1:6" x14ac:dyDescent="0.4">
      <c r="A208" s="12" t="s">
        <v>1115</v>
      </c>
      <c r="B208" s="12" t="s">
        <v>1057</v>
      </c>
      <c r="C208" s="12" t="s">
        <v>1116</v>
      </c>
      <c r="D208" s="12" t="str">
        <f t="shared" si="3"/>
        <v>青森県田舎館村</v>
      </c>
      <c r="E208" s="12" t="s">
        <v>1059</v>
      </c>
      <c r="F208" s="12" t="s">
        <v>1117</v>
      </c>
    </row>
    <row r="209" spans="1:6" x14ac:dyDescent="0.4">
      <c r="A209" s="12" t="s">
        <v>1118</v>
      </c>
      <c r="B209" s="12" t="s">
        <v>1057</v>
      </c>
      <c r="C209" s="12" t="s">
        <v>1119</v>
      </c>
      <c r="D209" s="12" t="str">
        <f t="shared" si="3"/>
        <v>青森県板柳町</v>
      </c>
      <c r="E209" s="12" t="s">
        <v>1059</v>
      </c>
      <c r="F209" s="12" t="s">
        <v>1120</v>
      </c>
    </row>
    <row r="210" spans="1:6" x14ac:dyDescent="0.4">
      <c r="A210" s="12" t="s">
        <v>1121</v>
      </c>
      <c r="B210" s="12" t="s">
        <v>1057</v>
      </c>
      <c r="C210" s="12" t="s">
        <v>1122</v>
      </c>
      <c r="D210" s="12" t="str">
        <f t="shared" si="3"/>
        <v>青森県鶴田町</v>
      </c>
      <c r="E210" s="12" t="s">
        <v>1059</v>
      </c>
      <c r="F210" s="12" t="s">
        <v>1123</v>
      </c>
    </row>
    <row r="211" spans="1:6" x14ac:dyDescent="0.4">
      <c r="A211" s="12" t="s">
        <v>1124</v>
      </c>
      <c r="B211" s="12" t="s">
        <v>1057</v>
      </c>
      <c r="C211" s="12" t="s">
        <v>1125</v>
      </c>
      <c r="D211" s="12" t="str">
        <f t="shared" si="3"/>
        <v>青森県中泊町</v>
      </c>
      <c r="E211" s="12" t="s">
        <v>1059</v>
      </c>
      <c r="F211" s="12" t="s">
        <v>1126</v>
      </c>
    </row>
    <row r="212" spans="1:6" x14ac:dyDescent="0.4">
      <c r="A212" s="12" t="s">
        <v>1127</v>
      </c>
      <c r="B212" s="12" t="s">
        <v>1057</v>
      </c>
      <c r="C212" s="12" t="s">
        <v>1128</v>
      </c>
      <c r="D212" s="12" t="str">
        <f t="shared" si="3"/>
        <v>青森県野辺地町</v>
      </c>
      <c r="E212" s="12" t="s">
        <v>1059</v>
      </c>
      <c r="F212" s="12" t="s">
        <v>1129</v>
      </c>
    </row>
    <row r="213" spans="1:6" x14ac:dyDescent="0.4">
      <c r="A213" s="12" t="s">
        <v>1130</v>
      </c>
      <c r="B213" s="12" t="s">
        <v>1057</v>
      </c>
      <c r="C213" s="12" t="s">
        <v>1131</v>
      </c>
      <c r="D213" s="12" t="str">
        <f t="shared" si="3"/>
        <v>青森県七戸町</v>
      </c>
      <c r="E213" s="12" t="s">
        <v>1059</v>
      </c>
      <c r="F213" s="12" t="s">
        <v>1132</v>
      </c>
    </row>
    <row r="214" spans="1:6" x14ac:dyDescent="0.4">
      <c r="A214" s="12" t="s">
        <v>1133</v>
      </c>
      <c r="B214" s="12" t="s">
        <v>1057</v>
      </c>
      <c r="C214" s="12" t="s">
        <v>1134</v>
      </c>
      <c r="D214" s="12" t="str">
        <f t="shared" si="3"/>
        <v>青森県六戸町</v>
      </c>
      <c r="E214" s="12" t="s">
        <v>1059</v>
      </c>
      <c r="F214" s="12" t="s">
        <v>1135</v>
      </c>
    </row>
    <row r="215" spans="1:6" x14ac:dyDescent="0.4">
      <c r="A215" s="12" t="s">
        <v>1136</v>
      </c>
      <c r="B215" s="12" t="s">
        <v>1057</v>
      </c>
      <c r="C215" s="12" t="s">
        <v>1137</v>
      </c>
      <c r="D215" s="12" t="str">
        <f t="shared" si="3"/>
        <v>青森県横浜町</v>
      </c>
      <c r="E215" s="12" t="s">
        <v>1059</v>
      </c>
      <c r="F215" s="12" t="s">
        <v>1138</v>
      </c>
    </row>
    <row r="216" spans="1:6" x14ac:dyDescent="0.4">
      <c r="A216" s="12" t="s">
        <v>1139</v>
      </c>
      <c r="B216" s="12" t="s">
        <v>1057</v>
      </c>
      <c r="C216" s="12" t="s">
        <v>1140</v>
      </c>
      <c r="D216" s="12" t="str">
        <f t="shared" si="3"/>
        <v>青森県東北町</v>
      </c>
      <c r="E216" s="12" t="s">
        <v>1059</v>
      </c>
      <c r="F216" s="12" t="s">
        <v>1141</v>
      </c>
    </row>
    <row r="217" spans="1:6" x14ac:dyDescent="0.4">
      <c r="A217" s="12" t="s">
        <v>1142</v>
      </c>
      <c r="B217" s="12" t="s">
        <v>1057</v>
      </c>
      <c r="C217" s="12" t="s">
        <v>1143</v>
      </c>
      <c r="D217" s="12" t="str">
        <f t="shared" si="3"/>
        <v>青森県六ヶ所村</v>
      </c>
      <c r="E217" s="12" t="s">
        <v>1059</v>
      </c>
      <c r="F217" s="12" t="s">
        <v>1144</v>
      </c>
    </row>
    <row r="218" spans="1:6" x14ac:dyDescent="0.4">
      <c r="A218" s="12" t="s">
        <v>1145</v>
      </c>
      <c r="B218" s="12" t="s">
        <v>1057</v>
      </c>
      <c r="C218" s="12" t="s">
        <v>1146</v>
      </c>
      <c r="D218" s="12" t="str">
        <f t="shared" si="3"/>
        <v>青森県おいらせ町</v>
      </c>
      <c r="E218" s="12" t="s">
        <v>1059</v>
      </c>
      <c r="F218" s="12" t="s">
        <v>1147</v>
      </c>
    </row>
    <row r="219" spans="1:6" x14ac:dyDescent="0.4">
      <c r="A219" s="12" t="s">
        <v>1148</v>
      </c>
      <c r="B219" s="12" t="s">
        <v>1057</v>
      </c>
      <c r="C219" s="12" t="s">
        <v>1149</v>
      </c>
      <c r="D219" s="12" t="str">
        <f t="shared" si="3"/>
        <v>青森県大間町</v>
      </c>
      <c r="E219" s="12" t="s">
        <v>1059</v>
      </c>
      <c r="F219" s="12" t="s">
        <v>1150</v>
      </c>
    </row>
    <row r="220" spans="1:6" x14ac:dyDescent="0.4">
      <c r="A220" s="12" t="s">
        <v>1151</v>
      </c>
      <c r="B220" s="12" t="s">
        <v>1057</v>
      </c>
      <c r="C220" s="12" t="s">
        <v>1152</v>
      </c>
      <c r="D220" s="12" t="str">
        <f t="shared" si="3"/>
        <v>青森県東通村</v>
      </c>
      <c r="E220" s="12" t="s">
        <v>1059</v>
      </c>
      <c r="F220" s="12" t="s">
        <v>1153</v>
      </c>
    </row>
    <row r="221" spans="1:6" x14ac:dyDescent="0.4">
      <c r="A221" s="12" t="s">
        <v>1154</v>
      </c>
      <c r="B221" s="12" t="s">
        <v>1057</v>
      </c>
      <c r="C221" s="12" t="s">
        <v>1155</v>
      </c>
      <c r="D221" s="12" t="str">
        <f t="shared" si="3"/>
        <v>青森県風間浦村</v>
      </c>
      <c r="E221" s="12" t="s">
        <v>1059</v>
      </c>
      <c r="F221" s="12" t="s">
        <v>1156</v>
      </c>
    </row>
    <row r="222" spans="1:6" x14ac:dyDescent="0.4">
      <c r="A222" s="12" t="s">
        <v>1157</v>
      </c>
      <c r="B222" s="12" t="s">
        <v>1057</v>
      </c>
      <c r="C222" s="12" t="s">
        <v>1158</v>
      </c>
      <c r="D222" s="12" t="str">
        <f t="shared" si="3"/>
        <v>青森県佐井村</v>
      </c>
      <c r="E222" s="12" t="s">
        <v>1059</v>
      </c>
      <c r="F222" s="12" t="s">
        <v>1159</v>
      </c>
    </row>
    <row r="223" spans="1:6" x14ac:dyDescent="0.4">
      <c r="A223" s="12" t="s">
        <v>1160</v>
      </c>
      <c r="B223" s="12" t="s">
        <v>1057</v>
      </c>
      <c r="C223" s="12" t="s">
        <v>1161</v>
      </c>
      <c r="D223" s="12" t="str">
        <f t="shared" si="3"/>
        <v>青森県三戸町</v>
      </c>
      <c r="E223" s="12" t="s">
        <v>1059</v>
      </c>
      <c r="F223" s="12" t="s">
        <v>1162</v>
      </c>
    </row>
    <row r="224" spans="1:6" x14ac:dyDescent="0.4">
      <c r="A224" s="12" t="s">
        <v>1163</v>
      </c>
      <c r="B224" s="12" t="s">
        <v>1057</v>
      </c>
      <c r="C224" s="12" t="s">
        <v>1164</v>
      </c>
      <c r="D224" s="12" t="str">
        <f t="shared" si="3"/>
        <v>青森県五戸町</v>
      </c>
      <c r="E224" s="12" t="s">
        <v>1059</v>
      </c>
      <c r="F224" s="12" t="s">
        <v>1165</v>
      </c>
    </row>
    <row r="225" spans="1:6" x14ac:dyDescent="0.4">
      <c r="A225" s="12" t="s">
        <v>1166</v>
      </c>
      <c r="B225" s="12" t="s">
        <v>1057</v>
      </c>
      <c r="C225" s="12" t="s">
        <v>1167</v>
      </c>
      <c r="D225" s="12" t="str">
        <f t="shared" si="3"/>
        <v>青森県田子町</v>
      </c>
      <c r="E225" s="12" t="s">
        <v>1059</v>
      </c>
      <c r="F225" s="12" t="s">
        <v>1168</v>
      </c>
    </row>
    <row r="226" spans="1:6" x14ac:dyDescent="0.4">
      <c r="A226" s="12" t="s">
        <v>1169</v>
      </c>
      <c r="B226" s="12" t="s">
        <v>1057</v>
      </c>
      <c r="C226" s="12" t="s">
        <v>1170</v>
      </c>
      <c r="D226" s="12" t="str">
        <f t="shared" si="3"/>
        <v>青森県南部町</v>
      </c>
      <c r="E226" s="12" t="s">
        <v>1059</v>
      </c>
      <c r="F226" s="12" t="s">
        <v>1171</v>
      </c>
    </row>
    <row r="227" spans="1:6" x14ac:dyDescent="0.4">
      <c r="A227" s="12" t="s">
        <v>1172</v>
      </c>
      <c r="B227" s="12" t="s">
        <v>1057</v>
      </c>
      <c r="C227" s="12" t="s">
        <v>1173</v>
      </c>
      <c r="D227" s="12" t="str">
        <f t="shared" si="3"/>
        <v>青森県階上町</v>
      </c>
      <c r="E227" s="12" t="s">
        <v>1059</v>
      </c>
      <c r="F227" s="12" t="s">
        <v>1174</v>
      </c>
    </row>
    <row r="228" spans="1:6" x14ac:dyDescent="0.4">
      <c r="A228" s="12" t="s">
        <v>1175</v>
      </c>
      <c r="B228" s="12" t="s">
        <v>1057</v>
      </c>
      <c r="C228" s="12" t="s">
        <v>1176</v>
      </c>
      <c r="D228" s="12" t="str">
        <f t="shared" si="3"/>
        <v>青森県新郷村</v>
      </c>
      <c r="E228" s="12" t="s">
        <v>1059</v>
      </c>
      <c r="F228" s="12" t="s">
        <v>1177</v>
      </c>
    </row>
    <row r="229" spans="1:6" x14ac:dyDescent="0.4">
      <c r="A229" s="9" t="s">
        <v>1178</v>
      </c>
      <c r="B229" s="9" t="s">
        <v>1179</v>
      </c>
      <c r="C229" s="10"/>
      <c r="D229" s="12" t="str">
        <f t="shared" si="3"/>
        <v>岩手県</v>
      </c>
      <c r="E229" s="11" t="s">
        <v>1180</v>
      </c>
      <c r="F229" s="10"/>
    </row>
    <row r="230" spans="1:6" x14ac:dyDescent="0.4">
      <c r="A230" s="12" t="s">
        <v>1181</v>
      </c>
      <c r="B230" s="12" t="s">
        <v>1182</v>
      </c>
      <c r="C230" s="12" t="s">
        <v>1183</v>
      </c>
      <c r="D230" s="12" t="str">
        <f t="shared" si="3"/>
        <v>岩手県盛岡市</v>
      </c>
      <c r="E230" s="12" t="s">
        <v>1184</v>
      </c>
      <c r="F230" s="12" t="s">
        <v>1185</v>
      </c>
    </row>
    <row r="231" spans="1:6" x14ac:dyDescent="0.4">
      <c r="A231" s="12" t="s">
        <v>1186</v>
      </c>
      <c r="B231" s="12" t="s">
        <v>1182</v>
      </c>
      <c r="C231" s="12" t="s">
        <v>1187</v>
      </c>
      <c r="D231" s="12" t="str">
        <f t="shared" si="3"/>
        <v>岩手県宮古市</v>
      </c>
      <c r="E231" s="12" t="s">
        <v>1184</v>
      </c>
      <c r="F231" s="12" t="s">
        <v>1188</v>
      </c>
    </row>
    <row r="232" spans="1:6" x14ac:dyDescent="0.4">
      <c r="A232" s="12" t="s">
        <v>1189</v>
      </c>
      <c r="B232" s="12" t="s">
        <v>1182</v>
      </c>
      <c r="C232" s="12" t="s">
        <v>1190</v>
      </c>
      <c r="D232" s="12" t="str">
        <f t="shared" si="3"/>
        <v>岩手県大船渡市</v>
      </c>
      <c r="E232" s="12" t="s">
        <v>1184</v>
      </c>
      <c r="F232" s="12" t="s">
        <v>1191</v>
      </c>
    </row>
    <row r="233" spans="1:6" x14ac:dyDescent="0.4">
      <c r="A233" s="12" t="s">
        <v>1192</v>
      </c>
      <c r="B233" s="12" t="s">
        <v>1182</v>
      </c>
      <c r="C233" s="12" t="s">
        <v>1193</v>
      </c>
      <c r="D233" s="12" t="str">
        <f t="shared" si="3"/>
        <v>岩手県花巻市</v>
      </c>
      <c r="E233" s="12" t="s">
        <v>1184</v>
      </c>
      <c r="F233" s="12" t="s">
        <v>1194</v>
      </c>
    </row>
    <row r="234" spans="1:6" x14ac:dyDescent="0.4">
      <c r="A234" s="12" t="s">
        <v>1195</v>
      </c>
      <c r="B234" s="12" t="s">
        <v>1182</v>
      </c>
      <c r="C234" s="12" t="s">
        <v>1196</v>
      </c>
      <c r="D234" s="12" t="str">
        <f t="shared" si="3"/>
        <v>岩手県北上市</v>
      </c>
      <c r="E234" s="12" t="s">
        <v>1184</v>
      </c>
      <c r="F234" s="12" t="s">
        <v>1197</v>
      </c>
    </row>
    <row r="235" spans="1:6" x14ac:dyDescent="0.4">
      <c r="A235" s="12" t="s">
        <v>1198</v>
      </c>
      <c r="B235" s="12" t="s">
        <v>1182</v>
      </c>
      <c r="C235" s="12" t="s">
        <v>1199</v>
      </c>
      <c r="D235" s="12" t="str">
        <f t="shared" si="3"/>
        <v>岩手県久慈市</v>
      </c>
      <c r="E235" s="12" t="s">
        <v>1184</v>
      </c>
      <c r="F235" s="12" t="s">
        <v>1200</v>
      </c>
    </row>
    <row r="236" spans="1:6" x14ac:dyDescent="0.4">
      <c r="A236" s="12" t="s">
        <v>1201</v>
      </c>
      <c r="B236" s="12" t="s">
        <v>1182</v>
      </c>
      <c r="C236" s="12" t="s">
        <v>1202</v>
      </c>
      <c r="D236" s="12" t="str">
        <f t="shared" si="3"/>
        <v>岩手県遠野市</v>
      </c>
      <c r="E236" s="12" t="s">
        <v>1184</v>
      </c>
      <c r="F236" s="12" t="s">
        <v>1203</v>
      </c>
    </row>
    <row r="237" spans="1:6" x14ac:dyDescent="0.4">
      <c r="A237" s="12" t="s">
        <v>1204</v>
      </c>
      <c r="B237" s="12" t="s">
        <v>1182</v>
      </c>
      <c r="C237" s="12" t="s">
        <v>1205</v>
      </c>
      <c r="D237" s="12" t="str">
        <f t="shared" si="3"/>
        <v>岩手県一関市</v>
      </c>
      <c r="E237" s="12" t="s">
        <v>1184</v>
      </c>
      <c r="F237" s="12" t="s">
        <v>1206</v>
      </c>
    </row>
    <row r="238" spans="1:6" x14ac:dyDescent="0.4">
      <c r="A238" s="12" t="s">
        <v>1207</v>
      </c>
      <c r="B238" s="12" t="s">
        <v>1182</v>
      </c>
      <c r="C238" s="12" t="s">
        <v>1208</v>
      </c>
      <c r="D238" s="12" t="str">
        <f t="shared" si="3"/>
        <v>岩手県陸前高田市</v>
      </c>
      <c r="E238" s="12" t="s">
        <v>1184</v>
      </c>
      <c r="F238" s="12" t="s">
        <v>1209</v>
      </c>
    </row>
    <row r="239" spans="1:6" x14ac:dyDescent="0.4">
      <c r="A239" s="12" t="s">
        <v>1210</v>
      </c>
      <c r="B239" s="12" t="s">
        <v>1182</v>
      </c>
      <c r="C239" s="12" t="s">
        <v>1211</v>
      </c>
      <c r="D239" s="12" t="str">
        <f t="shared" si="3"/>
        <v>岩手県釜石市</v>
      </c>
      <c r="E239" s="12" t="s">
        <v>1184</v>
      </c>
      <c r="F239" s="12" t="s">
        <v>1212</v>
      </c>
    </row>
    <row r="240" spans="1:6" x14ac:dyDescent="0.4">
      <c r="A240" s="12" t="s">
        <v>1213</v>
      </c>
      <c r="B240" s="12" t="s">
        <v>1182</v>
      </c>
      <c r="C240" s="12" t="s">
        <v>1214</v>
      </c>
      <c r="D240" s="12" t="str">
        <f t="shared" si="3"/>
        <v>岩手県二戸市</v>
      </c>
      <c r="E240" s="12" t="s">
        <v>1184</v>
      </c>
      <c r="F240" s="12" t="s">
        <v>1215</v>
      </c>
    </row>
    <row r="241" spans="1:6" x14ac:dyDescent="0.4">
      <c r="A241" s="12" t="s">
        <v>1216</v>
      </c>
      <c r="B241" s="12" t="s">
        <v>1182</v>
      </c>
      <c r="C241" s="12" t="s">
        <v>1217</v>
      </c>
      <c r="D241" s="12" t="str">
        <f t="shared" si="3"/>
        <v>岩手県八幡平市</v>
      </c>
      <c r="E241" s="12" t="s">
        <v>1184</v>
      </c>
      <c r="F241" s="12" t="s">
        <v>1218</v>
      </c>
    </row>
    <row r="242" spans="1:6" x14ac:dyDescent="0.4">
      <c r="A242" s="12" t="s">
        <v>1219</v>
      </c>
      <c r="B242" s="12" t="s">
        <v>1182</v>
      </c>
      <c r="C242" s="12" t="s">
        <v>1220</v>
      </c>
      <c r="D242" s="12" t="str">
        <f t="shared" si="3"/>
        <v>岩手県奥州市</v>
      </c>
      <c r="E242" s="12" t="s">
        <v>1184</v>
      </c>
      <c r="F242" s="12" t="s">
        <v>1221</v>
      </c>
    </row>
    <row r="243" spans="1:6" x14ac:dyDescent="0.4">
      <c r="A243" s="12" t="s">
        <v>1222</v>
      </c>
      <c r="B243" s="12" t="s">
        <v>1182</v>
      </c>
      <c r="C243" s="12" t="s">
        <v>1223</v>
      </c>
      <c r="D243" s="12" t="str">
        <f t="shared" si="3"/>
        <v>岩手県滝沢市</v>
      </c>
      <c r="E243" s="12" t="s">
        <v>1184</v>
      </c>
      <c r="F243" s="12" t="s">
        <v>1224</v>
      </c>
    </row>
    <row r="244" spans="1:6" x14ac:dyDescent="0.4">
      <c r="A244" s="12" t="s">
        <v>1225</v>
      </c>
      <c r="B244" s="12" t="s">
        <v>1182</v>
      </c>
      <c r="C244" s="12" t="s">
        <v>1226</v>
      </c>
      <c r="D244" s="12" t="str">
        <f t="shared" si="3"/>
        <v>岩手県雫石町</v>
      </c>
      <c r="E244" s="12" t="s">
        <v>1184</v>
      </c>
      <c r="F244" s="12" t="s">
        <v>1227</v>
      </c>
    </row>
    <row r="245" spans="1:6" x14ac:dyDescent="0.4">
      <c r="A245" s="12" t="s">
        <v>1228</v>
      </c>
      <c r="B245" s="12" t="s">
        <v>1182</v>
      </c>
      <c r="C245" s="12" t="s">
        <v>1229</v>
      </c>
      <c r="D245" s="12" t="str">
        <f t="shared" si="3"/>
        <v>岩手県葛巻町</v>
      </c>
      <c r="E245" s="12" t="s">
        <v>1184</v>
      </c>
      <c r="F245" s="12" t="s">
        <v>1230</v>
      </c>
    </row>
    <row r="246" spans="1:6" x14ac:dyDescent="0.4">
      <c r="A246" s="12" t="s">
        <v>1231</v>
      </c>
      <c r="B246" s="12" t="s">
        <v>1182</v>
      </c>
      <c r="C246" s="12" t="s">
        <v>1232</v>
      </c>
      <c r="D246" s="12" t="str">
        <f t="shared" si="3"/>
        <v>岩手県岩手町</v>
      </c>
      <c r="E246" s="12" t="s">
        <v>1184</v>
      </c>
      <c r="F246" s="12" t="s">
        <v>1233</v>
      </c>
    </row>
    <row r="247" spans="1:6" x14ac:dyDescent="0.4">
      <c r="A247" s="12" t="s">
        <v>1234</v>
      </c>
      <c r="B247" s="12" t="s">
        <v>1182</v>
      </c>
      <c r="C247" s="12" t="s">
        <v>1235</v>
      </c>
      <c r="D247" s="12" t="str">
        <f t="shared" si="3"/>
        <v>岩手県紫波町</v>
      </c>
      <c r="E247" s="12" t="s">
        <v>1184</v>
      </c>
      <c r="F247" s="12" t="s">
        <v>1236</v>
      </c>
    </row>
    <row r="248" spans="1:6" x14ac:dyDescent="0.4">
      <c r="A248" s="12" t="s">
        <v>1237</v>
      </c>
      <c r="B248" s="12" t="s">
        <v>1182</v>
      </c>
      <c r="C248" s="12" t="s">
        <v>1238</v>
      </c>
      <c r="D248" s="12" t="str">
        <f t="shared" si="3"/>
        <v>岩手県矢巾町</v>
      </c>
      <c r="E248" s="12" t="s">
        <v>1184</v>
      </c>
      <c r="F248" s="12" t="s">
        <v>1239</v>
      </c>
    </row>
    <row r="249" spans="1:6" x14ac:dyDescent="0.4">
      <c r="A249" s="12" t="s">
        <v>1240</v>
      </c>
      <c r="B249" s="12" t="s">
        <v>1182</v>
      </c>
      <c r="C249" s="12" t="s">
        <v>1241</v>
      </c>
      <c r="D249" s="12" t="str">
        <f t="shared" si="3"/>
        <v>岩手県西和賀町</v>
      </c>
      <c r="E249" s="12" t="s">
        <v>1184</v>
      </c>
      <c r="F249" s="12" t="s">
        <v>1242</v>
      </c>
    </row>
    <row r="250" spans="1:6" x14ac:dyDescent="0.4">
      <c r="A250" s="12" t="s">
        <v>1243</v>
      </c>
      <c r="B250" s="12" t="s">
        <v>1182</v>
      </c>
      <c r="C250" s="12" t="s">
        <v>1244</v>
      </c>
      <c r="D250" s="12" t="str">
        <f t="shared" si="3"/>
        <v>岩手県金ケ崎町</v>
      </c>
      <c r="E250" s="12" t="s">
        <v>1184</v>
      </c>
      <c r="F250" s="12" t="s">
        <v>1245</v>
      </c>
    </row>
    <row r="251" spans="1:6" x14ac:dyDescent="0.4">
      <c r="A251" s="12" t="s">
        <v>1246</v>
      </c>
      <c r="B251" s="12" t="s">
        <v>1182</v>
      </c>
      <c r="C251" s="12" t="s">
        <v>1247</v>
      </c>
      <c r="D251" s="12" t="str">
        <f t="shared" si="3"/>
        <v>岩手県平泉町</v>
      </c>
      <c r="E251" s="12" t="s">
        <v>1184</v>
      </c>
      <c r="F251" s="12" t="s">
        <v>1248</v>
      </c>
    </row>
    <row r="252" spans="1:6" x14ac:dyDescent="0.4">
      <c r="A252" s="12" t="s">
        <v>1249</v>
      </c>
      <c r="B252" s="12" t="s">
        <v>1182</v>
      </c>
      <c r="C252" s="12" t="s">
        <v>1250</v>
      </c>
      <c r="D252" s="12" t="str">
        <f t="shared" si="3"/>
        <v>岩手県住田町</v>
      </c>
      <c r="E252" s="12" t="s">
        <v>1184</v>
      </c>
      <c r="F252" s="12" t="s">
        <v>1251</v>
      </c>
    </row>
    <row r="253" spans="1:6" x14ac:dyDescent="0.4">
      <c r="A253" s="12" t="s">
        <v>1252</v>
      </c>
      <c r="B253" s="12" t="s">
        <v>1182</v>
      </c>
      <c r="C253" s="12" t="s">
        <v>1253</v>
      </c>
      <c r="D253" s="12" t="str">
        <f t="shared" si="3"/>
        <v>岩手県大槌町</v>
      </c>
      <c r="E253" s="12" t="s">
        <v>1184</v>
      </c>
      <c r="F253" s="12" t="s">
        <v>1254</v>
      </c>
    </row>
    <row r="254" spans="1:6" x14ac:dyDescent="0.4">
      <c r="A254" s="12" t="s">
        <v>1255</v>
      </c>
      <c r="B254" s="12" t="s">
        <v>1182</v>
      </c>
      <c r="C254" s="12" t="s">
        <v>1256</v>
      </c>
      <c r="D254" s="12" t="str">
        <f t="shared" si="3"/>
        <v>岩手県山田町</v>
      </c>
      <c r="E254" s="12" t="s">
        <v>1184</v>
      </c>
      <c r="F254" s="12" t="s">
        <v>1257</v>
      </c>
    </row>
    <row r="255" spans="1:6" x14ac:dyDescent="0.4">
      <c r="A255" s="12" t="s">
        <v>1258</v>
      </c>
      <c r="B255" s="12" t="s">
        <v>1182</v>
      </c>
      <c r="C255" s="12" t="s">
        <v>1259</v>
      </c>
      <c r="D255" s="12" t="str">
        <f t="shared" si="3"/>
        <v>岩手県岩泉町</v>
      </c>
      <c r="E255" s="12" t="s">
        <v>1184</v>
      </c>
      <c r="F255" s="12" t="s">
        <v>1260</v>
      </c>
    </row>
    <row r="256" spans="1:6" x14ac:dyDescent="0.4">
      <c r="A256" s="12" t="s">
        <v>1261</v>
      </c>
      <c r="B256" s="12" t="s">
        <v>1182</v>
      </c>
      <c r="C256" s="12" t="s">
        <v>1262</v>
      </c>
      <c r="D256" s="12" t="str">
        <f t="shared" si="3"/>
        <v>岩手県田野畑村</v>
      </c>
      <c r="E256" s="12" t="s">
        <v>1184</v>
      </c>
      <c r="F256" s="12" t="s">
        <v>1263</v>
      </c>
    </row>
    <row r="257" spans="1:6" x14ac:dyDescent="0.4">
      <c r="A257" s="12" t="s">
        <v>1264</v>
      </c>
      <c r="B257" s="12" t="s">
        <v>1182</v>
      </c>
      <c r="C257" s="12" t="s">
        <v>1265</v>
      </c>
      <c r="D257" s="12" t="str">
        <f t="shared" si="3"/>
        <v>岩手県普代村</v>
      </c>
      <c r="E257" s="12" t="s">
        <v>1184</v>
      </c>
      <c r="F257" s="12" t="s">
        <v>1266</v>
      </c>
    </row>
    <row r="258" spans="1:6" x14ac:dyDescent="0.4">
      <c r="A258" s="12" t="s">
        <v>1267</v>
      </c>
      <c r="B258" s="12" t="s">
        <v>1182</v>
      </c>
      <c r="C258" s="12" t="s">
        <v>1268</v>
      </c>
      <c r="D258" s="12" t="str">
        <f t="shared" si="3"/>
        <v>岩手県軽米町</v>
      </c>
      <c r="E258" s="12" t="s">
        <v>1184</v>
      </c>
      <c r="F258" s="12" t="s">
        <v>1269</v>
      </c>
    </row>
    <row r="259" spans="1:6" x14ac:dyDescent="0.4">
      <c r="A259" s="12" t="s">
        <v>1270</v>
      </c>
      <c r="B259" s="12" t="s">
        <v>1182</v>
      </c>
      <c r="C259" s="12" t="s">
        <v>1271</v>
      </c>
      <c r="D259" s="12" t="str">
        <f t="shared" si="3"/>
        <v>岩手県野田村</v>
      </c>
      <c r="E259" s="12" t="s">
        <v>1184</v>
      </c>
      <c r="F259" s="12" t="s">
        <v>1272</v>
      </c>
    </row>
    <row r="260" spans="1:6" x14ac:dyDescent="0.4">
      <c r="A260" s="12" t="s">
        <v>1273</v>
      </c>
      <c r="B260" s="12" t="s">
        <v>1182</v>
      </c>
      <c r="C260" s="12" t="s">
        <v>1274</v>
      </c>
      <c r="D260" s="12" t="str">
        <f t="shared" ref="D260:D323" si="4">B260&amp;C260</f>
        <v>岩手県九戸村</v>
      </c>
      <c r="E260" s="12" t="s">
        <v>1184</v>
      </c>
      <c r="F260" s="12" t="s">
        <v>1275</v>
      </c>
    </row>
    <row r="261" spans="1:6" x14ac:dyDescent="0.4">
      <c r="A261" s="12" t="s">
        <v>1276</v>
      </c>
      <c r="B261" s="12" t="s">
        <v>1182</v>
      </c>
      <c r="C261" s="12" t="s">
        <v>1277</v>
      </c>
      <c r="D261" s="12" t="str">
        <f t="shared" si="4"/>
        <v>岩手県洋野町</v>
      </c>
      <c r="E261" s="12" t="s">
        <v>1184</v>
      </c>
      <c r="F261" s="12" t="s">
        <v>1278</v>
      </c>
    </row>
    <row r="262" spans="1:6" x14ac:dyDescent="0.4">
      <c r="A262" s="12" t="s">
        <v>1279</v>
      </c>
      <c r="B262" s="12" t="s">
        <v>1182</v>
      </c>
      <c r="C262" s="12" t="s">
        <v>1280</v>
      </c>
      <c r="D262" s="12" t="str">
        <f t="shared" si="4"/>
        <v>岩手県一戸町</v>
      </c>
      <c r="E262" s="12" t="s">
        <v>1184</v>
      </c>
      <c r="F262" s="12" t="s">
        <v>1281</v>
      </c>
    </row>
    <row r="263" spans="1:6" x14ac:dyDescent="0.4">
      <c r="A263" s="9" t="s">
        <v>1282</v>
      </c>
      <c r="B263" s="9" t="s">
        <v>1283</v>
      </c>
      <c r="C263" s="10"/>
      <c r="D263" s="12" t="str">
        <f t="shared" si="4"/>
        <v>宮城県</v>
      </c>
      <c r="E263" s="11" t="s">
        <v>1284</v>
      </c>
      <c r="F263" s="10"/>
    </row>
    <row r="264" spans="1:6" x14ac:dyDescent="0.4">
      <c r="A264" s="12" t="s">
        <v>1285</v>
      </c>
      <c r="B264" s="12" t="s">
        <v>1286</v>
      </c>
      <c r="C264" s="12" t="s">
        <v>1287</v>
      </c>
      <c r="D264" s="12" t="str">
        <f t="shared" si="4"/>
        <v>宮城県仙台市</v>
      </c>
      <c r="E264" s="12" t="s">
        <v>1288</v>
      </c>
      <c r="F264" s="12" t="s">
        <v>1289</v>
      </c>
    </row>
    <row r="265" spans="1:6" x14ac:dyDescent="0.4">
      <c r="A265" s="12" t="s">
        <v>1290</v>
      </c>
      <c r="B265" s="12" t="s">
        <v>1286</v>
      </c>
      <c r="C265" s="12" t="s">
        <v>1291</v>
      </c>
      <c r="D265" s="12" t="str">
        <f t="shared" si="4"/>
        <v>宮城県石巻市</v>
      </c>
      <c r="E265" s="12" t="s">
        <v>1288</v>
      </c>
      <c r="F265" s="12" t="s">
        <v>1292</v>
      </c>
    </row>
    <row r="266" spans="1:6" x14ac:dyDescent="0.4">
      <c r="A266" s="12" t="s">
        <v>1293</v>
      </c>
      <c r="B266" s="12" t="s">
        <v>1286</v>
      </c>
      <c r="C266" s="12" t="s">
        <v>1294</v>
      </c>
      <c r="D266" s="12" t="str">
        <f t="shared" si="4"/>
        <v>宮城県塩竈市</v>
      </c>
      <c r="E266" s="12" t="s">
        <v>1288</v>
      </c>
      <c r="F266" s="12" t="s">
        <v>1295</v>
      </c>
    </row>
    <row r="267" spans="1:6" x14ac:dyDescent="0.4">
      <c r="A267" s="12" t="s">
        <v>1296</v>
      </c>
      <c r="B267" s="12" t="s">
        <v>1286</v>
      </c>
      <c r="C267" s="12" t="s">
        <v>1297</v>
      </c>
      <c r="D267" s="12" t="str">
        <f t="shared" si="4"/>
        <v>宮城県気仙沼市</v>
      </c>
      <c r="E267" s="12" t="s">
        <v>1288</v>
      </c>
      <c r="F267" s="12" t="s">
        <v>1298</v>
      </c>
    </row>
    <row r="268" spans="1:6" x14ac:dyDescent="0.4">
      <c r="A268" s="12" t="s">
        <v>1299</v>
      </c>
      <c r="B268" s="12" t="s">
        <v>1286</v>
      </c>
      <c r="C268" s="12" t="s">
        <v>1300</v>
      </c>
      <c r="D268" s="12" t="str">
        <f t="shared" si="4"/>
        <v>宮城県白石市</v>
      </c>
      <c r="E268" s="12" t="s">
        <v>1288</v>
      </c>
      <c r="F268" s="12" t="s">
        <v>1301</v>
      </c>
    </row>
    <row r="269" spans="1:6" x14ac:dyDescent="0.4">
      <c r="A269" s="12" t="s">
        <v>1302</v>
      </c>
      <c r="B269" s="12" t="s">
        <v>1286</v>
      </c>
      <c r="C269" s="12" t="s">
        <v>1303</v>
      </c>
      <c r="D269" s="12" t="str">
        <f t="shared" si="4"/>
        <v>宮城県名取市</v>
      </c>
      <c r="E269" s="12" t="s">
        <v>1288</v>
      </c>
      <c r="F269" s="12" t="s">
        <v>1304</v>
      </c>
    </row>
    <row r="270" spans="1:6" x14ac:dyDescent="0.4">
      <c r="A270" s="12" t="s">
        <v>1305</v>
      </c>
      <c r="B270" s="12" t="s">
        <v>1286</v>
      </c>
      <c r="C270" s="12" t="s">
        <v>1306</v>
      </c>
      <c r="D270" s="12" t="str">
        <f t="shared" si="4"/>
        <v>宮城県角田市</v>
      </c>
      <c r="E270" s="12" t="s">
        <v>1288</v>
      </c>
      <c r="F270" s="12" t="s">
        <v>1307</v>
      </c>
    </row>
    <row r="271" spans="1:6" x14ac:dyDescent="0.4">
      <c r="A271" s="12" t="s">
        <v>1308</v>
      </c>
      <c r="B271" s="12" t="s">
        <v>1286</v>
      </c>
      <c r="C271" s="12" t="s">
        <v>1309</v>
      </c>
      <c r="D271" s="12" t="str">
        <f t="shared" si="4"/>
        <v>宮城県多賀城市</v>
      </c>
      <c r="E271" s="12" t="s">
        <v>1288</v>
      </c>
      <c r="F271" s="12" t="s">
        <v>1310</v>
      </c>
    </row>
    <row r="272" spans="1:6" x14ac:dyDescent="0.4">
      <c r="A272" s="12" t="s">
        <v>1311</v>
      </c>
      <c r="B272" s="12" t="s">
        <v>1286</v>
      </c>
      <c r="C272" s="12" t="s">
        <v>1312</v>
      </c>
      <c r="D272" s="12" t="str">
        <f t="shared" si="4"/>
        <v>宮城県岩沼市</v>
      </c>
      <c r="E272" s="12" t="s">
        <v>1288</v>
      </c>
      <c r="F272" s="12" t="s">
        <v>1313</v>
      </c>
    </row>
    <row r="273" spans="1:6" x14ac:dyDescent="0.4">
      <c r="A273" s="12" t="s">
        <v>1314</v>
      </c>
      <c r="B273" s="12" t="s">
        <v>1286</v>
      </c>
      <c r="C273" s="12" t="s">
        <v>1315</v>
      </c>
      <c r="D273" s="12" t="str">
        <f t="shared" si="4"/>
        <v>宮城県登米市</v>
      </c>
      <c r="E273" s="12" t="s">
        <v>1288</v>
      </c>
      <c r="F273" s="12" t="s">
        <v>1316</v>
      </c>
    </row>
    <row r="274" spans="1:6" x14ac:dyDescent="0.4">
      <c r="A274" s="12" t="s">
        <v>1317</v>
      </c>
      <c r="B274" s="12" t="s">
        <v>1286</v>
      </c>
      <c r="C274" s="12" t="s">
        <v>1318</v>
      </c>
      <c r="D274" s="12" t="str">
        <f t="shared" si="4"/>
        <v>宮城県栗原市</v>
      </c>
      <c r="E274" s="12" t="s">
        <v>1288</v>
      </c>
      <c r="F274" s="12" t="s">
        <v>1319</v>
      </c>
    </row>
    <row r="275" spans="1:6" x14ac:dyDescent="0.4">
      <c r="A275" s="12" t="s">
        <v>1320</v>
      </c>
      <c r="B275" s="12" t="s">
        <v>1286</v>
      </c>
      <c r="C275" s="12" t="s">
        <v>1321</v>
      </c>
      <c r="D275" s="12" t="str">
        <f t="shared" si="4"/>
        <v>宮城県東松島市</v>
      </c>
      <c r="E275" s="12" t="s">
        <v>1288</v>
      </c>
      <c r="F275" s="12" t="s">
        <v>1322</v>
      </c>
    </row>
    <row r="276" spans="1:6" x14ac:dyDescent="0.4">
      <c r="A276" s="12" t="s">
        <v>1323</v>
      </c>
      <c r="B276" s="12" t="s">
        <v>1286</v>
      </c>
      <c r="C276" s="12" t="s">
        <v>1324</v>
      </c>
      <c r="D276" s="12" t="str">
        <f t="shared" si="4"/>
        <v>宮城県大崎市</v>
      </c>
      <c r="E276" s="12" t="s">
        <v>1288</v>
      </c>
      <c r="F276" s="12" t="s">
        <v>1325</v>
      </c>
    </row>
    <row r="277" spans="1:6" x14ac:dyDescent="0.4">
      <c r="A277" s="12" t="s">
        <v>1326</v>
      </c>
      <c r="B277" s="12" t="s">
        <v>1286</v>
      </c>
      <c r="C277" s="12" t="s">
        <v>1327</v>
      </c>
      <c r="D277" s="12" t="str">
        <f t="shared" si="4"/>
        <v>宮城県富谷市</v>
      </c>
      <c r="E277" s="12" t="s">
        <v>1288</v>
      </c>
      <c r="F277" s="12" t="s">
        <v>1328</v>
      </c>
    </row>
    <row r="278" spans="1:6" x14ac:dyDescent="0.4">
      <c r="A278" s="12" t="s">
        <v>1329</v>
      </c>
      <c r="B278" s="12" t="s">
        <v>1286</v>
      </c>
      <c r="C278" s="12" t="s">
        <v>1330</v>
      </c>
      <c r="D278" s="12" t="str">
        <f t="shared" si="4"/>
        <v>宮城県蔵王町</v>
      </c>
      <c r="E278" s="12" t="s">
        <v>1288</v>
      </c>
      <c r="F278" s="12" t="s">
        <v>1331</v>
      </c>
    </row>
    <row r="279" spans="1:6" x14ac:dyDescent="0.4">
      <c r="A279" s="12" t="s">
        <v>1332</v>
      </c>
      <c r="B279" s="12" t="s">
        <v>1286</v>
      </c>
      <c r="C279" s="12" t="s">
        <v>1333</v>
      </c>
      <c r="D279" s="12" t="str">
        <f t="shared" si="4"/>
        <v>宮城県七ヶ宿町</v>
      </c>
      <c r="E279" s="12" t="s">
        <v>1288</v>
      </c>
      <c r="F279" s="12" t="s">
        <v>1334</v>
      </c>
    </row>
    <row r="280" spans="1:6" x14ac:dyDescent="0.4">
      <c r="A280" s="12" t="s">
        <v>1335</v>
      </c>
      <c r="B280" s="12" t="s">
        <v>1286</v>
      </c>
      <c r="C280" s="12" t="s">
        <v>1336</v>
      </c>
      <c r="D280" s="12" t="str">
        <f t="shared" si="4"/>
        <v>宮城県大河原町</v>
      </c>
      <c r="E280" s="12" t="s">
        <v>1288</v>
      </c>
      <c r="F280" s="12" t="s">
        <v>1337</v>
      </c>
    </row>
    <row r="281" spans="1:6" x14ac:dyDescent="0.4">
      <c r="A281" s="12" t="s">
        <v>1338</v>
      </c>
      <c r="B281" s="12" t="s">
        <v>1286</v>
      </c>
      <c r="C281" s="12" t="s">
        <v>1339</v>
      </c>
      <c r="D281" s="12" t="str">
        <f t="shared" si="4"/>
        <v>宮城県村田町</v>
      </c>
      <c r="E281" s="12" t="s">
        <v>1288</v>
      </c>
      <c r="F281" s="12" t="s">
        <v>1340</v>
      </c>
    </row>
    <row r="282" spans="1:6" x14ac:dyDescent="0.4">
      <c r="A282" s="12" t="s">
        <v>1341</v>
      </c>
      <c r="B282" s="12" t="s">
        <v>1286</v>
      </c>
      <c r="C282" s="12" t="s">
        <v>1342</v>
      </c>
      <c r="D282" s="12" t="str">
        <f t="shared" si="4"/>
        <v>宮城県柴田町</v>
      </c>
      <c r="E282" s="12" t="s">
        <v>1288</v>
      </c>
      <c r="F282" s="12" t="s">
        <v>1343</v>
      </c>
    </row>
    <row r="283" spans="1:6" x14ac:dyDescent="0.4">
      <c r="A283" s="12" t="s">
        <v>1344</v>
      </c>
      <c r="B283" s="12" t="s">
        <v>1286</v>
      </c>
      <c r="C283" s="12" t="s">
        <v>1345</v>
      </c>
      <c r="D283" s="12" t="str">
        <f t="shared" si="4"/>
        <v>宮城県川崎町</v>
      </c>
      <c r="E283" s="12" t="s">
        <v>1288</v>
      </c>
      <c r="F283" s="12" t="s">
        <v>1346</v>
      </c>
    </row>
    <row r="284" spans="1:6" x14ac:dyDescent="0.4">
      <c r="A284" s="12" t="s">
        <v>1347</v>
      </c>
      <c r="B284" s="12" t="s">
        <v>1286</v>
      </c>
      <c r="C284" s="12" t="s">
        <v>1348</v>
      </c>
      <c r="D284" s="12" t="str">
        <f t="shared" si="4"/>
        <v>宮城県丸森町</v>
      </c>
      <c r="E284" s="12" t="s">
        <v>1288</v>
      </c>
      <c r="F284" s="12" t="s">
        <v>1349</v>
      </c>
    </row>
    <row r="285" spans="1:6" x14ac:dyDescent="0.4">
      <c r="A285" s="12" t="s">
        <v>1350</v>
      </c>
      <c r="B285" s="12" t="s">
        <v>1286</v>
      </c>
      <c r="C285" s="12" t="s">
        <v>1351</v>
      </c>
      <c r="D285" s="12" t="str">
        <f t="shared" si="4"/>
        <v>宮城県亘理町</v>
      </c>
      <c r="E285" s="12" t="s">
        <v>1288</v>
      </c>
      <c r="F285" s="12" t="s">
        <v>1352</v>
      </c>
    </row>
    <row r="286" spans="1:6" x14ac:dyDescent="0.4">
      <c r="A286" s="12" t="s">
        <v>1353</v>
      </c>
      <c r="B286" s="12" t="s">
        <v>1286</v>
      </c>
      <c r="C286" s="12" t="s">
        <v>1354</v>
      </c>
      <c r="D286" s="12" t="str">
        <f t="shared" si="4"/>
        <v>宮城県山元町</v>
      </c>
      <c r="E286" s="12" t="s">
        <v>1288</v>
      </c>
      <c r="F286" s="12" t="s">
        <v>1355</v>
      </c>
    </row>
    <row r="287" spans="1:6" x14ac:dyDescent="0.4">
      <c r="A287" s="12" t="s">
        <v>1356</v>
      </c>
      <c r="B287" s="12" t="s">
        <v>1286</v>
      </c>
      <c r="C287" s="12" t="s">
        <v>1357</v>
      </c>
      <c r="D287" s="12" t="str">
        <f t="shared" si="4"/>
        <v>宮城県松島町</v>
      </c>
      <c r="E287" s="12" t="s">
        <v>1288</v>
      </c>
      <c r="F287" s="12" t="s">
        <v>1358</v>
      </c>
    </row>
    <row r="288" spans="1:6" x14ac:dyDescent="0.4">
      <c r="A288" s="12" t="s">
        <v>1359</v>
      </c>
      <c r="B288" s="12" t="s">
        <v>1286</v>
      </c>
      <c r="C288" s="12" t="s">
        <v>1360</v>
      </c>
      <c r="D288" s="12" t="str">
        <f t="shared" si="4"/>
        <v>宮城県七ヶ浜町</v>
      </c>
      <c r="E288" s="12" t="s">
        <v>1288</v>
      </c>
      <c r="F288" s="12" t="s">
        <v>1361</v>
      </c>
    </row>
    <row r="289" spans="1:6" x14ac:dyDescent="0.4">
      <c r="A289" s="12" t="s">
        <v>1362</v>
      </c>
      <c r="B289" s="12" t="s">
        <v>1286</v>
      </c>
      <c r="C289" s="12" t="s">
        <v>1363</v>
      </c>
      <c r="D289" s="12" t="str">
        <f t="shared" si="4"/>
        <v>宮城県利府町</v>
      </c>
      <c r="E289" s="12" t="s">
        <v>1288</v>
      </c>
      <c r="F289" s="12" t="s">
        <v>1364</v>
      </c>
    </row>
    <row r="290" spans="1:6" x14ac:dyDescent="0.4">
      <c r="A290" s="12" t="s">
        <v>1365</v>
      </c>
      <c r="B290" s="12" t="s">
        <v>1286</v>
      </c>
      <c r="C290" s="12" t="s">
        <v>1366</v>
      </c>
      <c r="D290" s="12" t="str">
        <f t="shared" si="4"/>
        <v>宮城県大和町</v>
      </c>
      <c r="E290" s="12" t="s">
        <v>1288</v>
      </c>
      <c r="F290" s="12" t="s">
        <v>1367</v>
      </c>
    </row>
    <row r="291" spans="1:6" x14ac:dyDescent="0.4">
      <c r="A291" s="12" t="s">
        <v>1368</v>
      </c>
      <c r="B291" s="12" t="s">
        <v>1286</v>
      </c>
      <c r="C291" s="12" t="s">
        <v>1369</v>
      </c>
      <c r="D291" s="12" t="str">
        <f t="shared" si="4"/>
        <v>宮城県大郷町</v>
      </c>
      <c r="E291" s="12" t="s">
        <v>1288</v>
      </c>
      <c r="F291" s="12" t="s">
        <v>1370</v>
      </c>
    </row>
    <row r="292" spans="1:6" x14ac:dyDescent="0.4">
      <c r="A292" s="12" t="s">
        <v>1371</v>
      </c>
      <c r="B292" s="12" t="s">
        <v>1286</v>
      </c>
      <c r="C292" s="12" t="s">
        <v>1372</v>
      </c>
      <c r="D292" s="12" t="str">
        <f t="shared" si="4"/>
        <v>宮城県大衡村</v>
      </c>
      <c r="E292" s="12" t="s">
        <v>1288</v>
      </c>
      <c r="F292" s="12" t="s">
        <v>1373</v>
      </c>
    </row>
    <row r="293" spans="1:6" x14ac:dyDescent="0.4">
      <c r="A293" s="12" t="s">
        <v>1374</v>
      </c>
      <c r="B293" s="12" t="s">
        <v>1286</v>
      </c>
      <c r="C293" s="12" t="s">
        <v>1375</v>
      </c>
      <c r="D293" s="12" t="str">
        <f t="shared" si="4"/>
        <v>宮城県色麻町</v>
      </c>
      <c r="E293" s="12" t="s">
        <v>1288</v>
      </c>
      <c r="F293" s="12" t="s">
        <v>1376</v>
      </c>
    </row>
    <row r="294" spans="1:6" x14ac:dyDescent="0.4">
      <c r="A294" s="12" t="s">
        <v>1377</v>
      </c>
      <c r="B294" s="12" t="s">
        <v>1286</v>
      </c>
      <c r="C294" s="12" t="s">
        <v>1378</v>
      </c>
      <c r="D294" s="12" t="str">
        <f t="shared" si="4"/>
        <v>宮城県加美町</v>
      </c>
      <c r="E294" s="12" t="s">
        <v>1288</v>
      </c>
      <c r="F294" s="12" t="s">
        <v>1379</v>
      </c>
    </row>
    <row r="295" spans="1:6" x14ac:dyDescent="0.4">
      <c r="A295" s="12" t="s">
        <v>1380</v>
      </c>
      <c r="B295" s="12" t="s">
        <v>1286</v>
      </c>
      <c r="C295" s="12" t="s">
        <v>1381</v>
      </c>
      <c r="D295" s="12" t="str">
        <f t="shared" si="4"/>
        <v>宮城県涌谷町</v>
      </c>
      <c r="E295" s="12" t="s">
        <v>1288</v>
      </c>
      <c r="F295" s="12" t="s">
        <v>1382</v>
      </c>
    </row>
    <row r="296" spans="1:6" x14ac:dyDescent="0.4">
      <c r="A296" s="12" t="s">
        <v>1383</v>
      </c>
      <c r="B296" s="12" t="s">
        <v>1286</v>
      </c>
      <c r="C296" s="12" t="s">
        <v>1384</v>
      </c>
      <c r="D296" s="12" t="str">
        <f t="shared" si="4"/>
        <v>宮城県美里町</v>
      </c>
      <c r="E296" s="12" t="s">
        <v>1288</v>
      </c>
      <c r="F296" s="12" t="s">
        <v>1385</v>
      </c>
    </row>
    <row r="297" spans="1:6" x14ac:dyDescent="0.4">
      <c r="A297" s="12" t="s">
        <v>1386</v>
      </c>
      <c r="B297" s="12" t="s">
        <v>1286</v>
      </c>
      <c r="C297" s="12" t="s">
        <v>1387</v>
      </c>
      <c r="D297" s="12" t="str">
        <f t="shared" si="4"/>
        <v>宮城県女川町</v>
      </c>
      <c r="E297" s="12" t="s">
        <v>1288</v>
      </c>
      <c r="F297" s="12" t="s">
        <v>1388</v>
      </c>
    </row>
    <row r="298" spans="1:6" x14ac:dyDescent="0.4">
      <c r="A298" s="12" t="s">
        <v>1389</v>
      </c>
      <c r="B298" s="12" t="s">
        <v>1286</v>
      </c>
      <c r="C298" s="12" t="s">
        <v>1390</v>
      </c>
      <c r="D298" s="12" t="str">
        <f t="shared" si="4"/>
        <v>宮城県南三陸町</v>
      </c>
      <c r="E298" s="12" t="s">
        <v>1288</v>
      </c>
      <c r="F298" s="12" t="s">
        <v>1391</v>
      </c>
    </row>
    <row r="299" spans="1:6" x14ac:dyDescent="0.4">
      <c r="A299" s="9" t="s">
        <v>1392</v>
      </c>
      <c r="B299" s="9" t="s">
        <v>1393</v>
      </c>
      <c r="C299" s="10"/>
      <c r="D299" s="12" t="str">
        <f t="shared" si="4"/>
        <v>秋田県</v>
      </c>
      <c r="E299" s="11" t="s">
        <v>1394</v>
      </c>
      <c r="F299" s="10"/>
    </row>
    <row r="300" spans="1:6" x14ac:dyDescent="0.4">
      <c r="A300" s="12" t="s">
        <v>1395</v>
      </c>
      <c r="B300" s="12" t="s">
        <v>1396</v>
      </c>
      <c r="C300" s="12" t="s">
        <v>1397</v>
      </c>
      <c r="D300" s="12" t="str">
        <f t="shared" si="4"/>
        <v>秋田県秋田市</v>
      </c>
      <c r="E300" s="12" t="s">
        <v>1398</v>
      </c>
      <c r="F300" s="12" t="s">
        <v>1399</v>
      </c>
    </row>
    <row r="301" spans="1:6" x14ac:dyDescent="0.4">
      <c r="A301" s="12" t="s">
        <v>1400</v>
      </c>
      <c r="B301" s="12" t="s">
        <v>1396</v>
      </c>
      <c r="C301" s="12" t="s">
        <v>1401</v>
      </c>
      <c r="D301" s="12" t="str">
        <f t="shared" si="4"/>
        <v>秋田県能代市</v>
      </c>
      <c r="E301" s="12" t="s">
        <v>1398</v>
      </c>
      <c r="F301" s="12" t="s">
        <v>1402</v>
      </c>
    </row>
    <row r="302" spans="1:6" x14ac:dyDescent="0.4">
      <c r="A302" s="12" t="s">
        <v>1403</v>
      </c>
      <c r="B302" s="12" t="s">
        <v>1396</v>
      </c>
      <c r="C302" s="12" t="s">
        <v>1404</v>
      </c>
      <c r="D302" s="12" t="str">
        <f t="shared" si="4"/>
        <v>秋田県横手市</v>
      </c>
      <c r="E302" s="12" t="s">
        <v>1398</v>
      </c>
      <c r="F302" s="12" t="s">
        <v>1405</v>
      </c>
    </row>
    <row r="303" spans="1:6" x14ac:dyDescent="0.4">
      <c r="A303" s="12" t="s">
        <v>1406</v>
      </c>
      <c r="B303" s="12" t="s">
        <v>1396</v>
      </c>
      <c r="C303" s="12" t="s">
        <v>1407</v>
      </c>
      <c r="D303" s="12" t="str">
        <f t="shared" si="4"/>
        <v>秋田県大館市</v>
      </c>
      <c r="E303" s="12" t="s">
        <v>1398</v>
      </c>
      <c r="F303" s="12" t="s">
        <v>1408</v>
      </c>
    </row>
    <row r="304" spans="1:6" x14ac:dyDescent="0.4">
      <c r="A304" s="12" t="s">
        <v>1409</v>
      </c>
      <c r="B304" s="12" t="s">
        <v>1396</v>
      </c>
      <c r="C304" s="12" t="s">
        <v>1410</v>
      </c>
      <c r="D304" s="12" t="str">
        <f t="shared" si="4"/>
        <v>秋田県男鹿市</v>
      </c>
      <c r="E304" s="12" t="s">
        <v>1398</v>
      </c>
      <c r="F304" s="12" t="s">
        <v>1411</v>
      </c>
    </row>
    <row r="305" spans="1:6" x14ac:dyDescent="0.4">
      <c r="A305" s="12" t="s">
        <v>1412</v>
      </c>
      <c r="B305" s="12" t="s">
        <v>1396</v>
      </c>
      <c r="C305" s="12" t="s">
        <v>1413</v>
      </c>
      <c r="D305" s="12" t="str">
        <f t="shared" si="4"/>
        <v>秋田県湯沢市</v>
      </c>
      <c r="E305" s="12" t="s">
        <v>1398</v>
      </c>
      <c r="F305" s="12" t="s">
        <v>1414</v>
      </c>
    </row>
    <row r="306" spans="1:6" x14ac:dyDescent="0.4">
      <c r="A306" s="12" t="s">
        <v>1415</v>
      </c>
      <c r="B306" s="12" t="s">
        <v>1396</v>
      </c>
      <c r="C306" s="12" t="s">
        <v>1416</v>
      </c>
      <c r="D306" s="12" t="str">
        <f t="shared" si="4"/>
        <v>秋田県鹿角市</v>
      </c>
      <c r="E306" s="12" t="s">
        <v>1398</v>
      </c>
      <c r="F306" s="12" t="s">
        <v>1417</v>
      </c>
    </row>
    <row r="307" spans="1:6" x14ac:dyDescent="0.4">
      <c r="A307" s="12" t="s">
        <v>1418</v>
      </c>
      <c r="B307" s="12" t="s">
        <v>1396</v>
      </c>
      <c r="C307" s="12" t="s">
        <v>1419</v>
      </c>
      <c r="D307" s="12" t="str">
        <f t="shared" si="4"/>
        <v>秋田県由利本荘市</v>
      </c>
      <c r="E307" s="12" t="s">
        <v>1398</v>
      </c>
      <c r="F307" s="12" t="s">
        <v>1420</v>
      </c>
    </row>
    <row r="308" spans="1:6" x14ac:dyDescent="0.4">
      <c r="A308" s="12" t="s">
        <v>1421</v>
      </c>
      <c r="B308" s="12" t="s">
        <v>1396</v>
      </c>
      <c r="C308" s="12" t="s">
        <v>1422</v>
      </c>
      <c r="D308" s="12" t="str">
        <f t="shared" si="4"/>
        <v>秋田県潟上市</v>
      </c>
      <c r="E308" s="12" t="s">
        <v>1398</v>
      </c>
      <c r="F308" s="12" t="s">
        <v>1423</v>
      </c>
    </row>
    <row r="309" spans="1:6" x14ac:dyDescent="0.4">
      <c r="A309" s="12" t="s">
        <v>1424</v>
      </c>
      <c r="B309" s="12" t="s">
        <v>1396</v>
      </c>
      <c r="C309" s="12" t="s">
        <v>1425</v>
      </c>
      <c r="D309" s="12" t="str">
        <f t="shared" si="4"/>
        <v>秋田県大仙市</v>
      </c>
      <c r="E309" s="12" t="s">
        <v>1398</v>
      </c>
      <c r="F309" s="12" t="s">
        <v>1426</v>
      </c>
    </row>
    <row r="310" spans="1:6" x14ac:dyDescent="0.4">
      <c r="A310" s="12" t="s">
        <v>1427</v>
      </c>
      <c r="B310" s="12" t="s">
        <v>1396</v>
      </c>
      <c r="C310" s="12" t="s">
        <v>1428</v>
      </c>
      <c r="D310" s="12" t="str">
        <f t="shared" si="4"/>
        <v>秋田県北秋田市</v>
      </c>
      <c r="E310" s="12" t="s">
        <v>1398</v>
      </c>
      <c r="F310" s="12" t="s">
        <v>1429</v>
      </c>
    </row>
    <row r="311" spans="1:6" x14ac:dyDescent="0.4">
      <c r="A311" s="12" t="s">
        <v>1430</v>
      </c>
      <c r="B311" s="12" t="s">
        <v>1396</v>
      </c>
      <c r="C311" s="12" t="s">
        <v>1431</v>
      </c>
      <c r="D311" s="12" t="str">
        <f t="shared" si="4"/>
        <v>秋田県にかほ市</v>
      </c>
      <c r="E311" s="12" t="s">
        <v>1398</v>
      </c>
      <c r="F311" s="12" t="s">
        <v>1432</v>
      </c>
    </row>
    <row r="312" spans="1:6" x14ac:dyDescent="0.4">
      <c r="A312" s="12" t="s">
        <v>1433</v>
      </c>
      <c r="B312" s="12" t="s">
        <v>1396</v>
      </c>
      <c r="C312" s="12" t="s">
        <v>1434</v>
      </c>
      <c r="D312" s="12" t="str">
        <f t="shared" si="4"/>
        <v>秋田県仙北市</v>
      </c>
      <c r="E312" s="12" t="s">
        <v>1398</v>
      </c>
      <c r="F312" s="12" t="s">
        <v>1435</v>
      </c>
    </row>
    <row r="313" spans="1:6" x14ac:dyDescent="0.4">
      <c r="A313" s="12" t="s">
        <v>1436</v>
      </c>
      <c r="B313" s="12" t="s">
        <v>1396</v>
      </c>
      <c r="C313" s="12" t="s">
        <v>1437</v>
      </c>
      <c r="D313" s="12" t="str">
        <f t="shared" si="4"/>
        <v>秋田県小坂町</v>
      </c>
      <c r="E313" s="12" t="s">
        <v>1398</v>
      </c>
      <c r="F313" s="12" t="s">
        <v>1438</v>
      </c>
    </row>
    <row r="314" spans="1:6" x14ac:dyDescent="0.4">
      <c r="A314" s="12" t="s">
        <v>1439</v>
      </c>
      <c r="B314" s="12" t="s">
        <v>1396</v>
      </c>
      <c r="C314" s="12" t="s">
        <v>1440</v>
      </c>
      <c r="D314" s="12" t="str">
        <f t="shared" si="4"/>
        <v>秋田県上小阿仁村</v>
      </c>
      <c r="E314" s="12" t="s">
        <v>1398</v>
      </c>
      <c r="F314" s="12" t="s">
        <v>1441</v>
      </c>
    </row>
    <row r="315" spans="1:6" x14ac:dyDescent="0.4">
      <c r="A315" s="12" t="s">
        <v>1442</v>
      </c>
      <c r="B315" s="12" t="s">
        <v>1396</v>
      </c>
      <c r="C315" s="12" t="s">
        <v>1443</v>
      </c>
      <c r="D315" s="12" t="str">
        <f t="shared" si="4"/>
        <v>秋田県藤里町</v>
      </c>
      <c r="E315" s="12" t="s">
        <v>1398</v>
      </c>
      <c r="F315" s="12" t="s">
        <v>1444</v>
      </c>
    </row>
    <row r="316" spans="1:6" x14ac:dyDescent="0.4">
      <c r="A316" s="12" t="s">
        <v>1445</v>
      </c>
      <c r="B316" s="12" t="s">
        <v>1396</v>
      </c>
      <c r="C316" s="12" t="s">
        <v>1446</v>
      </c>
      <c r="D316" s="12" t="str">
        <f t="shared" si="4"/>
        <v>秋田県三種町</v>
      </c>
      <c r="E316" s="12" t="s">
        <v>1398</v>
      </c>
      <c r="F316" s="12" t="s">
        <v>1447</v>
      </c>
    </row>
    <row r="317" spans="1:6" x14ac:dyDescent="0.4">
      <c r="A317" s="12" t="s">
        <v>1448</v>
      </c>
      <c r="B317" s="12" t="s">
        <v>1396</v>
      </c>
      <c r="C317" s="12" t="s">
        <v>1449</v>
      </c>
      <c r="D317" s="12" t="str">
        <f t="shared" si="4"/>
        <v>秋田県八峰町</v>
      </c>
      <c r="E317" s="12" t="s">
        <v>1398</v>
      </c>
      <c r="F317" s="12" t="s">
        <v>1450</v>
      </c>
    </row>
    <row r="318" spans="1:6" x14ac:dyDescent="0.4">
      <c r="A318" s="12" t="s">
        <v>1451</v>
      </c>
      <c r="B318" s="12" t="s">
        <v>1396</v>
      </c>
      <c r="C318" s="12" t="s">
        <v>1452</v>
      </c>
      <c r="D318" s="12" t="str">
        <f t="shared" si="4"/>
        <v>秋田県五城目町</v>
      </c>
      <c r="E318" s="12" t="s">
        <v>1398</v>
      </c>
      <c r="F318" s="12" t="s">
        <v>1453</v>
      </c>
    </row>
    <row r="319" spans="1:6" x14ac:dyDescent="0.4">
      <c r="A319" s="12" t="s">
        <v>1454</v>
      </c>
      <c r="B319" s="12" t="s">
        <v>1396</v>
      </c>
      <c r="C319" s="12" t="s">
        <v>1455</v>
      </c>
      <c r="D319" s="12" t="str">
        <f t="shared" si="4"/>
        <v>秋田県八郎潟町</v>
      </c>
      <c r="E319" s="12" t="s">
        <v>1398</v>
      </c>
      <c r="F319" s="12" t="s">
        <v>1456</v>
      </c>
    </row>
    <row r="320" spans="1:6" x14ac:dyDescent="0.4">
      <c r="A320" s="12" t="s">
        <v>1457</v>
      </c>
      <c r="B320" s="12" t="s">
        <v>1396</v>
      </c>
      <c r="C320" s="12" t="s">
        <v>1458</v>
      </c>
      <c r="D320" s="12" t="str">
        <f t="shared" si="4"/>
        <v>秋田県井川町</v>
      </c>
      <c r="E320" s="12" t="s">
        <v>1398</v>
      </c>
      <c r="F320" s="12" t="s">
        <v>1459</v>
      </c>
    </row>
    <row r="321" spans="1:6" x14ac:dyDescent="0.4">
      <c r="A321" s="12" t="s">
        <v>1460</v>
      </c>
      <c r="B321" s="12" t="s">
        <v>1396</v>
      </c>
      <c r="C321" s="12" t="s">
        <v>1461</v>
      </c>
      <c r="D321" s="12" t="str">
        <f t="shared" si="4"/>
        <v>秋田県大潟村</v>
      </c>
      <c r="E321" s="12" t="s">
        <v>1398</v>
      </c>
      <c r="F321" s="12" t="s">
        <v>1462</v>
      </c>
    </row>
    <row r="322" spans="1:6" x14ac:dyDescent="0.4">
      <c r="A322" s="12" t="s">
        <v>1463</v>
      </c>
      <c r="B322" s="12" t="s">
        <v>1396</v>
      </c>
      <c r="C322" s="12" t="s">
        <v>1464</v>
      </c>
      <c r="D322" s="12" t="str">
        <f t="shared" si="4"/>
        <v>秋田県美郷町</v>
      </c>
      <c r="E322" s="12" t="s">
        <v>1398</v>
      </c>
      <c r="F322" s="12" t="s">
        <v>1465</v>
      </c>
    </row>
    <row r="323" spans="1:6" x14ac:dyDescent="0.4">
      <c r="A323" s="12" t="s">
        <v>1466</v>
      </c>
      <c r="B323" s="12" t="s">
        <v>1396</v>
      </c>
      <c r="C323" s="12" t="s">
        <v>1467</v>
      </c>
      <c r="D323" s="12" t="str">
        <f t="shared" si="4"/>
        <v>秋田県羽後町</v>
      </c>
      <c r="E323" s="12" t="s">
        <v>1398</v>
      </c>
      <c r="F323" s="12" t="s">
        <v>1468</v>
      </c>
    </row>
    <row r="324" spans="1:6" x14ac:dyDescent="0.4">
      <c r="A324" s="12" t="s">
        <v>1469</v>
      </c>
      <c r="B324" s="12" t="s">
        <v>1396</v>
      </c>
      <c r="C324" s="12" t="s">
        <v>1470</v>
      </c>
      <c r="D324" s="12" t="str">
        <f t="shared" ref="D324:D387" si="5">B324&amp;C324</f>
        <v>秋田県東成瀬村</v>
      </c>
      <c r="E324" s="12" t="s">
        <v>1398</v>
      </c>
      <c r="F324" s="12" t="s">
        <v>1471</v>
      </c>
    </row>
    <row r="325" spans="1:6" x14ac:dyDescent="0.4">
      <c r="A325" s="9" t="s">
        <v>1472</v>
      </c>
      <c r="B325" s="9" t="s">
        <v>1473</v>
      </c>
      <c r="C325" s="10"/>
      <c r="D325" s="12" t="str">
        <f t="shared" si="5"/>
        <v>山形県</v>
      </c>
      <c r="E325" s="11" t="s">
        <v>1474</v>
      </c>
      <c r="F325" s="10"/>
    </row>
    <row r="326" spans="1:6" x14ac:dyDescent="0.4">
      <c r="A326" s="12" t="s">
        <v>1475</v>
      </c>
      <c r="B326" s="12" t="s">
        <v>1476</v>
      </c>
      <c r="C326" s="12" t="s">
        <v>1477</v>
      </c>
      <c r="D326" s="12" t="str">
        <f t="shared" si="5"/>
        <v>山形県山形市</v>
      </c>
      <c r="E326" s="12" t="s">
        <v>1478</v>
      </c>
      <c r="F326" s="12" t="s">
        <v>1479</v>
      </c>
    </row>
    <row r="327" spans="1:6" x14ac:dyDescent="0.4">
      <c r="A327" s="12" t="s">
        <v>1480</v>
      </c>
      <c r="B327" s="12" t="s">
        <v>1476</v>
      </c>
      <c r="C327" s="12" t="s">
        <v>1481</v>
      </c>
      <c r="D327" s="12" t="str">
        <f t="shared" si="5"/>
        <v>山形県米沢市</v>
      </c>
      <c r="E327" s="12" t="s">
        <v>1478</v>
      </c>
      <c r="F327" s="12" t="s">
        <v>1482</v>
      </c>
    </row>
    <row r="328" spans="1:6" x14ac:dyDescent="0.4">
      <c r="A328" s="12" t="s">
        <v>1483</v>
      </c>
      <c r="B328" s="12" t="s">
        <v>1476</v>
      </c>
      <c r="C328" s="12" t="s">
        <v>1484</v>
      </c>
      <c r="D328" s="12" t="str">
        <f t="shared" si="5"/>
        <v>山形県鶴岡市</v>
      </c>
      <c r="E328" s="12" t="s">
        <v>1478</v>
      </c>
      <c r="F328" s="12" t="s">
        <v>1485</v>
      </c>
    </row>
    <row r="329" spans="1:6" x14ac:dyDescent="0.4">
      <c r="A329" s="12" t="s">
        <v>1486</v>
      </c>
      <c r="B329" s="12" t="s">
        <v>1476</v>
      </c>
      <c r="C329" s="12" t="s">
        <v>1487</v>
      </c>
      <c r="D329" s="12" t="str">
        <f t="shared" si="5"/>
        <v>山形県酒田市</v>
      </c>
      <c r="E329" s="12" t="s">
        <v>1478</v>
      </c>
      <c r="F329" s="12" t="s">
        <v>1488</v>
      </c>
    </row>
    <row r="330" spans="1:6" x14ac:dyDescent="0.4">
      <c r="A330" s="12" t="s">
        <v>1489</v>
      </c>
      <c r="B330" s="12" t="s">
        <v>1476</v>
      </c>
      <c r="C330" s="12" t="s">
        <v>1490</v>
      </c>
      <c r="D330" s="12" t="str">
        <f t="shared" si="5"/>
        <v>山形県新庄市</v>
      </c>
      <c r="E330" s="12" t="s">
        <v>1478</v>
      </c>
      <c r="F330" s="12" t="s">
        <v>1491</v>
      </c>
    </row>
    <row r="331" spans="1:6" x14ac:dyDescent="0.4">
      <c r="A331" s="12" t="s">
        <v>1492</v>
      </c>
      <c r="B331" s="12" t="s">
        <v>1476</v>
      </c>
      <c r="C331" s="12" t="s">
        <v>1493</v>
      </c>
      <c r="D331" s="12" t="str">
        <f t="shared" si="5"/>
        <v>山形県寒河江市</v>
      </c>
      <c r="E331" s="12" t="s">
        <v>1478</v>
      </c>
      <c r="F331" s="12" t="s">
        <v>1494</v>
      </c>
    </row>
    <row r="332" spans="1:6" x14ac:dyDescent="0.4">
      <c r="A332" s="12" t="s">
        <v>1495</v>
      </c>
      <c r="B332" s="12" t="s">
        <v>1476</v>
      </c>
      <c r="C332" s="12" t="s">
        <v>1496</v>
      </c>
      <c r="D332" s="12" t="str">
        <f t="shared" si="5"/>
        <v>山形県上山市</v>
      </c>
      <c r="E332" s="12" t="s">
        <v>1478</v>
      </c>
      <c r="F332" s="12" t="s">
        <v>1497</v>
      </c>
    </row>
    <row r="333" spans="1:6" x14ac:dyDescent="0.4">
      <c r="A333" s="12" t="s">
        <v>1498</v>
      </c>
      <c r="B333" s="12" t="s">
        <v>1476</v>
      </c>
      <c r="C333" s="12" t="s">
        <v>1499</v>
      </c>
      <c r="D333" s="12" t="str">
        <f t="shared" si="5"/>
        <v>山形県村山市</v>
      </c>
      <c r="E333" s="12" t="s">
        <v>1478</v>
      </c>
      <c r="F333" s="12" t="s">
        <v>1500</v>
      </c>
    </row>
    <row r="334" spans="1:6" x14ac:dyDescent="0.4">
      <c r="A334" s="12" t="s">
        <v>1501</v>
      </c>
      <c r="B334" s="12" t="s">
        <v>1476</v>
      </c>
      <c r="C334" s="12" t="s">
        <v>1502</v>
      </c>
      <c r="D334" s="12" t="str">
        <f t="shared" si="5"/>
        <v>山形県長井市</v>
      </c>
      <c r="E334" s="12" t="s">
        <v>1478</v>
      </c>
      <c r="F334" s="12" t="s">
        <v>1503</v>
      </c>
    </row>
    <row r="335" spans="1:6" x14ac:dyDescent="0.4">
      <c r="A335" s="12" t="s">
        <v>1504</v>
      </c>
      <c r="B335" s="12" t="s">
        <v>1476</v>
      </c>
      <c r="C335" s="12" t="s">
        <v>1505</v>
      </c>
      <c r="D335" s="12" t="str">
        <f t="shared" si="5"/>
        <v>山形県天童市</v>
      </c>
      <c r="E335" s="12" t="s">
        <v>1478</v>
      </c>
      <c r="F335" s="12" t="s">
        <v>1506</v>
      </c>
    </row>
    <row r="336" spans="1:6" x14ac:dyDescent="0.4">
      <c r="A336" s="12" t="s">
        <v>1507</v>
      </c>
      <c r="B336" s="12" t="s">
        <v>1476</v>
      </c>
      <c r="C336" s="12" t="s">
        <v>1508</v>
      </c>
      <c r="D336" s="12" t="str">
        <f t="shared" si="5"/>
        <v>山形県東根市</v>
      </c>
      <c r="E336" s="12" t="s">
        <v>1478</v>
      </c>
      <c r="F336" s="12" t="s">
        <v>1509</v>
      </c>
    </row>
    <row r="337" spans="1:6" x14ac:dyDescent="0.4">
      <c r="A337" s="12" t="s">
        <v>1510</v>
      </c>
      <c r="B337" s="12" t="s">
        <v>1476</v>
      </c>
      <c r="C337" s="12" t="s">
        <v>1511</v>
      </c>
      <c r="D337" s="12" t="str">
        <f t="shared" si="5"/>
        <v>山形県尾花沢市</v>
      </c>
      <c r="E337" s="12" t="s">
        <v>1478</v>
      </c>
      <c r="F337" s="12" t="s">
        <v>1512</v>
      </c>
    </row>
    <row r="338" spans="1:6" x14ac:dyDescent="0.4">
      <c r="A338" s="12" t="s">
        <v>1513</v>
      </c>
      <c r="B338" s="12" t="s">
        <v>1476</v>
      </c>
      <c r="C338" s="12" t="s">
        <v>1514</v>
      </c>
      <c r="D338" s="12" t="str">
        <f t="shared" si="5"/>
        <v>山形県南陽市</v>
      </c>
      <c r="E338" s="12" t="s">
        <v>1478</v>
      </c>
      <c r="F338" s="12" t="s">
        <v>1515</v>
      </c>
    </row>
    <row r="339" spans="1:6" x14ac:dyDescent="0.4">
      <c r="A339" s="12" t="s">
        <v>1516</v>
      </c>
      <c r="B339" s="12" t="s">
        <v>1476</v>
      </c>
      <c r="C339" s="12" t="s">
        <v>1517</v>
      </c>
      <c r="D339" s="12" t="str">
        <f t="shared" si="5"/>
        <v>山形県山辺町</v>
      </c>
      <c r="E339" s="12" t="s">
        <v>1478</v>
      </c>
      <c r="F339" s="12" t="s">
        <v>1518</v>
      </c>
    </row>
    <row r="340" spans="1:6" x14ac:dyDescent="0.4">
      <c r="A340" s="12" t="s">
        <v>1519</v>
      </c>
      <c r="B340" s="12" t="s">
        <v>1476</v>
      </c>
      <c r="C340" s="12" t="s">
        <v>1520</v>
      </c>
      <c r="D340" s="12" t="str">
        <f t="shared" si="5"/>
        <v>山形県中山町</v>
      </c>
      <c r="E340" s="12" t="s">
        <v>1478</v>
      </c>
      <c r="F340" s="12" t="s">
        <v>1521</v>
      </c>
    </row>
    <row r="341" spans="1:6" x14ac:dyDescent="0.4">
      <c r="A341" s="12" t="s">
        <v>1522</v>
      </c>
      <c r="B341" s="12" t="s">
        <v>1476</v>
      </c>
      <c r="C341" s="12" t="s">
        <v>1523</v>
      </c>
      <c r="D341" s="12" t="str">
        <f t="shared" si="5"/>
        <v>山形県河北町</v>
      </c>
      <c r="E341" s="12" t="s">
        <v>1478</v>
      </c>
      <c r="F341" s="12" t="s">
        <v>1524</v>
      </c>
    </row>
    <row r="342" spans="1:6" x14ac:dyDescent="0.4">
      <c r="A342" s="12" t="s">
        <v>1525</v>
      </c>
      <c r="B342" s="12" t="s">
        <v>1476</v>
      </c>
      <c r="C342" s="12" t="s">
        <v>1526</v>
      </c>
      <c r="D342" s="12" t="str">
        <f t="shared" si="5"/>
        <v>山形県西川町</v>
      </c>
      <c r="E342" s="12" t="s">
        <v>1478</v>
      </c>
      <c r="F342" s="12" t="s">
        <v>1527</v>
      </c>
    </row>
    <row r="343" spans="1:6" x14ac:dyDescent="0.4">
      <c r="A343" s="12" t="s">
        <v>1528</v>
      </c>
      <c r="B343" s="12" t="s">
        <v>1476</v>
      </c>
      <c r="C343" s="12" t="s">
        <v>1529</v>
      </c>
      <c r="D343" s="12" t="str">
        <f t="shared" si="5"/>
        <v>山形県朝日町</v>
      </c>
      <c r="E343" s="12" t="s">
        <v>1478</v>
      </c>
      <c r="F343" s="12" t="s">
        <v>1530</v>
      </c>
    </row>
    <row r="344" spans="1:6" x14ac:dyDescent="0.4">
      <c r="A344" s="12" t="s">
        <v>1531</v>
      </c>
      <c r="B344" s="12" t="s">
        <v>1476</v>
      </c>
      <c r="C344" s="12" t="s">
        <v>1532</v>
      </c>
      <c r="D344" s="12" t="str">
        <f t="shared" si="5"/>
        <v>山形県大江町</v>
      </c>
      <c r="E344" s="12" t="s">
        <v>1478</v>
      </c>
      <c r="F344" s="12" t="s">
        <v>1533</v>
      </c>
    </row>
    <row r="345" spans="1:6" x14ac:dyDescent="0.4">
      <c r="A345" s="12" t="s">
        <v>1534</v>
      </c>
      <c r="B345" s="12" t="s">
        <v>1476</v>
      </c>
      <c r="C345" s="12" t="s">
        <v>1535</v>
      </c>
      <c r="D345" s="12" t="str">
        <f t="shared" si="5"/>
        <v>山形県大石田町</v>
      </c>
      <c r="E345" s="12" t="s">
        <v>1478</v>
      </c>
      <c r="F345" s="12" t="s">
        <v>1536</v>
      </c>
    </row>
    <row r="346" spans="1:6" x14ac:dyDescent="0.4">
      <c r="A346" s="12" t="s">
        <v>1537</v>
      </c>
      <c r="B346" s="12" t="s">
        <v>1476</v>
      </c>
      <c r="C346" s="12" t="s">
        <v>1538</v>
      </c>
      <c r="D346" s="12" t="str">
        <f t="shared" si="5"/>
        <v>山形県金山町</v>
      </c>
      <c r="E346" s="12" t="s">
        <v>1478</v>
      </c>
      <c r="F346" s="12" t="s">
        <v>1539</v>
      </c>
    </row>
    <row r="347" spans="1:6" x14ac:dyDescent="0.4">
      <c r="A347" s="12" t="s">
        <v>1540</v>
      </c>
      <c r="B347" s="12" t="s">
        <v>1476</v>
      </c>
      <c r="C347" s="12" t="s">
        <v>1541</v>
      </c>
      <c r="D347" s="12" t="str">
        <f t="shared" si="5"/>
        <v>山形県最上町</v>
      </c>
      <c r="E347" s="12" t="s">
        <v>1478</v>
      </c>
      <c r="F347" s="12" t="s">
        <v>1542</v>
      </c>
    </row>
    <row r="348" spans="1:6" x14ac:dyDescent="0.4">
      <c r="A348" s="12" t="s">
        <v>1543</v>
      </c>
      <c r="B348" s="12" t="s">
        <v>1476</v>
      </c>
      <c r="C348" s="12" t="s">
        <v>1544</v>
      </c>
      <c r="D348" s="12" t="str">
        <f t="shared" si="5"/>
        <v>山形県舟形町</v>
      </c>
      <c r="E348" s="12" t="s">
        <v>1478</v>
      </c>
      <c r="F348" s="12" t="s">
        <v>1545</v>
      </c>
    </row>
    <row r="349" spans="1:6" x14ac:dyDescent="0.4">
      <c r="A349" s="12" t="s">
        <v>1546</v>
      </c>
      <c r="B349" s="12" t="s">
        <v>1476</v>
      </c>
      <c r="C349" s="12" t="s">
        <v>1547</v>
      </c>
      <c r="D349" s="12" t="str">
        <f t="shared" si="5"/>
        <v>山形県真室川町</v>
      </c>
      <c r="E349" s="12" t="s">
        <v>1478</v>
      </c>
      <c r="F349" s="12" t="s">
        <v>1548</v>
      </c>
    </row>
    <row r="350" spans="1:6" x14ac:dyDescent="0.4">
      <c r="A350" s="12" t="s">
        <v>1549</v>
      </c>
      <c r="B350" s="12" t="s">
        <v>1476</v>
      </c>
      <c r="C350" s="12" t="s">
        <v>1550</v>
      </c>
      <c r="D350" s="12" t="str">
        <f t="shared" si="5"/>
        <v>山形県大蔵村</v>
      </c>
      <c r="E350" s="12" t="s">
        <v>1478</v>
      </c>
      <c r="F350" s="12" t="s">
        <v>1551</v>
      </c>
    </row>
    <row r="351" spans="1:6" x14ac:dyDescent="0.4">
      <c r="A351" s="12" t="s">
        <v>1552</v>
      </c>
      <c r="B351" s="12" t="s">
        <v>1476</v>
      </c>
      <c r="C351" s="12" t="s">
        <v>1553</v>
      </c>
      <c r="D351" s="12" t="str">
        <f t="shared" si="5"/>
        <v>山形県鮭川村</v>
      </c>
      <c r="E351" s="12" t="s">
        <v>1478</v>
      </c>
      <c r="F351" s="12" t="s">
        <v>1554</v>
      </c>
    </row>
    <row r="352" spans="1:6" x14ac:dyDescent="0.4">
      <c r="A352" s="12" t="s">
        <v>1555</v>
      </c>
      <c r="B352" s="12" t="s">
        <v>1476</v>
      </c>
      <c r="C352" s="12" t="s">
        <v>1556</v>
      </c>
      <c r="D352" s="12" t="str">
        <f t="shared" si="5"/>
        <v>山形県戸沢村</v>
      </c>
      <c r="E352" s="12" t="s">
        <v>1478</v>
      </c>
      <c r="F352" s="12" t="s">
        <v>1557</v>
      </c>
    </row>
    <row r="353" spans="1:6" x14ac:dyDescent="0.4">
      <c r="A353" s="12" t="s">
        <v>1558</v>
      </c>
      <c r="B353" s="12" t="s">
        <v>1476</v>
      </c>
      <c r="C353" s="12" t="s">
        <v>1559</v>
      </c>
      <c r="D353" s="12" t="str">
        <f t="shared" si="5"/>
        <v>山形県高畠町</v>
      </c>
      <c r="E353" s="12" t="s">
        <v>1478</v>
      </c>
      <c r="F353" s="12" t="s">
        <v>1560</v>
      </c>
    </row>
    <row r="354" spans="1:6" x14ac:dyDescent="0.4">
      <c r="A354" s="12" t="s">
        <v>1561</v>
      </c>
      <c r="B354" s="12" t="s">
        <v>1476</v>
      </c>
      <c r="C354" s="12" t="s">
        <v>1562</v>
      </c>
      <c r="D354" s="12" t="str">
        <f t="shared" si="5"/>
        <v>山形県川西町</v>
      </c>
      <c r="E354" s="12" t="s">
        <v>1478</v>
      </c>
      <c r="F354" s="12" t="s">
        <v>1563</v>
      </c>
    </row>
    <row r="355" spans="1:6" x14ac:dyDescent="0.4">
      <c r="A355" s="12" t="s">
        <v>1564</v>
      </c>
      <c r="B355" s="12" t="s">
        <v>1476</v>
      </c>
      <c r="C355" s="12" t="s">
        <v>1565</v>
      </c>
      <c r="D355" s="12" t="str">
        <f t="shared" si="5"/>
        <v>山形県小国町</v>
      </c>
      <c r="E355" s="12" t="s">
        <v>1478</v>
      </c>
      <c r="F355" s="12" t="s">
        <v>1566</v>
      </c>
    </row>
    <row r="356" spans="1:6" x14ac:dyDescent="0.4">
      <c r="A356" s="12" t="s">
        <v>1567</v>
      </c>
      <c r="B356" s="12" t="s">
        <v>1476</v>
      </c>
      <c r="C356" s="12" t="s">
        <v>1568</v>
      </c>
      <c r="D356" s="12" t="str">
        <f t="shared" si="5"/>
        <v>山形県白鷹町</v>
      </c>
      <c r="E356" s="12" t="s">
        <v>1478</v>
      </c>
      <c r="F356" s="12" t="s">
        <v>1569</v>
      </c>
    </row>
    <row r="357" spans="1:6" x14ac:dyDescent="0.4">
      <c r="A357" s="12" t="s">
        <v>1570</v>
      </c>
      <c r="B357" s="12" t="s">
        <v>1476</v>
      </c>
      <c r="C357" s="12" t="s">
        <v>1571</v>
      </c>
      <c r="D357" s="12" t="str">
        <f t="shared" si="5"/>
        <v>山形県飯豊町</v>
      </c>
      <c r="E357" s="12" t="s">
        <v>1478</v>
      </c>
      <c r="F357" s="12" t="s">
        <v>1572</v>
      </c>
    </row>
    <row r="358" spans="1:6" x14ac:dyDescent="0.4">
      <c r="A358" s="12" t="s">
        <v>1573</v>
      </c>
      <c r="B358" s="12" t="s">
        <v>1476</v>
      </c>
      <c r="C358" s="12" t="s">
        <v>1574</v>
      </c>
      <c r="D358" s="12" t="str">
        <f t="shared" si="5"/>
        <v>山形県三川町</v>
      </c>
      <c r="E358" s="12" t="s">
        <v>1478</v>
      </c>
      <c r="F358" s="12" t="s">
        <v>1575</v>
      </c>
    </row>
    <row r="359" spans="1:6" x14ac:dyDescent="0.4">
      <c r="A359" s="12" t="s">
        <v>1576</v>
      </c>
      <c r="B359" s="12" t="s">
        <v>1476</v>
      </c>
      <c r="C359" s="12" t="s">
        <v>1577</v>
      </c>
      <c r="D359" s="12" t="str">
        <f t="shared" si="5"/>
        <v>山形県庄内町</v>
      </c>
      <c r="E359" s="12" t="s">
        <v>1478</v>
      </c>
      <c r="F359" s="12" t="s">
        <v>1578</v>
      </c>
    </row>
    <row r="360" spans="1:6" x14ac:dyDescent="0.4">
      <c r="A360" s="12" t="s">
        <v>1579</v>
      </c>
      <c r="B360" s="12" t="s">
        <v>1476</v>
      </c>
      <c r="C360" s="12" t="s">
        <v>1580</v>
      </c>
      <c r="D360" s="12" t="str">
        <f t="shared" si="5"/>
        <v>山形県遊佐町</v>
      </c>
      <c r="E360" s="12" t="s">
        <v>1478</v>
      </c>
      <c r="F360" s="12" t="s">
        <v>1581</v>
      </c>
    </row>
    <row r="361" spans="1:6" x14ac:dyDescent="0.4">
      <c r="A361" s="9" t="s">
        <v>1582</v>
      </c>
      <c r="B361" s="9" t="s">
        <v>1583</v>
      </c>
      <c r="C361" s="10"/>
      <c r="D361" s="12" t="str">
        <f t="shared" si="5"/>
        <v>福島県</v>
      </c>
      <c r="E361" s="11" t="s">
        <v>1584</v>
      </c>
      <c r="F361" s="10"/>
    </row>
    <row r="362" spans="1:6" x14ac:dyDescent="0.4">
      <c r="A362" s="12" t="s">
        <v>1585</v>
      </c>
      <c r="B362" s="12" t="s">
        <v>1586</v>
      </c>
      <c r="C362" s="12" t="s">
        <v>1587</v>
      </c>
      <c r="D362" s="12" t="str">
        <f t="shared" si="5"/>
        <v>福島県福島市</v>
      </c>
      <c r="E362" s="12" t="s">
        <v>1588</v>
      </c>
      <c r="F362" s="12" t="s">
        <v>1589</v>
      </c>
    </row>
    <row r="363" spans="1:6" x14ac:dyDescent="0.4">
      <c r="A363" s="12" t="s">
        <v>1590</v>
      </c>
      <c r="B363" s="12" t="s">
        <v>1586</v>
      </c>
      <c r="C363" s="12" t="s">
        <v>1591</v>
      </c>
      <c r="D363" s="12" t="str">
        <f t="shared" si="5"/>
        <v>福島県会津若松市</v>
      </c>
      <c r="E363" s="12" t="s">
        <v>1588</v>
      </c>
      <c r="F363" s="12" t="s">
        <v>1592</v>
      </c>
    </row>
    <row r="364" spans="1:6" x14ac:dyDescent="0.4">
      <c r="A364" s="12" t="s">
        <v>1593</v>
      </c>
      <c r="B364" s="12" t="s">
        <v>1586</v>
      </c>
      <c r="C364" s="12" t="s">
        <v>1594</v>
      </c>
      <c r="D364" s="12" t="str">
        <f t="shared" si="5"/>
        <v>福島県郡山市</v>
      </c>
      <c r="E364" s="12" t="s">
        <v>1588</v>
      </c>
      <c r="F364" s="12" t="s">
        <v>1595</v>
      </c>
    </row>
    <row r="365" spans="1:6" x14ac:dyDescent="0.4">
      <c r="A365" s="12" t="s">
        <v>1596</v>
      </c>
      <c r="B365" s="12" t="s">
        <v>1586</v>
      </c>
      <c r="C365" s="12" t="s">
        <v>1597</v>
      </c>
      <c r="D365" s="12" t="str">
        <f t="shared" si="5"/>
        <v>福島県いわき市</v>
      </c>
      <c r="E365" s="12" t="s">
        <v>1588</v>
      </c>
      <c r="F365" s="12" t="s">
        <v>1598</v>
      </c>
    </row>
    <row r="366" spans="1:6" x14ac:dyDescent="0.4">
      <c r="A366" s="12" t="s">
        <v>1599</v>
      </c>
      <c r="B366" s="12" t="s">
        <v>1586</v>
      </c>
      <c r="C366" s="12" t="s">
        <v>1600</v>
      </c>
      <c r="D366" s="12" t="str">
        <f t="shared" si="5"/>
        <v>福島県白河市</v>
      </c>
      <c r="E366" s="12" t="s">
        <v>1588</v>
      </c>
      <c r="F366" s="12" t="s">
        <v>1601</v>
      </c>
    </row>
    <row r="367" spans="1:6" x14ac:dyDescent="0.4">
      <c r="A367" s="12" t="s">
        <v>1602</v>
      </c>
      <c r="B367" s="12" t="s">
        <v>1586</v>
      </c>
      <c r="C367" s="12" t="s">
        <v>1603</v>
      </c>
      <c r="D367" s="12" t="str">
        <f t="shared" si="5"/>
        <v>福島県須賀川市</v>
      </c>
      <c r="E367" s="12" t="s">
        <v>1588</v>
      </c>
      <c r="F367" s="12" t="s">
        <v>1604</v>
      </c>
    </row>
    <row r="368" spans="1:6" x14ac:dyDescent="0.4">
      <c r="A368" s="12" t="s">
        <v>1605</v>
      </c>
      <c r="B368" s="12" t="s">
        <v>1586</v>
      </c>
      <c r="C368" s="12" t="s">
        <v>1606</v>
      </c>
      <c r="D368" s="12" t="str">
        <f t="shared" si="5"/>
        <v>福島県喜多方市</v>
      </c>
      <c r="E368" s="12" t="s">
        <v>1588</v>
      </c>
      <c r="F368" s="12" t="s">
        <v>1607</v>
      </c>
    </row>
    <row r="369" spans="1:6" x14ac:dyDescent="0.4">
      <c r="A369" s="12" t="s">
        <v>1608</v>
      </c>
      <c r="B369" s="12" t="s">
        <v>1586</v>
      </c>
      <c r="C369" s="12" t="s">
        <v>1609</v>
      </c>
      <c r="D369" s="12" t="str">
        <f t="shared" si="5"/>
        <v>福島県相馬市</v>
      </c>
      <c r="E369" s="12" t="s">
        <v>1588</v>
      </c>
      <c r="F369" s="12" t="s">
        <v>1610</v>
      </c>
    </row>
    <row r="370" spans="1:6" x14ac:dyDescent="0.4">
      <c r="A370" s="12" t="s">
        <v>1611</v>
      </c>
      <c r="B370" s="12" t="s">
        <v>1586</v>
      </c>
      <c r="C370" s="12" t="s">
        <v>1612</v>
      </c>
      <c r="D370" s="12" t="str">
        <f t="shared" si="5"/>
        <v>福島県二本松市</v>
      </c>
      <c r="E370" s="12" t="s">
        <v>1588</v>
      </c>
      <c r="F370" s="12" t="s">
        <v>1613</v>
      </c>
    </row>
    <row r="371" spans="1:6" x14ac:dyDescent="0.4">
      <c r="A371" s="12" t="s">
        <v>1614</v>
      </c>
      <c r="B371" s="12" t="s">
        <v>1586</v>
      </c>
      <c r="C371" s="12" t="s">
        <v>1615</v>
      </c>
      <c r="D371" s="12" t="str">
        <f t="shared" si="5"/>
        <v>福島県田村市</v>
      </c>
      <c r="E371" s="12" t="s">
        <v>1588</v>
      </c>
      <c r="F371" s="12" t="s">
        <v>1616</v>
      </c>
    </row>
    <row r="372" spans="1:6" x14ac:dyDescent="0.4">
      <c r="A372" s="12" t="s">
        <v>1617</v>
      </c>
      <c r="B372" s="12" t="s">
        <v>1586</v>
      </c>
      <c r="C372" s="12" t="s">
        <v>1618</v>
      </c>
      <c r="D372" s="12" t="str">
        <f t="shared" si="5"/>
        <v>福島県南相馬市</v>
      </c>
      <c r="E372" s="12" t="s">
        <v>1588</v>
      </c>
      <c r="F372" s="12" t="s">
        <v>1619</v>
      </c>
    </row>
    <row r="373" spans="1:6" x14ac:dyDescent="0.4">
      <c r="A373" s="12" t="s">
        <v>1620</v>
      </c>
      <c r="B373" s="12" t="s">
        <v>1586</v>
      </c>
      <c r="C373" s="12" t="s">
        <v>593</v>
      </c>
      <c r="D373" s="12" t="str">
        <f t="shared" si="5"/>
        <v>福島県伊達市</v>
      </c>
      <c r="E373" s="12" t="s">
        <v>1588</v>
      </c>
      <c r="F373" s="12" t="s">
        <v>594</v>
      </c>
    </row>
    <row r="374" spans="1:6" x14ac:dyDescent="0.4">
      <c r="A374" s="12" t="s">
        <v>1621</v>
      </c>
      <c r="B374" s="12" t="s">
        <v>1586</v>
      </c>
      <c r="C374" s="12" t="s">
        <v>1622</v>
      </c>
      <c r="D374" s="12" t="str">
        <f t="shared" si="5"/>
        <v>福島県本宮市</v>
      </c>
      <c r="E374" s="12" t="s">
        <v>1588</v>
      </c>
      <c r="F374" s="12" t="s">
        <v>1623</v>
      </c>
    </row>
    <row r="375" spans="1:6" x14ac:dyDescent="0.4">
      <c r="A375" s="12" t="s">
        <v>1624</v>
      </c>
      <c r="B375" s="12" t="s">
        <v>1586</v>
      </c>
      <c r="C375" s="12" t="s">
        <v>1625</v>
      </c>
      <c r="D375" s="12" t="str">
        <f t="shared" si="5"/>
        <v>福島県桑折町</v>
      </c>
      <c r="E375" s="12" t="s">
        <v>1588</v>
      </c>
      <c r="F375" s="12" t="s">
        <v>1626</v>
      </c>
    </row>
    <row r="376" spans="1:6" x14ac:dyDescent="0.4">
      <c r="A376" s="12" t="s">
        <v>1627</v>
      </c>
      <c r="B376" s="12" t="s">
        <v>1586</v>
      </c>
      <c r="C376" s="12" t="s">
        <v>1628</v>
      </c>
      <c r="D376" s="12" t="str">
        <f t="shared" si="5"/>
        <v>福島県国見町</v>
      </c>
      <c r="E376" s="12" t="s">
        <v>1588</v>
      </c>
      <c r="F376" s="12" t="s">
        <v>1629</v>
      </c>
    </row>
    <row r="377" spans="1:6" x14ac:dyDescent="0.4">
      <c r="A377" s="12" t="s">
        <v>1630</v>
      </c>
      <c r="B377" s="12" t="s">
        <v>1586</v>
      </c>
      <c r="C377" s="12" t="s">
        <v>1631</v>
      </c>
      <c r="D377" s="12" t="str">
        <f t="shared" si="5"/>
        <v>福島県川俣町</v>
      </c>
      <c r="E377" s="12" t="s">
        <v>1588</v>
      </c>
      <c r="F377" s="12" t="s">
        <v>1632</v>
      </c>
    </row>
    <row r="378" spans="1:6" x14ac:dyDescent="0.4">
      <c r="A378" s="12" t="s">
        <v>1633</v>
      </c>
      <c r="B378" s="12" t="s">
        <v>1586</v>
      </c>
      <c r="C378" s="12" t="s">
        <v>1634</v>
      </c>
      <c r="D378" s="12" t="str">
        <f t="shared" si="5"/>
        <v>福島県大玉村</v>
      </c>
      <c r="E378" s="12" t="s">
        <v>1588</v>
      </c>
      <c r="F378" s="12" t="s">
        <v>1635</v>
      </c>
    </row>
    <row r="379" spans="1:6" x14ac:dyDescent="0.4">
      <c r="A379" s="12" t="s">
        <v>1636</v>
      </c>
      <c r="B379" s="12" t="s">
        <v>1586</v>
      </c>
      <c r="C379" s="12" t="s">
        <v>1637</v>
      </c>
      <c r="D379" s="12" t="str">
        <f t="shared" si="5"/>
        <v>福島県鏡石町</v>
      </c>
      <c r="E379" s="12" t="s">
        <v>1588</v>
      </c>
      <c r="F379" s="12" t="s">
        <v>1638</v>
      </c>
    </row>
    <row r="380" spans="1:6" x14ac:dyDescent="0.4">
      <c r="A380" s="12" t="s">
        <v>1639</v>
      </c>
      <c r="B380" s="12" t="s">
        <v>1586</v>
      </c>
      <c r="C380" s="12" t="s">
        <v>1640</v>
      </c>
      <c r="D380" s="12" t="str">
        <f t="shared" si="5"/>
        <v>福島県天栄村</v>
      </c>
      <c r="E380" s="12" t="s">
        <v>1588</v>
      </c>
      <c r="F380" s="12" t="s">
        <v>1641</v>
      </c>
    </row>
    <row r="381" spans="1:6" x14ac:dyDescent="0.4">
      <c r="A381" s="12" t="s">
        <v>1642</v>
      </c>
      <c r="B381" s="12" t="s">
        <v>1586</v>
      </c>
      <c r="C381" s="12" t="s">
        <v>1643</v>
      </c>
      <c r="D381" s="12" t="str">
        <f t="shared" si="5"/>
        <v>福島県下郷町</v>
      </c>
      <c r="E381" s="12" t="s">
        <v>1588</v>
      </c>
      <c r="F381" s="12" t="s">
        <v>1644</v>
      </c>
    </row>
    <row r="382" spans="1:6" x14ac:dyDescent="0.4">
      <c r="A382" s="12" t="s">
        <v>1645</v>
      </c>
      <c r="B382" s="12" t="s">
        <v>1586</v>
      </c>
      <c r="C382" s="12" t="s">
        <v>1646</v>
      </c>
      <c r="D382" s="12" t="str">
        <f t="shared" si="5"/>
        <v>福島県檜枝岐村</v>
      </c>
      <c r="E382" s="12" t="s">
        <v>1588</v>
      </c>
      <c r="F382" s="12" t="s">
        <v>1647</v>
      </c>
    </row>
    <row r="383" spans="1:6" x14ac:dyDescent="0.4">
      <c r="A383" s="12" t="s">
        <v>1648</v>
      </c>
      <c r="B383" s="12" t="s">
        <v>1586</v>
      </c>
      <c r="C383" s="12" t="s">
        <v>1649</v>
      </c>
      <c r="D383" s="12" t="str">
        <f t="shared" si="5"/>
        <v>福島県只見町</v>
      </c>
      <c r="E383" s="12" t="s">
        <v>1588</v>
      </c>
      <c r="F383" s="12" t="s">
        <v>1650</v>
      </c>
    </row>
    <row r="384" spans="1:6" x14ac:dyDescent="0.4">
      <c r="A384" s="12" t="s">
        <v>1651</v>
      </c>
      <c r="B384" s="12" t="s">
        <v>1586</v>
      </c>
      <c r="C384" s="12" t="s">
        <v>1652</v>
      </c>
      <c r="D384" s="12" t="str">
        <f t="shared" si="5"/>
        <v>福島県南会津町</v>
      </c>
      <c r="E384" s="12" t="s">
        <v>1588</v>
      </c>
      <c r="F384" s="12" t="s">
        <v>1653</v>
      </c>
    </row>
    <row r="385" spans="1:6" x14ac:dyDescent="0.4">
      <c r="A385" s="12" t="s">
        <v>1654</v>
      </c>
      <c r="B385" s="12" t="s">
        <v>1586</v>
      </c>
      <c r="C385" s="12" t="s">
        <v>1655</v>
      </c>
      <c r="D385" s="12" t="str">
        <f t="shared" si="5"/>
        <v>福島県北塩原村</v>
      </c>
      <c r="E385" s="12" t="s">
        <v>1588</v>
      </c>
      <c r="F385" s="12" t="s">
        <v>1656</v>
      </c>
    </row>
    <row r="386" spans="1:6" x14ac:dyDescent="0.4">
      <c r="A386" s="12" t="s">
        <v>1657</v>
      </c>
      <c r="B386" s="12" t="s">
        <v>1586</v>
      </c>
      <c r="C386" s="12" t="s">
        <v>1658</v>
      </c>
      <c r="D386" s="12" t="str">
        <f t="shared" si="5"/>
        <v>福島県西会津町</v>
      </c>
      <c r="E386" s="12" t="s">
        <v>1588</v>
      </c>
      <c r="F386" s="12" t="s">
        <v>1659</v>
      </c>
    </row>
    <row r="387" spans="1:6" x14ac:dyDescent="0.4">
      <c r="A387" s="12" t="s">
        <v>1660</v>
      </c>
      <c r="B387" s="12" t="s">
        <v>1586</v>
      </c>
      <c r="C387" s="12" t="s">
        <v>1661</v>
      </c>
      <c r="D387" s="12" t="str">
        <f t="shared" si="5"/>
        <v>福島県磐梯町</v>
      </c>
      <c r="E387" s="12" t="s">
        <v>1588</v>
      </c>
      <c r="F387" s="12" t="s">
        <v>1662</v>
      </c>
    </row>
    <row r="388" spans="1:6" x14ac:dyDescent="0.4">
      <c r="A388" s="12" t="s">
        <v>1663</v>
      </c>
      <c r="B388" s="12" t="s">
        <v>1586</v>
      </c>
      <c r="C388" s="12" t="s">
        <v>1664</v>
      </c>
      <c r="D388" s="12" t="str">
        <f t="shared" ref="D388:D451" si="6">B388&amp;C388</f>
        <v>福島県猪苗代町</v>
      </c>
      <c r="E388" s="12" t="s">
        <v>1588</v>
      </c>
      <c r="F388" s="12" t="s">
        <v>1665</v>
      </c>
    </row>
    <row r="389" spans="1:6" x14ac:dyDescent="0.4">
      <c r="A389" s="12" t="s">
        <v>1666</v>
      </c>
      <c r="B389" s="12" t="s">
        <v>1586</v>
      </c>
      <c r="C389" s="12" t="s">
        <v>1667</v>
      </c>
      <c r="D389" s="12" t="str">
        <f t="shared" si="6"/>
        <v>福島県会津坂下町</v>
      </c>
      <c r="E389" s="12" t="s">
        <v>1588</v>
      </c>
      <c r="F389" s="12" t="s">
        <v>1668</v>
      </c>
    </row>
    <row r="390" spans="1:6" x14ac:dyDescent="0.4">
      <c r="A390" s="12" t="s">
        <v>1669</v>
      </c>
      <c r="B390" s="12" t="s">
        <v>1586</v>
      </c>
      <c r="C390" s="12" t="s">
        <v>1670</v>
      </c>
      <c r="D390" s="12" t="str">
        <f t="shared" si="6"/>
        <v>福島県湯川村</v>
      </c>
      <c r="E390" s="12" t="s">
        <v>1588</v>
      </c>
      <c r="F390" s="12" t="s">
        <v>1671</v>
      </c>
    </row>
    <row r="391" spans="1:6" x14ac:dyDescent="0.4">
      <c r="A391" s="12" t="s">
        <v>1672</v>
      </c>
      <c r="B391" s="12" t="s">
        <v>1586</v>
      </c>
      <c r="C391" s="12" t="s">
        <v>1673</v>
      </c>
      <c r="D391" s="12" t="str">
        <f t="shared" si="6"/>
        <v>福島県柳津町</v>
      </c>
      <c r="E391" s="12" t="s">
        <v>1588</v>
      </c>
      <c r="F391" s="12" t="s">
        <v>1674</v>
      </c>
    </row>
    <row r="392" spans="1:6" x14ac:dyDescent="0.4">
      <c r="A392" s="12" t="s">
        <v>1675</v>
      </c>
      <c r="B392" s="12" t="s">
        <v>1586</v>
      </c>
      <c r="C392" s="12" t="s">
        <v>1676</v>
      </c>
      <c r="D392" s="12" t="str">
        <f t="shared" si="6"/>
        <v>福島県三島町</v>
      </c>
      <c r="E392" s="12" t="s">
        <v>1588</v>
      </c>
      <c r="F392" s="12" t="s">
        <v>1677</v>
      </c>
    </row>
    <row r="393" spans="1:6" x14ac:dyDescent="0.4">
      <c r="A393" s="12" t="s">
        <v>1678</v>
      </c>
      <c r="B393" s="12" t="s">
        <v>1586</v>
      </c>
      <c r="C393" s="12" t="s">
        <v>1538</v>
      </c>
      <c r="D393" s="12" t="str">
        <f t="shared" si="6"/>
        <v>福島県金山町</v>
      </c>
      <c r="E393" s="12" t="s">
        <v>1588</v>
      </c>
      <c r="F393" s="12" t="s">
        <v>1539</v>
      </c>
    </row>
    <row r="394" spans="1:6" x14ac:dyDescent="0.4">
      <c r="A394" s="12" t="s">
        <v>1679</v>
      </c>
      <c r="B394" s="12" t="s">
        <v>1586</v>
      </c>
      <c r="C394" s="12" t="s">
        <v>1680</v>
      </c>
      <c r="D394" s="12" t="str">
        <f t="shared" si="6"/>
        <v>福島県昭和村</v>
      </c>
      <c r="E394" s="12" t="s">
        <v>1588</v>
      </c>
      <c r="F394" s="12" t="s">
        <v>1681</v>
      </c>
    </row>
    <row r="395" spans="1:6" x14ac:dyDescent="0.4">
      <c r="A395" s="12" t="s">
        <v>1682</v>
      </c>
      <c r="B395" s="12" t="s">
        <v>1586</v>
      </c>
      <c r="C395" s="12" t="s">
        <v>1683</v>
      </c>
      <c r="D395" s="12" t="str">
        <f t="shared" si="6"/>
        <v>福島県会津美里町</v>
      </c>
      <c r="E395" s="12" t="s">
        <v>1588</v>
      </c>
      <c r="F395" s="12" t="s">
        <v>1684</v>
      </c>
    </row>
    <row r="396" spans="1:6" x14ac:dyDescent="0.4">
      <c r="A396" s="12" t="s">
        <v>1685</v>
      </c>
      <c r="B396" s="12" t="s">
        <v>1586</v>
      </c>
      <c r="C396" s="12" t="s">
        <v>1686</v>
      </c>
      <c r="D396" s="12" t="str">
        <f t="shared" si="6"/>
        <v>福島県西郷村</v>
      </c>
      <c r="E396" s="12" t="s">
        <v>1588</v>
      </c>
      <c r="F396" s="12" t="s">
        <v>1687</v>
      </c>
    </row>
    <row r="397" spans="1:6" x14ac:dyDescent="0.4">
      <c r="A397" s="12" t="s">
        <v>1688</v>
      </c>
      <c r="B397" s="12" t="s">
        <v>1586</v>
      </c>
      <c r="C397" s="12" t="s">
        <v>1689</v>
      </c>
      <c r="D397" s="12" t="str">
        <f t="shared" si="6"/>
        <v>福島県泉崎村</v>
      </c>
      <c r="E397" s="12" t="s">
        <v>1588</v>
      </c>
      <c r="F397" s="12" t="s">
        <v>1690</v>
      </c>
    </row>
    <row r="398" spans="1:6" x14ac:dyDescent="0.4">
      <c r="A398" s="12" t="s">
        <v>1691</v>
      </c>
      <c r="B398" s="12" t="s">
        <v>1586</v>
      </c>
      <c r="C398" s="12" t="s">
        <v>1692</v>
      </c>
      <c r="D398" s="12" t="str">
        <f t="shared" si="6"/>
        <v>福島県中島村</v>
      </c>
      <c r="E398" s="12" t="s">
        <v>1588</v>
      </c>
      <c r="F398" s="12" t="s">
        <v>1693</v>
      </c>
    </row>
    <row r="399" spans="1:6" x14ac:dyDescent="0.4">
      <c r="A399" s="12" t="s">
        <v>1694</v>
      </c>
      <c r="B399" s="12" t="s">
        <v>1586</v>
      </c>
      <c r="C399" s="12" t="s">
        <v>1695</v>
      </c>
      <c r="D399" s="12" t="str">
        <f t="shared" si="6"/>
        <v>福島県矢吹町</v>
      </c>
      <c r="E399" s="12" t="s">
        <v>1588</v>
      </c>
      <c r="F399" s="12" t="s">
        <v>1696</v>
      </c>
    </row>
    <row r="400" spans="1:6" x14ac:dyDescent="0.4">
      <c r="A400" s="12" t="s">
        <v>1697</v>
      </c>
      <c r="B400" s="12" t="s">
        <v>1586</v>
      </c>
      <c r="C400" s="12" t="s">
        <v>1698</v>
      </c>
      <c r="D400" s="12" t="str">
        <f t="shared" si="6"/>
        <v>福島県棚倉町</v>
      </c>
      <c r="E400" s="12" t="s">
        <v>1588</v>
      </c>
      <c r="F400" s="12" t="s">
        <v>1699</v>
      </c>
    </row>
    <row r="401" spans="1:6" x14ac:dyDescent="0.4">
      <c r="A401" s="12" t="s">
        <v>1700</v>
      </c>
      <c r="B401" s="12" t="s">
        <v>1586</v>
      </c>
      <c r="C401" s="12" t="s">
        <v>1701</v>
      </c>
      <c r="D401" s="12" t="str">
        <f t="shared" si="6"/>
        <v>福島県矢祭町</v>
      </c>
      <c r="E401" s="12" t="s">
        <v>1588</v>
      </c>
      <c r="F401" s="12" t="s">
        <v>1702</v>
      </c>
    </row>
    <row r="402" spans="1:6" x14ac:dyDescent="0.4">
      <c r="A402" s="12" t="s">
        <v>1703</v>
      </c>
      <c r="B402" s="12" t="s">
        <v>1586</v>
      </c>
      <c r="C402" s="12" t="s">
        <v>1704</v>
      </c>
      <c r="D402" s="12" t="str">
        <f t="shared" si="6"/>
        <v>福島県塙町</v>
      </c>
      <c r="E402" s="12" t="s">
        <v>1588</v>
      </c>
      <c r="F402" s="12" t="s">
        <v>1705</v>
      </c>
    </row>
    <row r="403" spans="1:6" x14ac:dyDescent="0.4">
      <c r="A403" s="12" t="s">
        <v>1706</v>
      </c>
      <c r="B403" s="12" t="s">
        <v>1586</v>
      </c>
      <c r="C403" s="12" t="s">
        <v>1707</v>
      </c>
      <c r="D403" s="12" t="str">
        <f t="shared" si="6"/>
        <v>福島県鮫川村</v>
      </c>
      <c r="E403" s="12" t="s">
        <v>1588</v>
      </c>
      <c r="F403" s="12" t="s">
        <v>1708</v>
      </c>
    </row>
    <row r="404" spans="1:6" x14ac:dyDescent="0.4">
      <c r="A404" s="12" t="s">
        <v>1709</v>
      </c>
      <c r="B404" s="12" t="s">
        <v>1586</v>
      </c>
      <c r="C404" s="12" t="s">
        <v>1710</v>
      </c>
      <c r="D404" s="12" t="str">
        <f t="shared" si="6"/>
        <v>福島県石川町</v>
      </c>
      <c r="E404" s="12" t="s">
        <v>1588</v>
      </c>
      <c r="F404" s="12" t="s">
        <v>1711</v>
      </c>
    </row>
    <row r="405" spans="1:6" x14ac:dyDescent="0.4">
      <c r="A405" s="12" t="s">
        <v>1712</v>
      </c>
      <c r="B405" s="12" t="s">
        <v>1586</v>
      </c>
      <c r="C405" s="12" t="s">
        <v>1713</v>
      </c>
      <c r="D405" s="12" t="str">
        <f t="shared" si="6"/>
        <v>福島県玉川村</v>
      </c>
      <c r="E405" s="12" t="s">
        <v>1588</v>
      </c>
      <c r="F405" s="12" t="s">
        <v>1714</v>
      </c>
    </row>
    <row r="406" spans="1:6" x14ac:dyDescent="0.4">
      <c r="A406" s="12" t="s">
        <v>1715</v>
      </c>
      <c r="B406" s="12" t="s">
        <v>1586</v>
      </c>
      <c r="C406" s="12" t="s">
        <v>1716</v>
      </c>
      <c r="D406" s="12" t="str">
        <f t="shared" si="6"/>
        <v>福島県平田村</v>
      </c>
      <c r="E406" s="12" t="s">
        <v>1588</v>
      </c>
      <c r="F406" s="12" t="s">
        <v>1717</v>
      </c>
    </row>
    <row r="407" spans="1:6" x14ac:dyDescent="0.4">
      <c r="A407" s="12" t="s">
        <v>1718</v>
      </c>
      <c r="B407" s="12" t="s">
        <v>1586</v>
      </c>
      <c r="C407" s="12" t="s">
        <v>1719</v>
      </c>
      <c r="D407" s="12" t="str">
        <f t="shared" si="6"/>
        <v>福島県浅川町</v>
      </c>
      <c r="E407" s="12" t="s">
        <v>1588</v>
      </c>
      <c r="F407" s="12" t="s">
        <v>1720</v>
      </c>
    </row>
    <row r="408" spans="1:6" x14ac:dyDescent="0.4">
      <c r="A408" s="12" t="s">
        <v>1721</v>
      </c>
      <c r="B408" s="12" t="s">
        <v>1586</v>
      </c>
      <c r="C408" s="12" t="s">
        <v>1722</v>
      </c>
      <c r="D408" s="12" t="str">
        <f t="shared" si="6"/>
        <v>福島県古殿町</v>
      </c>
      <c r="E408" s="12" t="s">
        <v>1588</v>
      </c>
      <c r="F408" s="12" t="s">
        <v>1723</v>
      </c>
    </row>
    <row r="409" spans="1:6" x14ac:dyDescent="0.4">
      <c r="A409" s="12" t="s">
        <v>1724</v>
      </c>
      <c r="B409" s="12" t="s">
        <v>1586</v>
      </c>
      <c r="C409" s="12" t="s">
        <v>1725</v>
      </c>
      <c r="D409" s="12" t="str">
        <f t="shared" si="6"/>
        <v>福島県三春町</v>
      </c>
      <c r="E409" s="12" t="s">
        <v>1588</v>
      </c>
      <c r="F409" s="12" t="s">
        <v>1726</v>
      </c>
    </row>
    <row r="410" spans="1:6" x14ac:dyDescent="0.4">
      <c r="A410" s="12" t="s">
        <v>1727</v>
      </c>
      <c r="B410" s="12" t="s">
        <v>1586</v>
      </c>
      <c r="C410" s="12" t="s">
        <v>1728</v>
      </c>
      <c r="D410" s="12" t="str">
        <f t="shared" si="6"/>
        <v>福島県小野町</v>
      </c>
      <c r="E410" s="12" t="s">
        <v>1588</v>
      </c>
      <c r="F410" s="12" t="s">
        <v>1729</v>
      </c>
    </row>
    <row r="411" spans="1:6" x14ac:dyDescent="0.4">
      <c r="A411" s="12" t="s">
        <v>1730</v>
      </c>
      <c r="B411" s="12" t="s">
        <v>1586</v>
      </c>
      <c r="C411" s="12" t="s">
        <v>1731</v>
      </c>
      <c r="D411" s="12" t="str">
        <f t="shared" si="6"/>
        <v>福島県広野町</v>
      </c>
      <c r="E411" s="12" t="s">
        <v>1588</v>
      </c>
      <c r="F411" s="12" t="s">
        <v>1732</v>
      </c>
    </row>
    <row r="412" spans="1:6" x14ac:dyDescent="0.4">
      <c r="A412" s="12" t="s">
        <v>1733</v>
      </c>
      <c r="B412" s="12" t="s">
        <v>1586</v>
      </c>
      <c r="C412" s="12" t="s">
        <v>1734</v>
      </c>
      <c r="D412" s="12" t="str">
        <f t="shared" si="6"/>
        <v>福島県楢葉町</v>
      </c>
      <c r="E412" s="12" t="s">
        <v>1588</v>
      </c>
      <c r="F412" s="12" t="s">
        <v>1735</v>
      </c>
    </row>
    <row r="413" spans="1:6" x14ac:dyDescent="0.4">
      <c r="A413" s="12" t="s">
        <v>1736</v>
      </c>
      <c r="B413" s="12" t="s">
        <v>1586</v>
      </c>
      <c r="C413" s="12" t="s">
        <v>1737</v>
      </c>
      <c r="D413" s="12" t="str">
        <f t="shared" si="6"/>
        <v>福島県富岡町</v>
      </c>
      <c r="E413" s="12" t="s">
        <v>1588</v>
      </c>
      <c r="F413" s="12" t="s">
        <v>1738</v>
      </c>
    </row>
    <row r="414" spans="1:6" x14ac:dyDescent="0.4">
      <c r="A414" s="12" t="s">
        <v>1739</v>
      </c>
      <c r="B414" s="12" t="s">
        <v>1586</v>
      </c>
      <c r="C414" s="12" t="s">
        <v>1740</v>
      </c>
      <c r="D414" s="12" t="str">
        <f t="shared" si="6"/>
        <v>福島県川内村</v>
      </c>
      <c r="E414" s="12" t="s">
        <v>1588</v>
      </c>
      <c r="F414" s="12" t="s">
        <v>1741</v>
      </c>
    </row>
    <row r="415" spans="1:6" x14ac:dyDescent="0.4">
      <c r="A415" s="12" t="s">
        <v>1742</v>
      </c>
      <c r="B415" s="12" t="s">
        <v>1586</v>
      </c>
      <c r="C415" s="12" t="s">
        <v>1743</v>
      </c>
      <c r="D415" s="12" t="str">
        <f t="shared" si="6"/>
        <v>福島県大熊町</v>
      </c>
      <c r="E415" s="12" t="s">
        <v>1588</v>
      </c>
      <c r="F415" s="12" t="s">
        <v>1744</v>
      </c>
    </row>
    <row r="416" spans="1:6" x14ac:dyDescent="0.4">
      <c r="A416" s="12" t="s">
        <v>1745</v>
      </c>
      <c r="B416" s="12" t="s">
        <v>1586</v>
      </c>
      <c r="C416" s="12" t="s">
        <v>1746</v>
      </c>
      <c r="D416" s="12" t="str">
        <f t="shared" si="6"/>
        <v>福島県双葉町</v>
      </c>
      <c r="E416" s="12" t="s">
        <v>1588</v>
      </c>
      <c r="F416" s="12" t="s">
        <v>1747</v>
      </c>
    </row>
    <row r="417" spans="1:6" x14ac:dyDescent="0.4">
      <c r="A417" s="12" t="s">
        <v>1748</v>
      </c>
      <c r="B417" s="12" t="s">
        <v>1586</v>
      </c>
      <c r="C417" s="12" t="s">
        <v>1749</v>
      </c>
      <c r="D417" s="12" t="str">
        <f t="shared" si="6"/>
        <v>福島県浪江町</v>
      </c>
      <c r="E417" s="12" t="s">
        <v>1588</v>
      </c>
      <c r="F417" s="12" t="s">
        <v>1750</v>
      </c>
    </row>
    <row r="418" spans="1:6" x14ac:dyDescent="0.4">
      <c r="A418" s="12" t="s">
        <v>1751</v>
      </c>
      <c r="B418" s="12" t="s">
        <v>1586</v>
      </c>
      <c r="C418" s="12" t="s">
        <v>1752</v>
      </c>
      <c r="D418" s="12" t="str">
        <f t="shared" si="6"/>
        <v>福島県葛尾村</v>
      </c>
      <c r="E418" s="12" t="s">
        <v>1588</v>
      </c>
      <c r="F418" s="12" t="s">
        <v>1753</v>
      </c>
    </row>
    <row r="419" spans="1:6" x14ac:dyDescent="0.4">
      <c r="A419" s="12" t="s">
        <v>1754</v>
      </c>
      <c r="B419" s="12" t="s">
        <v>1586</v>
      </c>
      <c r="C419" s="12" t="s">
        <v>1755</v>
      </c>
      <c r="D419" s="12" t="str">
        <f t="shared" si="6"/>
        <v>福島県新地町</v>
      </c>
      <c r="E419" s="12" t="s">
        <v>1588</v>
      </c>
      <c r="F419" s="12" t="s">
        <v>1756</v>
      </c>
    </row>
    <row r="420" spans="1:6" x14ac:dyDescent="0.4">
      <c r="A420" s="12" t="s">
        <v>1757</v>
      </c>
      <c r="B420" s="12" t="s">
        <v>1586</v>
      </c>
      <c r="C420" s="12" t="s">
        <v>1758</v>
      </c>
      <c r="D420" s="12" t="str">
        <f t="shared" si="6"/>
        <v>福島県飯舘村</v>
      </c>
      <c r="E420" s="12" t="s">
        <v>1588</v>
      </c>
      <c r="F420" s="12" t="s">
        <v>1759</v>
      </c>
    </row>
    <row r="421" spans="1:6" x14ac:dyDescent="0.4">
      <c r="A421" s="9" t="s">
        <v>1760</v>
      </c>
      <c r="B421" s="9" t="s">
        <v>1761</v>
      </c>
      <c r="C421" s="10"/>
      <c r="D421" s="12" t="str">
        <f t="shared" si="6"/>
        <v>茨城県</v>
      </c>
      <c r="E421" s="11" t="s">
        <v>1762</v>
      </c>
      <c r="F421" s="10"/>
    </row>
    <row r="422" spans="1:6" x14ac:dyDescent="0.4">
      <c r="A422" s="12" t="s">
        <v>1763</v>
      </c>
      <c r="B422" s="12" t="s">
        <v>1764</v>
      </c>
      <c r="C422" s="12" t="s">
        <v>1765</v>
      </c>
      <c r="D422" s="12" t="str">
        <f t="shared" si="6"/>
        <v>茨城県水戸市</v>
      </c>
      <c r="E422" s="12" t="s">
        <v>1766</v>
      </c>
      <c r="F422" s="12" t="s">
        <v>1767</v>
      </c>
    </row>
    <row r="423" spans="1:6" x14ac:dyDescent="0.4">
      <c r="A423" s="12" t="s">
        <v>1768</v>
      </c>
      <c r="B423" s="12" t="s">
        <v>1764</v>
      </c>
      <c r="C423" s="12" t="s">
        <v>1769</v>
      </c>
      <c r="D423" s="12" t="str">
        <f t="shared" si="6"/>
        <v>茨城県日立市</v>
      </c>
      <c r="E423" s="12" t="s">
        <v>1766</v>
      </c>
      <c r="F423" s="12" t="s">
        <v>1770</v>
      </c>
    </row>
    <row r="424" spans="1:6" x14ac:dyDescent="0.4">
      <c r="A424" s="12" t="s">
        <v>1771</v>
      </c>
      <c r="B424" s="12" t="s">
        <v>1764</v>
      </c>
      <c r="C424" s="12" t="s">
        <v>1772</v>
      </c>
      <c r="D424" s="12" t="str">
        <f t="shared" si="6"/>
        <v>茨城県土浦市</v>
      </c>
      <c r="E424" s="12" t="s">
        <v>1766</v>
      </c>
      <c r="F424" s="12" t="s">
        <v>1773</v>
      </c>
    </row>
    <row r="425" spans="1:6" x14ac:dyDescent="0.4">
      <c r="A425" s="12" t="s">
        <v>1774</v>
      </c>
      <c r="B425" s="12" t="s">
        <v>1764</v>
      </c>
      <c r="C425" s="12" t="s">
        <v>1775</v>
      </c>
      <c r="D425" s="12" t="str">
        <f t="shared" si="6"/>
        <v>茨城県古河市</v>
      </c>
      <c r="E425" s="12" t="s">
        <v>1766</v>
      </c>
      <c r="F425" s="12" t="s">
        <v>1776</v>
      </c>
    </row>
    <row r="426" spans="1:6" x14ac:dyDescent="0.4">
      <c r="A426" s="12" t="s">
        <v>1777</v>
      </c>
      <c r="B426" s="12" t="s">
        <v>1764</v>
      </c>
      <c r="C426" s="12" t="s">
        <v>1778</v>
      </c>
      <c r="D426" s="12" t="str">
        <f t="shared" si="6"/>
        <v>茨城県石岡市</v>
      </c>
      <c r="E426" s="12" t="s">
        <v>1766</v>
      </c>
      <c r="F426" s="12" t="s">
        <v>1779</v>
      </c>
    </row>
    <row r="427" spans="1:6" x14ac:dyDescent="0.4">
      <c r="A427" s="12" t="s">
        <v>1780</v>
      </c>
      <c r="B427" s="12" t="s">
        <v>1764</v>
      </c>
      <c r="C427" s="12" t="s">
        <v>1781</v>
      </c>
      <c r="D427" s="12" t="str">
        <f t="shared" si="6"/>
        <v>茨城県結城市</v>
      </c>
      <c r="E427" s="12" t="s">
        <v>1766</v>
      </c>
      <c r="F427" s="12" t="s">
        <v>1782</v>
      </c>
    </row>
    <row r="428" spans="1:6" x14ac:dyDescent="0.4">
      <c r="A428" s="12" t="s">
        <v>1783</v>
      </c>
      <c r="B428" s="12" t="s">
        <v>1764</v>
      </c>
      <c r="C428" s="12" t="s">
        <v>1784</v>
      </c>
      <c r="D428" s="12" t="str">
        <f t="shared" si="6"/>
        <v>茨城県龍ケ崎市</v>
      </c>
      <c r="E428" s="12" t="s">
        <v>1766</v>
      </c>
      <c r="F428" s="12" t="s">
        <v>1785</v>
      </c>
    </row>
    <row r="429" spans="1:6" x14ac:dyDescent="0.4">
      <c r="A429" s="12" t="s">
        <v>1786</v>
      </c>
      <c r="B429" s="12" t="s">
        <v>1764</v>
      </c>
      <c r="C429" s="12" t="s">
        <v>1787</v>
      </c>
      <c r="D429" s="12" t="str">
        <f t="shared" si="6"/>
        <v>茨城県下妻市</v>
      </c>
      <c r="E429" s="12" t="s">
        <v>1766</v>
      </c>
      <c r="F429" s="12" t="s">
        <v>1788</v>
      </c>
    </row>
    <row r="430" spans="1:6" x14ac:dyDescent="0.4">
      <c r="A430" s="12" t="s">
        <v>1789</v>
      </c>
      <c r="B430" s="12" t="s">
        <v>1764</v>
      </c>
      <c r="C430" s="12" t="s">
        <v>1790</v>
      </c>
      <c r="D430" s="12" t="str">
        <f t="shared" si="6"/>
        <v>茨城県常総市</v>
      </c>
      <c r="E430" s="12" t="s">
        <v>1766</v>
      </c>
      <c r="F430" s="12" t="s">
        <v>1791</v>
      </c>
    </row>
    <row r="431" spans="1:6" x14ac:dyDescent="0.4">
      <c r="A431" s="12" t="s">
        <v>1792</v>
      </c>
      <c r="B431" s="12" t="s">
        <v>1764</v>
      </c>
      <c r="C431" s="12" t="s">
        <v>1793</v>
      </c>
      <c r="D431" s="12" t="str">
        <f t="shared" si="6"/>
        <v>茨城県常陸太田市</v>
      </c>
      <c r="E431" s="12" t="s">
        <v>1766</v>
      </c>
      <c r="F431" s="12" t="s">
        <v>1794</v>
      </c>
    </row>
    <row r="432" spans="1:6" x14ac:dyDescent="0.4">
      <c r="A432" s="12" t="s">
        <v>1795</v>
      </c>
      <c r="B432" s="12" t="s">
        <v>1764</v>
      </c>
      <c r="C432" s="12" t="s">
        <v>1796</v>
      </c>
      <c r="D432" s="12" t="str">
        <f t="shared" si="6"/>
        <v>茨城県高萩市</v>
      </c>
      <c r="E432" s="12" t="s">
        <v>1766</v>
      </c>
      <c r="F432" s="12" t="s">
        <v>1797</v>
      </c>
    </row>
    <row r="433" spans="1:6" x14ac:dyDescent="0.4">
      <c r="A433" s="12" t="s">
        <v>1798</v>
      </c>
      <c r="B433" s="12" t="s">
        <v>1764</v>
      </c>
      <c r="C433" s="12" t="s">
        <v>1799</v>
      </c>
      <c r="D433" s="12" t="str">
        <f t="shared" si="6"/>
        <v>茨城県北茨城市</v>
      </c>
      <c r="E433" s="12" t="s">
        <v>1766</v>
      </c>
      <c r="F433" s="12" t="s">
        <v>1800</v>
      </c>
    </row>
    <row r="434" spans="1:6" x14ac:dyDescent="0.4">
      <c r="A434" s="12" t="s">
        <v>1801</v>
      </c>
      <c r="B434" s="12" t="s">
        <v>1764</v>
      </c>
      <c r="C434" s="12" t="s">
        <v>1802</v>
      </c>
      <c r="D434" s="12" t="str">
        <f t="shared" si="6"/>
        <v>茨城県笠間市</v>
      </c>
      <c r="E434" s="12" t="s">
        <v>1766</v>
      </c>
      <c r="F434" s="12" t="s">
        <v>1803</v>
      </c>
    </row>
    <row r="435" spans="1:6" x14ac:dyDescent="0.4">
      <c r="A435" s="12" t="s">
        <v>1804</v>
      </c>
      <c r="B435" s="12" t="s">
        <v>1764</v>
      </c>
      <c r="C435" s="12" t="s">
        <v>1805</v>
      </c>
      <c r="D435" s="12" t="str">
        <f t="shared" si="6"/>
        <v>茨城県取手市</v>
      </c>
      <c r="E435" s="12" t="s">
        <v>1766</v>
      </c>
      <c r="F435" s="12" t="s">
        <v>1806</v>
      </c>
    </row>
    <row r="436" spans="1:6" x14ac:dyDescent="0.4">
      <c r="A436" s="12" t="s">
        <v>1807</v>
      </c>
      <c r="B436" s="12" t="s">
        <v>1764</v>
      </c>
      <c r="C436" s="12" t="s">
        <v>1808</v>
      </c>
      <c r="D436" s="12" t="str">
        <f t="shared" si="6"/>
        <v>茨城県牛久市</v>
      </c>
      <c r="E436" s="12" t="s">
        <v>1766</v>
      </c>
      <c r="F436" s="12" t="s">
        <v>1809</v>
      </c>
    </row>
    <row r="437" spans="1:6" x14ac:dyDescent="0.4">
      <c r="A437" s="12" t="s">
        <v>1810</v>
      </c>
      <c r="B437" s="12" t="s">
        <v>1764</v>
      </c>
      <c r="C437" s="12" t="s">
        <v>1811</v>
      </c>
      <c r="D437" s="12" t="str">
        <f t="shared" si="6"/>
        <v>茨城県つくば市</v>
      </c>
      <c r="E437" s="12" t="s">
        <v>1766</v>
      </c>
      <c r="F437" s="12" t="s">
        <v>1812</v>
      </c>
    </row>
    <row r="438" spans="1:6" x14ac:dyDescent="0.4">
      <c r="A438" s="12" t="s">
        <v>1813</v>
      </c>
      <c r="B438" s="12" t="s">
        <v>1764</v>
      </c>
      <c r="C438" s="12" t="s">
        <v>1814</v>
      </c>
      <c r="D438" s="12" t="str">
        <f t="shared" si="6"/>
        <v>茨城県ひたちなか市</v>
      </c>
      <c r="E438" s="12" t="s">
        <v>1766</v>
      </c>
      <c r="F438" s="12" t="s">
        <v>1815</v>
      </c>
    </row>
    <row r="439" spans="1:6" x14ac:dyDescent="0.4">
      <c r="A439" s="12" t="s">
        <v>1816</v>
      </c>
      <c r="B439" s="12" t="s">
        <v>1764</v>
      </c>
      <c r="C439" s="12" t="s">
        <v>1817</v>
      </c>
      <c r="D439" s="12" t="str">
        <f t="shared" si="6"/>
        <v>茨城県鹿嶋市</v>
      </c>
      <c r="E439" s="12" t="s">
        <v>1766</v>
      </c>
      <c r="F439" s="12" t="s">
        <v>1818</v>
      </c>
    </row>
    <row r="440" spans="1:6" x14ac:dyDescent="0.4">
      <c r="A440" s="12" t="s">
        <v>1819</v>
      </c>
      <c r="B440" s="12" t="s">
        <v>1764</v>
      </c>
      <c r="C440" s="12" t="s">
        <v>1820</v>
      </c>
      <c r="D440" s="12" t="str">
        <f t="shared" si="6"/>
        <v>茨城県潮来市</v>
      </c>
      <c r="E440" s="12" t="s">
        <v>1766</v>
      </c>
      <c r="F440" s="12" t="s">
        <v>1821</v>
      </c>
    </row>
    <row r="441" spans="1:6" x14ac:dyDescent="0.4">
      <c r="A441" s="12" t="s">
        <v>1822</v>
      </c>
      <c r="B441" s="12" t="s">
        <v>1764</v>
      </c>
      <c r="C441" s="12" t="s">
        <v>1823</v>
      </c>
      <c r="D441" s="12" t="str">
        <f t="shared" si="6"/>
        <v>茨城県守谷市</v>
      </c>
      <c r="E441" s="12" t="s">
        <v>1766</v>
      </c>
      <c r="F441" s="12" t="s">
        <v>1824</v>
      </c>
    </row>
    <row r="442" spans="1:6" x14ac:dyDescent="0.4">
      <c r="A442" s="12" t="s">
        <v>1825</v>
      </c>
      <c r="B442" s="12" t="s">
        <v>1764</v>
      </c>
      <c r="C442" s="12" t="s">
        <v>1826</v>
      </c>
      <c r="D442" s="12" t="str">
        <f t="shared" si="6"/>
        <v>茨城県常陸大宮市</v>
      </c>
      <c r="E442" s="12" t="s">
        <v>1766</v>
      </c>
      <c r="F442" s="12" t="s">
        <v>1827</v>
      </c>
    </row>
    <row r="443" spans="1:6" x14ac:dyDescent="0.4">
      <c r="A443" s="12" t="s">
        <v>1828</v>
      </c>
      <c r="B443" s="12" t="s">
        <v>1764</v>
      </c>
      <c r="C443" s="12" t="s">
        <v>1829</v>
      </c>
      <c r="D443" s="12" t="str">
        <f t="shared" si="6"/>
        <v>茨城県那珂市</v>
      </c>
      <c r="E443" s="12" t="s">
        <v>1766</v>
      </c>
      <c r="F443" s="12" t="s">
        <v>1830</v>
      </c>
    </row>
    <row r="444" spans="1:6" x14ac:dyDescent="0.4">
      <c r="A444" s="12" t="s">
        <v>1831</v>
      </c>
      <c r="B444" s="12" t="s">
        <v>1764</v>
      </c>
      <c r="C444" s="12" t="s">
        <v>1832</v>
      </c>
      <c r="D444" s="12" t="str">
        <f t="shared" si="6"/>
        <v>茨城県筑西市</v>
      </c>
      <c r="E444" s="12" t="s">
        <v>1766</v>
      </c>
      <c r="F444" s="12" t="s">
        <v>1833</v>
      </c>
    </row>
    <row r="445" spans="1:6" x14ac:dyDescent="0.4">
      <c r="A445" s="12" t="s">
        <v>1834</v>
      </c>
      <c r="B445" s="12" t="s">
        <v>1764</v>
      </c>
      <c r="C445" s="12" t="s">
        <v>1835</v>
      </c>
      <c r="D445" s="12" t="str">
        <f t="shared" si="6"/>
        <v>茨城県坂東市</v>
      </c>
      <c r="E445" s="12" t="s">
        <v>1766</v>
      </c>
      <c r="F445" s="12" t="s">
        <v>1836</v>
      </c>
    </row>
    <row r="446" spans="1:6" x14ac:dyDescent="0.4">
      <c r="A446" s="12" t="s">
        <v>1837</v>
      </c>
      <c r="B446" s="12" t="s">
        <v>1764</v>
      </c>
      <c r="C446" s="12" t="s">
        <v>1838</v>
      </c>
      <c r="D446" s="12" t="str">
        <f t="shared" si="6"/>
        <v>茨城県稲敷市</v>
      </c>
      <c r="E446" s="12" t="s">
        <v>1766</v>
      </c>
      <c r="F446" s="12" t="s">
        <v>1839</v>
      </c>
    </row>
    <row r="447" spans="1:6" x14ac:dyDescent="0.4">
      <c r="A447" s="12" t="s">
        <v>1840</v>
      </c>
      <c r="B447" s="12" t="s">
        <v>1764</v>
      </c>
      <c r="C447" s="12" t="s">
        <v>1841</v>
      </c>
      <c r="D447" s="12" t="str">
        <f t="shared" si="6"/>
        <v>茨城県かすみがうら市</v>
      </c>
      <c r="E447" s="12" t="s">
        <v>1766</v>
      </c>
      <c r="F447" s="12" t="s">
        <v>1842</v>
      </c>
    </row>
    <row r="448" spans="1:6" x14ac:dyDescent="0.4">
      <c r="A448" s="12" t="s">
        <v>1843</v>
      </c>
      <c r="B448" s="12" t="s">
        <v>1764</v>
      </c>
      <c r="C448" s="12" t="s">
        <v>1844</v>
      </c>
      <c r="D448" s="12" t="str">
        <f t="shared" si="6"/>
        <v>茨城県桜川市</v>
      </c>
      <c r="E448" s="12" t="s">
        <v>1766</v>
      </c>
      <c r="F448" s="12" t="s">
        <v>1845</v>
      </c>
    </row>
    <row r="449" spans="1:6" x14ac:dyDescent="0.4">
      <c r="A449" s="12" t="s">
        <v>1846</v>
      </c>
      <c r="B449" s="12" t="s">
        <v>1764</v>
      </c>
      <c r="C449" s="12" t="s">
        <v>1847</v>
      </c>
      <c r="D449" s="12" t="str">
        <f t="shared" si="6"/>
        <v>茨城県神栖市</v>
      </c>
      <c r="E449" s="12" t="s">
        <v>1766</v>
      </c>
      <c r="F449" s="12" t="s">
        <v>1848</v>
      </c>
    </row>
    <row r="450" spans="1:6" x14ac:dyDescent="0.4">
      <c r="A450" s="12" t="s">
        <v>1849</v>
      </c>
      <c r="B450" s="12" t="s">
        <v>1764</v>
      </c>
      <c r="C450" s="12" t="s">
        <v>1850</v>
      </c>
      <c r="D450" s="12" t="str">
        <f t="shared" si="6"/>
        <v>茨城県行方市</v>
      </c>
      <c r="E450" s="12" t="s">
        <v>1766</v>
      </c>
      <c r="F450" s="12" t="s">
        <v>1851</v>
      </c>
    </row>
    <row r="451" spans="1:6" x14ac:dyDescent="0.4">
      <c r="A451" s="12" t="s">
        <v>1852</v>
      </c>
      <c r="B451" s="12" t="s">
        <v>1764</v>
      </c>
      <c r="C451" s="12" t="s">
        <v>1853</v>
      </c>
      <c r="D451" s="12" t="str">
        <f t="shared" si="6"/>
        <v>茨城県鉾田市</v>
      </c>
      <c r="E451" s="12" t="s">
        <v>1766</v>
      </c>
      <c r="F451" s="12" t="s">
        <v>1854</v>
      </c>
    </row>
    <row r="452" spans="1:6" x14ac:dyDescent="0.4">
      <c r="A452" s="12" t="s">
        <v>1855</v>
      </c>
      <c r="B452" s="12" t="s">
        <v>1764</v>
      </c>
      <c r="C452" s="12" t="s">
        <v>1856</v>
      </c>
      <c r="D452" s="12" t="str">
        <f t="shared" ref="D452:D515" si="7">B452&amp;C452</f>
        <v>茨城県つくばみらい市</v>
      </c>
      <c r="E452" s="12" t="s">
        <v>1766</v>
      </c>
      <c r="F452" s="12" t="s">
        <v>1857</v>
      </c>
    </row>
    <row r="453" spans="1:6" x14ac:dyDescent="0.4">
      <c r="A453" s="12" t="s">
        <v>1858</v>
      </c>
      <c r="B453" s="12" t="s">
        <v>1764</v>
      </c>
      <c r="C453" s="12" t="s">
        <v>1859</v>
      </c>
      <c r="D453" s="12" t="str">
        <f t="shared" si="7"/>
        <v>茨城県小美玉市</v>
      </c>
      <c r="E453" s="12" t="s">
        <v>1766</v>
      </c>
      <c r="F453" s="12" t="s">
        <v>1860</v>
      </c>
    </row>
    <row r="454" spans="1:6" x14ac:dyDescent="0.4">
      <c r="A454" s="12" t="s">
        <v>1861</v>
      </c>
      <c r="B454" s="12" t="s">
        <v>1764</v>
      </c>
      <c r="C454" s="12" t="s">
        <v>1862</v>
      </c>
      <c r="D454" s="12" t="str">
        <f t="shared" si="7"/>
        <v>茨城県茨城町</v>
      </c>
      <c r="E454" s="12" t="s">
        <v>1766</v>
      </c>
      <c r="F454" s="12" t="s">
        <v>1863</v>
      </c>
    </row>
    <row r="455" spans="1:6" x14ac:dyDescent="0.4">
      <c r="A455" s="12" t="s">
        <v>1864</v>
      </c>
      <c r="B455" s="12" t="s">
        <v>1764</v>
      </c>
      <c r="C455" s="12" t="s">
        <v>1865</v>
      </c>
      <c r="D455" s="12" t="str">
        <f t="shared" si="7"/>
        <v>茨城県大洗町</v>
      </c>
      <c r="E455" s="12" t="s">
        <v>1766</v>
      </c>
      <c r="F455" s="12" t="s">
        <v>1866</v>
      </c>
    </row>
    <row r="456" spans="1:6" x14ac:dyDescent="0.4">
      <c r="A456" s="12" t="s">
        <v>1867</v>
      </c>
      <c r="B456" s="12" t="s">
        <v>1764</v>
      </c>
      <c r="C456" s="12" t="s">
        <v>1868</v>
      </c>
      <c r="D456" s="12" t="str">
        <f t="shared" si="7"/>
        <v>茨城県城里町</v>
      </c>
      <c r="E456" s="12" t="s">
        <v>1766</v>
      </c>
      <c r="F456" s="12" t="s">
        <v>1869</v>
      </c>
    </row>
    <row r="457" spans="1:6" x14ac:dyDescent="0.4">
      <c r="A457" s="12" t="s">
        <v>1870</v>
      </c>
      <c r="B457" s="12" t="s">
        <v>1764</v>
      </c>
      <c r="C457" s="12" t="s">
        <v>1871</v>
      </c>
      <c r="D457" s="12" t="str">
        <f t="shared" si="7"/>
        <v>茨城県東海村</v>
      </c>
      <c r="E457" s="12" t="s">
        <v>1766</v>
      </c>
      <c r="F457" s="12" t="s">
        <v>1872</v>
      </c>
    </row>
    <row r="458" spans="1:6" x14ac:dyDescent="0.4">
      <c r="A458" s="12" t="s">
        <v>1873</v>
      </c>
      <c r="B458" s="12" t="s">
        <v>1764</v>
      </c>
      <c r="C458" s="12" t="s">
        <v>1874</v>
      </c>
      <c r="D458" s="12" t="str">
        <f t="shared" si="7"/>
        <v>茨城県大子町</v>
      </c>
      <c r="E458" s="12" t="s">
        <v>1766</v>
      </c>
      <c r="F458" s="12" t="s">
        <v>1875</v>
      </c>
    </row>
    <row r="459" spans="1:6" x14ac:dyDescent="0.4">
      <c r="A459" s="12" t="s">
        <v>1876</v>
      </c>
      <c r="B459" s="12" t="s">
        <v>1764</v>
      </c>
      <c r="C459" s="12" t="s">
        <v>1877</v>
      </c>
      <c r="D459" s="12" t="str">
        <f t="shared" si="7"/>
        <v>茨城県美浦村</v>
      </c>
      <c r="E459" s="12" t="s">
        <v>1766</v>
      </c>
      <c r="F459" s="12" t="s">
        <v>1878</v>
      </c>
    </row>
    <row r="460" spans="1:6" x14ac:dyDescent="0.4">
      <c r="A460" s="12" t="s">
        <v>1879</v>
      </c>
      <c r="B460" s="12" t="s">
        <v>1764</v>
      </c>
      <c r="C460" s="12" t="s">
        <v>1880</v>
      </c>
      <c r="D460" s="12" t="str">
        <f t="shared" si="7"/>
        <v>茨城県阿見町</v>
      </c>
      <c r="E460" s="12" t="s">
        <v>1766</v>
      </c>
      <c r="F460" s="12" t="s">
        <v>1881</v>
      </c>
    </row>
    <row r="461" spans="1:6" x14ac:dyDescent="0.4">
      <c r="A461" s="12" t="s">
        <v>1882</v>
      </c>
      <c r="B461" s="12" t="s">
        <v>1764</v>
      </c>
      <c r="C461" s="12" t="s">
        <v>1883</v>
      </c>
      <c r="D461" s="12" t="str">
        <f t="shared" si="7"/>
        <v>茨城県河内町</v>
      </c>
      <c r="E461" s="12" t="s">
        <v>1766</v>
      </c>
      <c r="F461" s="12" t="s">
        <v>1884</v>
      </c>
    </row>
    <row r="462" spans="1:6" x14ac:dyDescent="0.4">
      <c r="A462" s="12" t="s">
        <v>1885</v>
      </c>
      <c r="B462" s="12" t="s">
        <v>1764</v>
      </c>
      <c r="C462" s="12" t="s">
        <v>1886</v>
      </c>
      <c r="D462" s="12" t="str">
        <f t="shared" si="7"/>
        <v>茨城県八千代町</v>
      </c>
      <c r="E462" s="12" t="s">
        <v>1766</v>
      </c>
      <c r="F462" s="12" t="s">
        <v>1887</v>
      </c>
    </row>
    <row r="463" spans="1:6" x14ac:dyDescent="0.4">
      <c r="A463" s="12" t="s">
        <v>1888</v>
      </c>
      <c r="B463" s="12" t="s">
        <v>1764</v>
      </c>
      <c r="C463" s="12" t="s">
        <v>1889</v>
      </c>
      <c r="D463" s="12" t="str">
        <f t="shared" si="7"/>
        <v>茨城県五霞町</v>
      </c>
      <c r="E463" s="12" t="s">
        <v>1766</v>
      </c>
      <c r="F463" s="12" t="s">
        <v>1890</v>
      </c>
    </row>
    <row r="464" spans="1:6" x14ac:dyDescent="0.4">
      <c r="A464" s="12" t="s">
        <v>1891</v>
      </c>
      <c r="B464" s="12" t="s">
        <v>1764</v>
      </c>
      <c r="C464" s="12" t="s">
        <v>1892</v>
      </c>
      <c r="D464" s="12" t="str">
        <f t="shared" si="7"/>
        <v>茨城県境町</v>
      </c>
      <c r="E464" s="12" t="s">
        <v>1766</v>
      </c>
      <c r="F464" s="12" t="s">
        <v>1893</v>
      </c>
    </row>
    <row r="465" spans="1:6" x14ac:dyDescent="0.4">
      <c r="A465" s="12" t="s">
        <v>1894</v>
      </c>
      <c r="B465" s="12" t="s">
        <v>1764</v>
      </c>
      <c r="C465" s="12" t="s">
        <v>1895</v>
      </c>
      <c r="D465" s="12" t="str">
        <f t="shared" si="7"/>
        <v>茨城県利根町</v>
      </c>
      <c r="E465" s="12" t="s">
        <v>1766</v>
      </c>
      <c r="F465" s="12" t="s">
        <v>1896</v>
      </c>
    </row>
    <row r="466" spans="1:6" x14ac:dyDescent="0.4">
      <c r="A466" s="9" t="s">
        <v>1897</v>
      </c>
      <c r="B466" s="9" t="s">
        <v>1898</v>
      </c>
      <c r="C466" s="10"/>
      <c r="D466" s="12" t="str">
        <f t="shared" si="7"/>
        <v>栃木県</v>
      </c>
      <c r="E466" s="11" t="s">
        <v>1899</v>
      </c>
      <c r="F466" s="10"/>
    </row>
    <row r="467" spans="1:6" x14ac:dyDescent="0.4">
      <c r="A467" s="12" t="s">
        <v>1900</v>
      </c>
      <c r="B467" s="12" t="s">
        <v>1901</v>
      </c>
      <c r="C467" s="12" t="s">
        <v>1902</v>
      </c>
      <c r="D467" s="12" t="str">
        <f t="shared" si="7"/>
        <v>栃木県宇都宮市</v>
      </c>
      <c r="E467" s="12" t="s">
        <v>1903</v>
      </c>
      <c r="F467" s="12" t="s">
        <v>1904</v>
      </c>
    </row>
    <row r="468" spans="1:6" x14ac:dyDescent="0.4">
      <c r="A468" s="12" t="s">
        <v>1905</v>
      </c>
      <c r="B468" s="12" t="s">
        <v>1901</v>
      </c>
      <c r="C468" s="12" t="s">
        <v>1906</v>
      </c>
      <c r="D468" s="12" t="str">
        <f t="shared" si="7"/>
        <v>栃木県足利市</v>
      </c>
      <c r="E468" s="12" t="s">
        <v>1903</v>
      </c>
      <c r="F468" s="12" t="s">
        <v>1907</v>
      </c>
    </row>
    <row r="469" spans="1:6" x14ac:dyDescent="0.4">
      <c r="A469" s="12" t="s">
        <v>1908</v>
      </c>
      <c r="B469" s="12" t="s">
        <v>1901</v>
      </c>
      <c r="C469" s="12" t="s">
        <v>1909</v>
      </c>
      <c r="D469" s="12" t="str">
        <f t="shared" si="7"/>
        <v>栃木県栃木市</v>
      </c>
      <c r="E469" s="12" t="s">
        <v>1903</v>
      </c>
      <c r="F469" s="12" t="s">
        <v>1910</v>
      </c>
    </row>
    <row r="470" spans="1:6" x14ac:dyDescent="0.4">
      <c r="A470" s="12" t="s">
        <v>1911</v>
      </c>
      <c r="B470" s="12" t="s">
        <v>1901</v>
      </c>
      <c r="C470" s="12" t="s">
        <v>1912</v>
      </c>
      <c r="D470" s="12" t="str">
        <f t="shared" si="7"/>
        <v>栃木県佐野市</v>
      </c>
      <c r="E470" s="12" t="s">
        <v>1903</v>
      </c>
      <c r="F470" s="12" t="s">
        <v>1913</v>
      </c>
    </row>
    <row r="471" spans="1:6" x14ac:dyDescent="0.4">
      <c r="A471" s="12" t="s">
        <v>1914</v>
      </c>
      <c r="B471" s="12" t="s">
        <v>1901</v>
      </c>
      <c r="C471" s="12" t="s">
        <v>1915</v>
      </c>
      <c r="D471" s="12" t="str">
        <f t="shared" si="7"/>
        <v>栃木県鹿沼市</v>
      </c>
      <c r="E471" s="12" t="s">
        <v>1903</v>
      </c>
      <c r="F471" s="12" t="s">
        <v>1916</v>
      </c>
    </row>
    <row r="472" spans="1:6" x14ac:dyDescent="0.4">
      <c r="A472" s="12" t="s">
        <v>1917</v>
      </c>
      <c r="B472" s="12" t="s">
        <v>1901</v>
      </c>
      <c r="C472" s="12" t="s">
        <v>1918</v>
      </c>
      <c r="D472" s="12" t="str">
        <f t="shared" si="7"/>
        <v>栃木県日光市</v>
      </c>
      <c r="E472" s="12" t="s">
        <v>1903</v>
      </c>
      <c r="F472" s="12" t="s">
        <v>1919</v>
      </c>
    </row>
    <row r="473" spans="1:6" x14ac:dyDescent="0.4">
      <c r="A473" s="12" t="s">
        <v>1920</v>
      </c>
      <c r="B473" s="12" t="s">
        <v>1901</v>
      </c>
      <c r="C473" s="12" t="s">
        <v>1921</v>
      </c>
      <c r="D473" s="12" t="str">
        <f t="shared" si="7"/>
        <v>栃木県小山市</v>
      </c>
      <c r="E473" s="12" t="s">
        <v>1903</v>
      </c>
      <c r="F473" s="12" t="s">
        <v>1922</v>
      </c>
    </row>
    <row r="474" spans="1:6" x14ac:dyDescent="0.4">
      <c r="A474" s="12" t="s">
        <v>1923</v>
      </c>
      <c r="B474" s="12" t="s">
        <v>1901</v>
      </c>
      <c r="C474" s="12" t="s">
        <v>1924</v>
      </c>
      <c r="D474" s="12" t="str">
        <f t="shared" si="7"/>
        <v>栃木県真岡市</v>
      </c>
      <c r="E474" s="12" t="s">
        <v>1903</v>
      </c>
      <c r="F474" s="12" t="s">
        <v>1925</v>
      </c>
    </row>
    <row r="475" spans="1:6" x14ac:dyDescent="0.4">
      <c r="A475" s="12" t="s">
        <v>1926</v>
      </c>
      <c r="B475" s="12" t="s">
        <v>1901</v>
      </c>
      <c r="C475" s="12" t="s">
        <v>1927</v>
      </c>
      <c r="D475" s="12" t="str">
        <f t="shared" si="7"/>
        <v>栃木県大田原市</v>
      </c>
      <c r="E475" s="12" t="s">
        <v>1903</v>
      </c>
      <c r="F475" s="12" t="s">
        <v>1928</v>
      </c>
    </row>
    <row r="476" spans="1:6" x14ac:dyDescent="0.4">
      <c r="A476" s="12" t="s">
        <v>1929</v>
      </c>
      <c r="B476" s="12" t="s">
        <v>1901</v>
      </c>
      <c r="C476" s="12" t="s">
        <v>1930</v>
      </c>
      <c r="D476" s="12" t="str">
        <f t="shared" si="7"/>
        <v>栃木県矢板市</v>
      </c>
      <c r="E476" s="12" t="s">
        <v>1903</v>
      </c>
      <c r="F476" s="12" t="s">
        <v>1931</v>
      </c>
    </row>
    <row r="477" spans="1:6" x14ac:dyDescent="0.4">
      <c r="A477" s="12" t="s">
        <v>1932</v>
      </c>
      <c r="B477" s="12" t="s">
        <v>1901</v>
      </c>
      <c r="C477" s="12" t="s">
        <v>1933</v>
      </c>
      <c r="D477" s="12" t="str">
        <f t="shared" si="7"/>
        <v>栃木県那須塩原市</v>
      </c>
      <c r="E477" s="12" t="s">
        <v>1903</v>
      </c>
      <c r="F477" s="12" t="s">
        <v>1934</v>
      </c>
    </row>
    <row r="478" spans="1:6" x14ac:dyDescent="0.4">
      <c r="A478" s="12" t="s">
        <v>1935</v>
      </c>
      <c r="B478" s="12" t="s">
        <v>1901</v>
      </c>
      <c r="C478" s="12" t="s">
        <v>1936</v>
      </c>
      <c r="D478" s="12" t="str">
        <f t="shared" si="7"/>
        <v>栃木県さくら市</v>
      </c>
      <c r="E478" s="12" t="s">
        <v>1903</v>
      </c>
      <c r="F478" s="12" t="s">
        <v>1937</v>
      </c>
    </row>
    <row r="479" spans="1:6" x14ac:dyDescent="0.4">
      <c r="A479" s="12" t="s">
        <v>1938</v>
      </c>
      <c r="B479" s="12" t="s">
        <v>1901</v>
      </c>
      <c r="C479" s="12" t="s">
        <v>1939</v>
      </c>
      <c r="D479" s="12" t="str">
        <f t="shared" si="7"/>
        <v>栃木県那須烏山市</v>
      </c>
      <c r="E479" s="12" t="s">
        <v>1903</v>
      </c>
      <c r="F479" s="12" t="s">
        <v>1940</v>
      </c>
    </row>
    <row r="480" spans="1:6" x14ac:dyDescent="0.4">
      <c r="A480" s="12" t="s">
        <v>1941</v>
      </c>
      <c r="B480" s="12" t="s">
        <v>1901</v>
      </c>
      <c r="C480" s="12" t="s">
        <v>1942</v>
      </c>
      <c r="D480" s="12" t="str">
        <f t="shared" si="7"/>
        <v>栃木県下野市</v>
      </c>
      <c r="E480" s="12" t="s">
        <v>1903</v>
      </c>
      <c r="F480" s="12" t="s">
        <v>1943</v>
      </c>
    </row>
    <row r="481" spans="1:6" x14ac:dyDescent="0.4">
      <c r="A481" s="12" t="s">
        <v>1944</v>
      </c>
      <c r="B481" s="12" t="s">
        <v>1901</v>
      </c>
      <c r="C481" s="12" t="s">
        <v>1945</v>
      </c>
      <c r="D481" s="12" t="str">
        <f t="shared" si="7"/>
        <v>栃木県上三川町</v>
      </c>
      <c r="E481" s="12" t="s">
        <v>1903</v>
      </c>
      <c r="F481" s="12" t="s">
        <v>1946</v>
      </c>
    </row>
    <row r="482" spans="1:6" x14ac:dyDescent="0.4">
      <c r="A482" s="12" t="s">
        <v>1947</v>
      </c>
      <c r="B482" s="12" t="s">
        <v>1901</v>
      </c>
      <c r="C482" s="12" t="s">
        <v>1948</v>
      </c>
      <c r="D482" s="12" t="str">
        <f t="shared" si="7"/>
        <v>栃木県益子町</v>
      </c>
      <c r="E482" s="12" t="s">
        <v>1903</v>
      </c>
      <c r="F482" s="12" t="s">
        <v>1949</v>
      </c>
    </row>
    <row r="483" spans="1:6" x14ac:dyDescent="0.4">
      <c r="A483" s="12" t="s">
        <v>1950</v>
      </c>
      <c r="B483" s="12" t="s">
        <v>1901</v>
      </c>
      <c r="C483" s="12" t="s">
        <v>1951</v>
      </c>
      <c r="D483" s="12" t="str">
        <f t="shared" si="7"/>
        <v>栃木県茂木町</v>
      </c>
      <c r="E483" s="12" t="s">
        <v>1903</v>
      </c>
      <c r="F483" s="12" t="s">
        <v>1952</v>
      </c>
    </row>
    <row r="484" spans="1:6" x14ac:dyDescent="0.4">
      <c r="A484" s="12" t="s">
        <v>1953</v>
      </c>
      <c r="B484" s="12" t="s">
        <v>1901</v>
      </c>
      <c r="C484" s="12" t="s">
        <v>1954</v>
      </c>
      <c r="D484" s="12" t="str">
        <f t="shared" si="7"/>
        <v>栃木県市貝町</v>
      </c>
      <c r="E484" s="12" t="s">
        <v>1903</v>
      </c>
      <c r="F484" s="12" t="s">
        <v>1955</v>
      </c>
    </row>
    <row r="485" spans="1:6" x14ac:dyDescent="0.4">
      <c r="A485" s="12" t="s">
        <v>1956</v>
      </c>
      <c r="B485" s="12" t="s">
        <v>1901</v>
      </c>
      <c r="C485" s="12" t="s">
        <v>1957</v>
      </c>
      <c r="D485" s="12" t="str">
        <f t="shared" si="7"/>
        <v>栃木県芳賀町</v>
      </c>
      <c r="E485" s="12" t="s">
        <v>1903</v>
      </c>
      <c r="F485" s="12" t="s">
        <v>1958</v>
      </c>
    </row>
    <row r="486" spans="1:6" x14ac:dyDescent="0.4">
      <c r="A486" s="12" t="s">
        <v>1959</v>
      </c>
      <c r="B486" s="12" t="s">
        <v>1901</v>
      </c>
      <c r="C486" s="12" t="s">
        <v>1960</v>
      </c>
      <c r="D486" s="12" t="str">
        <f t="shared" si="7"/>
        <v>栃木県壬生町</v>
      </c>
      <c r="E486" s="12" t="s">
        <v>1903</v>
      </c>
      <c r="F486" s="12" t="s">
        <v>1961</v>
      </c>
    </row>
    <row r="487" spans="1:6" x14ac:dyDescent="0.4">
      <c r="A487" s="12" t="s">
        <v>1962</v>
      </c>
      <c r="B487" s="12" t="s">
        <v>1901</v>
      </c>
      <c r="C487" s="12" t="s">
        <v>1963</v>
      </c>
      <c r="D487" s="12" t="str">
        <f t="shared" si="7"/>
        <v>栃木県野木町</v>
      </c>
      <c r="E487" s="12" t="s">
        <v>1903</v>
      </c>
      <c r="F487" s="12" t="s">
        <v>1964</v>
      </c>
    </row>
    <row r="488" spans="1:6" x14ac:dyDescent="0.4">
      <c r="A488" s="12" t="s">
        <v>1965</v>
      </c>
      <c r="B488" s="12" t="s">
        <v>1901</v>
      </c>
      <c r="C488" s="12" t="s">
        <v>1966</v>
      </c>
      <c r="D488" s="12" t="str">
        <f t="shared" si="7"/>
        <v>栃木県塩谷町</v>
      </c>
      <c r="E488" s="12" t="s">
        <v>1903</v>
      </c>
      <c r="F488" s="12" t="s">
        <v>1967</v>
      </c>
    </row>
    <row r="489" spans="1:6" x14ac:dyDescent="0.4">
      <c r="A489" s="12" t="s">
        <v>1968</v>
      </c>
      <c r="B489" s="12" t="s">
        <v>1901</v>
      </c>
      <c r="C489" s="12" t="s">
        <v>1969</v>
      </c>
      <c r="D489" s="12" t="str">
        <f t="shared" si="7"/>
        <v>栃木県高根沢町</v>
      </c>
      <c r="E489" s="12" t="s">
        <v>1903</v>
      </c>
      <c r="F489" s="12" t="s">
        <v>1970</v>
      </c>
    </row>
    <row r="490" spans="1:6" x14ac:dyDescent="0.4">
      <c r="A490" s="12" t="s">
        <v>1971</v>
      </c>
      <c r="B490" s="12" t="s">
        <v>1901</v>
      </c>
      <c r="C490" s="12" t="s">
        <v>1972</v>
      </c>
      <c r="D490" s="12" t="str">
        <f t="shared" si="7"/>
        <v>栃木県那須町</v>
      </c>
      <c r="E490" s="12" t="s">
        <v>1903</v>
      </c>
      <c r="F490" s="12" t="s">
        <v>1973</v>
      </c>
    </row>
    <row r="491" spans="1:6" x14ac:dyDescent="0.4">
      <c r="A491" s="12" t="s">
        <v>1974</v>
      </c>
      <c r="B491" s="12" t="s">
        <v>1901</v>
      </c>
      <c r="C491" s="12" t="s">
        <v>1975</v>
      </c>
      <c r="D491" s="12" t="str">
        <f t="shared" si="7"/>
        <v>栃木県那珂川町</v>
      </c>
      <c r="E491" s="12" t="s">
        <v>1903</v>
      </c>
      <c r="F491" s="12" t="s">
        <v>1976</v>
      </c>
    </row>
    <row r="492" spans="1:6" x14ac:dyDescent="0.4">
      <c r="A492" s="9" t="s">
        <v>1977</v>
      </c>
      <c r="B492" s="9" t="s">
        <v>1978</v>
      </c>
      <c r="C492" s="10"/>
      <c r="D492" s="12" t="str">
        <f t="shared" si="7"/>
        <v>群馬県</v>
      </c>
      <c r="E492" s="11" t="s">
        <v>1979</v>
      </c>
      <c r="F492" s="10"/>
    </row>
    <row r="493" spans="1:6" x14ac:dyDescent="0.4">
      <c r="A493" s="12" t="s">
        <v>1980</v>
      </c>
      <c r="B493" s="12" t="s">
        <v>1981</v>
      </c>
      <c r="C493" s="12" t="s">
        <v>1982</v>
      </c>
      <c r="D493" s="12" t="str">
        <f t="shared" si="7"/>
        <v>群馬県前橋市</v>
      </c>
      <c r="E493" s="12" t="s">
        <v>1983</v>
      </c>
      <c r="F493" s="12" t="s">
        <v>1984</v>
      </c>
    </row>
    <row r="494" spans="1:6" x14ac:dyDescent="0.4">
      <c r="A494" s="12" t="s">
        <v>1985</v>
      </c>
      <c r="B494" s="12" t="s">
        <v>1981</v>
      </c>
      <c r="C494" s="12" t="s">
        <v>1986</v>
      </c>
      <c r="D494" s="12" t="str">
        <f t="shared" si="7"/>
        <v>群馬県高崎市</v>
      </c>
      <c r="E494" s="12" t="s">
        <v>1983</v>
      </c>
      <c r="F494" s="12" t="s">
        <v>1987</v>
      </c>
    </row>
    <row r="495" spans="1:6" x14ac:dyDescent="0.4">
      <c r="A495" s="12" t="s">
        <v>1988</v>
      </c>
      <c r="B495" s="12" t="s">
        <v>1981</v>
      </c>
      <c r="C495" s="12" t="s">
        <v>1989</v>
      </c>
      <c r="D495" s="12" t="str">
        <f t="shared" si="7"/>
        <v>群馬県桐生市</v>
      </c>
      <c r="E495" s="12" t="s">
        <v>1983</v>
      </c>
      <c r="F495" s="12" t="s">
        <v>1990</v>
      </c>
    </row>
    <row r="496" spans="1:6" x14ac:dyDescent="0.4">
      <c r="A496" s="12" t="s">
        <v>1991</v>
      </c>
      <c r="B496" s="12" t="s">
        <v>1981</v>
      </c>
      <c r="C496" s="12" t="s">
        <v>1992</v>
      </c>
      <c r="D496" s="12" t="str">
        <f t="shared" si="7"/>
        <v>群馬県伊勢崎市</v>
      </c>
      <c r="E496" s="12" t="s">
        <v>1983</v>
      </c>
      <c r="F496" s="12" t="s">
        <v>1993</v>
      </c>
    </row>
    <row r="497" spans="1:6" x14ac:dyDescent="0.4">
      <c r="A497" s="12" t="s">
        <v>1994</v>
      </c>
      <c r="B497" s="12" t="s">
        <v>1981</v>
      </c>
      <c r="C497" s="12" t="s">
        <v>1995</v>
      </c>
      <c r="D497" s="12" t="str">
        <f t="shared" si="7"/>
        <v>群馬県太田市</v>
      </c>
      <c r="E497" s="12" t="s">
        <v>1983</v>
      </c>
      <c r="F497" s="12" t="s">
        <v>1996</v>
      </c>
    </row>
    <row r="498" spans="1:6" x14ac:dyDescent="0.4">
      <c r="A498" s="12" t="s">
        <v>1997</v>
      </c>
      <c r="B498" s="12" t="s">
        <v>1981</v>
      </c>
      <c r="C498" s="12" t="s">
        <v>1998</v>
      </c>
      <c r="D498" s="12" t="str">
        <f t="shared" si="7"/>
        <v>群馬県沼田市</v>
      </c>
      <c r="E498" s="12" t="s">
        <v>1983</v>
      </c>
      <c r="F498" s="12" t="s">
        <v>1999</v>
      </c>
    </row>
    <row r="499" spans="1:6" x14ac:dyDescent="0.4">
      <c r="A499" s="12" t="s">
        <v>2000</v>
      </c>
      <c r="B499" s="12" t="s">
        <v>1981</v>
      </c>
      <c r="C499" s="12" t="s">
        <v>2001</v>
      </c>
      <c r="D499" s="12" t="str">
        <f t="shared" si="7"/>
        <v>群馬県館林市</v>
      </c>
      <c r="E499" s="12" t="s">
        <v>1983</v>
      </c>
      <c r="F499" s="12" t="s">
        <v>2002</v>
      </c>
    </row>
    <row r="500" spans="1:6" x14ac:dyDescent="0.4">
      <c r="A500" s="12" t="s">
        <v>2003</v>
      </c>
      <c r="B500" s="12" t="s">
        <v>1981</v>
      </c>
      <c r="C500" s="12" t="s">
        <v>2004</v>
      </c>
      <c r="D500" s="12" t="str">
        <f t="shared" si="7"/>
        <v>群馬県渋川市</v>
      </c>
      <c r="E500" s="12" t="s">
        <v>1983</v>
      </c>
      <c r="F500" s="12" t="s">
        <v>2005</v>
      </c>
    </row>
    <row r="501" spans="1:6" x14ac:dyDescent="0.4">
      <c r="A501" s="12" t="s">
        <v>2006</v>
      </c>
      <c r="B501" s="12" t="s">
        <v>1981</v>
      </c>
      <c r="C501" s="12" t="s">
        <v>2007</v>
      </c>
      <c r="D501" s="12" t="str">
        <f t="shared" si="7"/>
        <v>群馬県藤岡市</v>
      </c>
      <c r="E501" s="12" t="s">
        <v>1983</v>
      </c>
      <c r="F501" s="12" t="s">
        <v>2008</v>
      </c>
    </row>
    <row r="502" spans="1:6" x14ac:dyDescent="0.4">
      <c r="A502" s="12" t="s">
        <v>2009</v>
      </c>
      <c r="B502" s="12" t="s">
        <v>1981</v>
      </c>
      <c r="C502" s="12" t="s">
        <v>2010</v>
      </c>
      <c r="D502" s="12" t="str">
        <f t="shared" si="7"/>
        <v>群馬県富岡市</v>
      </c>
      <c r="E502" s="12" t="s">
        <v>1983</v>
      </c>
      <c r="F502" s="12" t="s">
        <v>2011</v>
      </c>
    </row>
    <row r="503" spans="1:6" x14ac:dyDescent="0.4">
      <c r="A503" s="12" t="s">
        <v>2012</v>
      </c>
      <c r="B503" s="12" t="s">
        <v>1981</v>
      </c>
      <c r="C503" s="12" t="s">
        <v>2013</v>
      </c>
      <c r="D503" s="12" t="str">
        <f t="shared" si="7"/>
        <v>群馬県安中市</v>
      </c>
      <c r="E503" s="12" t="s">
        <v>1983</v>
      </c>
      <c r="F503" s="12" t="s">
        <v>2014</v>
      </c>
    </row>
    <row r="504" spans="1:6" x14ac:dyDescent="0.4">
      <c r="A504" s="12" t="s">
        <v>2015</v>
      </c>
      <c r="B504" s="12" t="s">
        <v>1981</v>
      </c>
      <c r="C504" s="12" t="s">
        <v>2016</v>
      </c>
      <c r="D504" s="12" t="str">
        <f t="shared" si="7"/>
        <v>群馬県みどり市</v>
      </c>
      <c r="E504" s="12" t="s">
        <v>1983</v>
      </c>
      <c r="F504" s="12" t="s">
        <v>2017</v>
      </c>
    </row>
    <row r="505" spans="1:6" x14ac:dyDescent="0.4">
      <c r="A505" s="12" t="s">
        <v>2018</v>
      </c>
      <c r="B505" s="12" t="s">
        <v>1981</v>
      </c>
      <c r="C505" s="12" t="s">
        <v>2019</v>
      </c>
      <c r="D505" s="12" t="str">
        <f t="shared" si="7"/>
        <v>群馬県榛東村</v>
      </c>
      <c r="E505" s="12" t="s">
        <v>1983</v>
      </c>
      <c r="F505" s="12" t="s">
        <v>2020</v>
      </c>
    </row>
    <row r="506" spans="1:6" x14ac:dyDescent="0.4">
      <c r="A506" s="12" t="s">
        <v>2021</v>
      </c>
      <c r="B506" s="12" t="s">
        <v>1981</v>
      </c>
      <c r="C506" s="12" t="s">
        <v>2022</v>
      </c>
      <c r="D506" s="12" t="str">
        <f t="shared" si="7"/>
        <v>群馬県吉岡町</v>
      </c>
      <c r="E506" s="12" t="s">
        <v>1983</v>
      </c>
      <c r="F506" s="12" t="s">
        <v>2023</v>
      </c>
    </row>
    <row r="507" spans="1:6" x14ac:dyDescent="0.4">
      <c r="A507" s="12" t="s">
        <v>2024</v>
      </c>
      <c r="B507" s="12" t="s">
        <v>1981</v>
      </c>
      <c r="C507" s="12" t="s">
        <v>2025</v>
      </c>
      <c r="D507" s="12" t="str">
        <f t="shared" si="7"/>
        <v>群馬県上野村</v>
      </c>
      <c r="E507" s="12" t="s">
        <v>1983</v>
      </c>
      <c r="F507" s="12" t="s">
        <v>2026</v>
      </c>
    </row>
    <row r="508" spans="1:6" x14ac:dyDescent="0.4">
      <c r="A508" s="12" t="s">
        <v>2027</v>
      </c>
      <c r="B508" s="12" t="s">
        <v>1981</v>
      </c>
      <c r="C508" s="12" t="s">
        <v>2028</v>
      </c>
      <c r="D508" s="12" t="str">
        <f t="shared" si="7"/>
        <v>群馬県神流町</v>
      </c>
      <c r="E508" s="12" t="s">
        <v>1983</v>
      </c>
      <c r="F508" s="12" t="s">
        <v>2029</v>
      </c>
    </row>
    <row r="509" spans="1:6" x14ac:dyDescent="0.4">
      <c r="A509" s="12" t="s">
        <v>2030</v>
      </c>
      <c r="B509" s="12" t="s">
        <v>1981</v>
      </c>
      <c r="C509" s="12" t="s">
        <v>2031</v>
      </c>
      <c r="D509" s="12" t="str">
        <f t="shared" si="7"/>
        <v>群馬県下仁田町</v>
      </c>
      <c r="E509" s="12" t="s">
        <v>1983</v>
      </c>
      <c r="F509" s="12" t="s">
        <v>2032</v>
      </c>
    </row>
    <row r="510" spans="1:6" x14ac:dyDescent="0.4">
      <c r="A510" s="12" t="s">
        <v>2033</v>
      </c>
      <c r="B510" s="12" t="s">
        <v>1981</v>
      </c>
      <c r="C510" s="12" t="s">
        <v>2034</v>
      </c>
      <c r="D510" s="12" t="str">
        <f t="shared" si="7"/>
        <v>群馬県南牧村</v>
      </c>
      <c r="E510" s="12" t="s">
        <v>1983</v>
      </c>
      <c r="F510" s="12" t="s">
        <v>2035</v>
      </c>
    </row>
    <row r="511" spans="1:6" x14ac:dyDescent="0.4">
      <c r="A511" s="12" t="s">
        <v>2036</v>
      </c>
      <c r="B511" s="12" t="s">
        <v>1981</v>
      </c>
      <c r="C511" s="12" t="s">
        <v>2037</v>
      </c>
      <c r="D511" s="12" t="str">
        <f t="shared" si="7"/>
        <v>群馬県甘楽町</v>
      </c>
      <c r="E511" s="12" t="s">
        <v>1983</v>
      </c>
      <c r="F511" s="12" t="s">
        <v>2038</v>
      </c>
    </row>
    <row r="512" spans="1:6" x14ac:dyDescent="0.4">
      <c r="A512" s="12" t="s">
        <v>2039</v>
      </c>
      <c r="B512" s="12" t="s">
        <v>1981</v>
      </c>
      <c r="C512" s="12" t="s">
        <v>2040</v>
      </c>
      <c r="D512" s="12" t="str">
        <f t="shared" si="7"/>
        <v>群馬県中之条町</v>
      </c>
      <c r="E512" s="12" t="s">
        <v>1983</v>
      </c>
      <c r="F512" s="12" t="s">
        <v>2041</v>
      </c>
    </row>
    <row r="513" spans="1:6" x14ac:dyDescent="0.4">
      <c r="A513" s="12" t="s">
        <v>2042</v>
      </c>
      <c r="B513" s="12" t="s">
        <v>1981</v>
      </c>
      <c r="C513" s="12" t="s">
        <v>2043</v>
      </c>
      <c r="D513" s="12" t="str">
        <f t="shared" si="7"/>
        <v>群馬県長野原町</v>
      </c>
      <c r="E513" s="12" t="s">
        <v>1983</v>
      </c>
      <c r="F513" s="12" t="s">
        <v>2044</v>
      </c>
    </row>
    <row r="514" spans="1:6" x14ac:dyDescent="0.4">
      <c r="A514" s="12" t="s">
        <v>2045</v>
      </c>
      <c r="B514" s="12" t="s">
        <v>1981</v>
      </c>
      <c r="C514" s="12" t="s">
        <v>2046</v>
      </c>
      <c r="D514" s="12" t="str">
        <f t="shared" si="7"/>
        <v>群馬県嬬恋村</v>
      </c>
      <c r="E514" s="12" t="s">
        <v>1983</v>
      </c>
      <c r="F514" s="12" t="s">
        <v>2047</v>
      </c>
    </row>
    <row r="515" spans="1:6" x14ac:dyDescent="0.4">
      <c r="A515" s="12" t="s">
        <v>2048</v>
      </c>
      <c r="B515" s="12" t="s">
        <v>1981</v>
      </c>
      <c r="C515" s="12" t="s">
        <v>2049</v>
      </c>
      <c r="D515" s="12" t="str">
        <f t="shared" si="7"/>
        <v>群馬県草津町</v>
      </c>
      <c r="E515" s="12" t="s">
        <v>1983</v>
      </c>
      <c r="F515" s="12" t="s">
        <v>2050</v>
      </c>
    </row>
    <row r="516" spans="1:6" x14ac:dyDescent="0.4">
      <c r="A516" s="12" t="s">
        <v>2051</v>
      </c>
      <c r="B516" s="12" t="s">
        <v>1981</v>
      </c>
      <c r="C516" s="12" t="s">
        <v>2052</v>
      </c>
      <c r="D516" s="12" t="str">
        <f t="shared" ref="D516:D579" si="8">B516&amp;C516</f>
        <v>群馬県高山村</v>
      </c>
      <c r="E516" s="12" t="s">
        <v>1983</v>
      </c>
      <c r="F516" s="12" t="s">
        <v>2053</v>
      </c>
    </row>
    <row r="517" spans="1:6" x14ac:dyDescent="0.4">
      <c r="A517" s="12" t="s">
        <v>2054</v>
      </c>
      <c r="B517" s="12" t="s">
        <v>1981</v>
      </c>
      <c r="C517" s="12" t="s">
        <v>2055</v>
      </c>
      <c r="D517" s="12" t="str">
        <f t="shared" si="8"/>
        <v>群馬県東吾妻町</v>
      </c>
      <c r="E517" s="12" t="s">
        <v>1983</v>
      </c>
      <c r="F517" s="12" t="s">
        <v>2056</v>
      </c>
    </row>
    <row r="518" spans="1:6" x14ac:dyDescent="0.4">
      <c r="A518" s="12" t="s">
        <v>2057</v>
      </c>
      <c r="B518" s="12" t="s">
        <v>1981</v>
      </c>
      <c r="C518" s="12" t="s">
        <v>2058</v>
      </c>
      <c r="D518" s="12" t="str">
        <f t="shared" si="8"/>
        <v>群馬県片品村</v>
      </c>
      <c r="E518" s="12" t="s">
        <v>1983</v>
      </c>
      <c r="F518" s="12" t="s">
        <v>2059</v>
      </c>
    </row>
    <row r="519" spans="1:6" x14ac:dyDescent="0.4">
      <c r="A519" s="12" t="s">
        <v>2060</v>
      </c>
      <c r="B519" s="12" t="s">
        <v>1981</v>
      </c>
      <c r="C519" s="12" t="s">
        <v>2061</v>
      </c>
      <c r="D519" s="12" t="str">
        <f t="shared" si="8"/>
        <v>群馬県川場村</v>
      </c>
      <c r="E519" s="12" t="s">
        <v>1983</v>
      </c>
      <c r="F519" s="12" t="s">
        <v>2062</v>
      </c>
    </row>
    <row r="520" spans="1:6" x14ac:dyDescent="0.4">
      <c r="A520" s="12" t="s">
        <v>2063</v>
      </c>
      <c r="B520" s="12" t="s">
        <v>1981</v>
      </c>
      <c r="C520" s="12" t="s">
        <v>1680</v>
      </c>
      <c r="D520" s="12" t="str">
        <f t="shared" si="8"/>
        <v>群馬県昭和村</v>
      </c>
      <c r="E520" s="12" t="s">
        <v>1983</v>
      </c>
      <c r="F520" s="12" t="s">
        <v>1681</v>
      </c>
    </row>
    <row r="521" spans="1:6" x14ac:dyDescent="0.4">
      <c r="A521" s="12" t="s">
        <v>2064</v>
      </c>
      <c r="B521" s="12" t="s">
        <v>1981</v>
      </c>
      <c r="C521" s="12" t="s">
        <v>2065</v>
      </c>
      <c r="D521" s="12" t="str">
        <f t="shared" si="8"/>
        <v>群馬県みなかみ町</v>
      </c>
      <c r="E521" s="12" t="s">
        <v>1983</v>
      </c>
      <c r="F521" s="12" t="s">
        <v>2066</v>
      </c>
    </row>
    <row r="522" spans="1:6" x14ac:dyDescent="0.4">
      <c r="A522" s="12" t="s">
        <v>2067</v>
      </c>
      <c r="B522" s="12" t="s">
        <v>1981</v>
      </c>
      <c r="C522" s="12" t="s">
        <v>2068</v>
      </c>
      <c r="D522" s="12" t="str">
        <f t="shared" si="8"/>
        <v>群馬県玉村町</v>
      </c>
      <c r="E522" s="12" t="s">
        <v>1983</v>
      </c>
      <c r="F522" s="12" t="s">
        <v>2069</v>
      </c>
    </row>
    <row r="523" spans="1:6" x14ac:dyDescent="0.4">
      <c r="A523" s="12" t="s">
        <v>2070</v>
      </c>
      <c r="B523" s="12" t="s">
        <v>1981</v>
      </c>
      <c r="C523" s="12" t="s">
        <v>2071</v>
      </c>
      <c r="D523" s="12" t="str">
        <f t="shared" si="8"/>
        <v>群馬県板倉町</v>
      </c>
      <c r="E523" s="12" t="s">
        <v>1983</v>
      </c>
      <c r="F523" s="12" t="s">
        <v>2072</v>
      </c>
    </row>
    <row r="524" spans="1:6" x14ac:dyDescent="0.4">
      <c r="A524" s="12" t="s">
        <v>2073</v>
      </c>
      <c r="B524" s="12" t="s">
        <v>1981</v>
      </c>
      <c r="C524" s="12" t="s">
        <v>2074</v>
      </c>
      <c r="D524" s="12" t="str">
        <f t="shared" si="8"/>
        <v>群馬県明和町</v>
      </c>
      <c r="E524" s="12" t="s">
        <v>1983</v>
      </c>
      <c r="F524" s="12" t="s">
        <v>2075</v>
      </c>
    </row>
    <row r="525" spans="1:6" x14ac:dyDescent="0.4">
      <c r="A525" s="12" t="s">
        <v>2076</v>
      </c>
      <c r="B525" s="12" t="s">
        <v>1981</v>
      </c>
      <c r="C525" s="12" t="s">
        <v>2077</v>
      </c>
      <c r="D525" s="12" t="str">
        <f t="shared" si="8"/>
        <v>群馬県千代田町</v>
      </c>
      <c r="E525" s="12" t="s">
        <v>1983</v>
      </c>
      <c r="F525" s="12" t="s">
        <v>2078</v>
      </c>
    </row>
    <row r="526" spans="1:6" x14ac:dyDescent="0.4">
      <c r="A526" s="12" t="s">
        <v>2079</v>
      </c>
      <c r="B526" s="12" t="s">
        <v>1981</v>
      </c>
      <c r="C526" s="12" t="s">
        <v>2080</v>
      </c>
      <c r="D526" s="12" t="str">
        <f t="shared" si="8"/>
        <v>群馬県大泉町</v>
      </c>
      <c r="E526" s="12" t="s">
        <v>1983</v>
      </c>
      <c r="F526" s="12" t="s">
        <v>2081</v>
      </c>
    </row>
    <row r="527" spans="1:6" x14ac:dyDescent="0.4">
      <c r="A527" s="12" t="s">
        <v>2082</v>
      </c>
      <c r="B527" s="12" t="s">
        <v>1981</v>
      </c>
      <c r="C527" s="12" t="s">
        <v>2083</v>
      </c>
      <c r="D527" s="12" t="str">
        <f t="shared" si="8"/>
        <v>群馬県邑楽町</v>
      </c>
      <c r="E527" s="12" t="s">
        <v>1983</v>
      </c>
      <c r="F527" s="12" t="s">
        <v>2084</v>
      </c>
    </row>
    <row r="528" spans="1:6" x14ac:dyDescent="0.4">
      <c r="A528" s="9" t="s">
        <v>2085</v>
      </c>
      <c r="B528" s="9" t="s">
        <v>2086</v>
      </c>
      <c r="C528" s="10"/>
      <c r="D528" s="12" t="str">
        <f t="shared" si="8"/>
        <v>埼玉県</v>
      </c>
      <c r="E528" s="11" t="s">
        <v>2087</v>
      </c>
      <c r="F528" s="10"/>
    </row>
    <row r="529" spans="1:6" x14ac:dyDescent="0.4">
      <c r="A529" s="12" t="s">
        <v>2088</v>
      </c>
      <c r="B529" s="12" t="s">
        <v>2089</v>
      </c>
      <c r="C529" s="12" t="s">
        <v>2090</v>
      </c>
      <c r="D529" s="12" t="str">
        <f t="shared" si="8"/>
        <v>埼玉県さいたま市</v>
      </c>
      <c r="E529" s="12" t="s">
        <v>2091</v>
      </c>
      <c r="F529" s="12" t="s">
        <v>2092</v>
      </c>
    </row>
    <row r="530" spans="1:6" x14ac:dyDescent="0.4">
      <c r="A530" s="12" t="s">
        <v>2093</v>
      </c>
      <c r="B530" s="12" t="s">
        <v>2089</v>
      </c>
      <c r="C530" s="12" t="s">
        <v>2094</v>
      </c>
      <c r="D530" s="12" t="str">
        <f t="shared" si="8"/>
        <v>埼玉県川越市</v>
      </c>
      <c r="E530" s="12" t="s">
        <v>2091</v>
      </c>
      <c r="F530" s="12" t="s">
        <v>2095</v>
      </c>
    </row>
    <row r="531" spans="1:6" x14ac:dyDescent="0.4">
      <c r="A531" s="12" t="s">
        <v>2096</v>
      </c>
      <c r="B531" s="12" t="s">
        <v>2089</v>
      </c>
      <c r="C531" s="12" t="s">
        <v>2097</v>
      </c>
      <c r="D531" s="12" t="str">
        <f t="shared" si="8"/>
        <v>埼玉県熊谷市</v>
      </c>
      <c r="E531" s="12" t="s">
        <v>2091</v>
      </c>
      <c r="F531" s="12" t="s">
        <v>2098</v>
      </c>
    </row>
    <row r="532" spans="1:6" x14ac:dyDescent="0.4">
      <c r="A532" s="12" t="s">
        <v>2099</v>
      </c>
      <c r="B532" s="12" t="s">
        <v>2089</v>
      </c>
      <c r="C532" s="12" t="s">
        <v>2100</v>
      </c>
      <c r="D532" s="12" t="str">
        <f t="shared" si="8"/>
        <v>埼玉県川口市</v>
      </c>
      <c r="E532" s="12" t="s">
        <v>2091</v>
      </c>
      <c r="F532" s="12" t="s">
        <v>2101</v>
      </c>
    </row>
    <row r="533" spans="1:6" x14ac:dyDescent="0.4">
      <c r="A533" s="12" t="s">
        <v>2102</v>
      </c>
      <c r="B533" s="12" t="s">
        <v>2089</v>
      </c>
      <c r="C533" s="12" t="s">
        <v>2103</v>
      </c>
      <c r="D533" s="12" t="str">
        <f t="shared" si="8"/>
        <v>埼玉県行田市</v>
      </c>
      <c r="E533" s="12" t="s">
        <v>2091</v>
      </c>
      <c r="F533" s="12" t="s">
        <v>2104</v>
      </c>
    </row>
    <row r="534" spans="1:6" x14ac:dyDescent="0.4">
      <c r="A534" s="12" t="s">
        <v>2105</v>
      </c>
      <c r="B534" s="12" t="s">
        <v>2089</v>
      </c>
      <c r="C534" s="12" t="s">
        <v>2106</v>
      </c>
      <c r="D534" s="12" t="str">
        <f t="shared" si="8"/>
        <v>埼玉県秩父市</v>
      </c>
      <c r="E534" s="12" t="s">
        <v>2091</v>
      </c>
      <c r="F534" s="12" t="s">
        <v>2107</v>
      </c>
    </row>
    <row r="535" spans="1:6" x14ac:dyDescent="0.4">
      <c r="A535" s="12" t="s">
        <v>2108</v>
      </c>
      <c r="B535" s="12" t="s">
        <v>2089</v>
      </c>
      <c r="C535" s="12" t="s">
        <v>2109</v>
      </c>
      <c r="D535" s="12" t="str">
        <f t="shared" si="8"/>
        <v>埼玉県所沢市</v>
      </c>
      <c r="E535" s="12" t="s">
        <v>2091</v>
      </c>
      <c r="F535" s="12" t="s">
        <v>2110</v>
      </c>
    </row>
    <row r="536" spans="1:6" x14ac:dyDescent="0.4">
      <c r="A536" s="12" t="s">
        <v>2111</v>
      </c>
      <c r="B536" s="12" t="s">
        <v>2089</v>
      </c>
      <c r="C536" s="12" t="s">
        <v>2112</v>
      </c>
      <c r="D536" s="12" t="str">
        <f t="shared" si="8"/>
        <v>埼玉県飯能市</v>
      </c>
      <c r="E536" s="12" t="s">
        <v>2091</v>
      </c>
      <c r="F536" s="12" t="s">
        <v>2113</v>
      </c>
    </row>
    <row r="537" spans="1:6" x14ac:dyDescent="0.4">
      <c r="A537" s="12" t="s">
        <v>2114</v>
      </c>
      <c r="B537" s="12" t="s">
        <v>2089</v>
      </c>
      <c r="C537" s="12" t="s">
        <v>2115</v>
      </c>
      <c r="D537" s="12" t="str">
        <f t="shared" si="8"/>
        <v>埼玉県加須市</v>
      </c>
      <c r="E537" s="12" t="s">
        <v>2091</v>
      </c>
      <c r="F537" s="12" t="s">
        <v>2116</v>
      </c>
    </row>
    <row r="538" spans="1:6" x14ac:dyDescent="0.4">
      <c r="A538" s="12" t="s">
        <v>2117</v>
      </c>
      <c r="B538" s="12" t="s">
        <v>2089</v>
      </c>
      <c r="C538" s="12" t="s">
        <v>2118</v>
      </c>
      <c r="D538" s="12" t="str">
        <f t="shared" si="8"/>
        <v>埼玉県本庄市</v>
      </c>
      <c r="E538" s="12" t="s">
        <v>2091</v>
      </c>
      <c r="F538" s="12" t="s">
        <v>2119</v>
      </c>
    </row>
    <row r="539" spans="1:6" x14ac:dyDescent="0.4">
      <c r="A539" s="12" t="s">
        <v>2120</v>
      </c>
      <c r="B539" s="12" t="s">
        <v>2089</v>
      </c>
      <c r="C539" s="12" t="s">
        <v>2121</v>
      </c>
      <c r="D539" s="12" t="str">
        <f t="shared" si="8"/>
        <v>埼玉県東松山市</v>
      </c>
      <c r="E539" s="12" t="s">
        <v>2091</v>
      </c>
      <c r="F539" s="12" t="s">
        <v>2122</v>
      </c>
    </row>
    <row r="540" spans="1:6" x14ac:dyDescent="0.4">
      <c r="A540" s="12" t="s">
        <v>2123</v>
      </c>
      <c r="B540" s="12" t="s">
        <v>2089</v>
      </c>
      <c r="C540" s="12" t="s">
        <v>2124</v>
      </c>
      <c r="D540" s="12" t="str">
        <f t="shared" si="8"/>
        <v>埼玉県春日部市</v>
      </c>
      <c r="E540" s="12" t="s">
        <v>2091</v>
      </c>
      <c r="F540" s="12" t="s">
        <v>2125</v>
      </c>
    </row>
    <row r="541" spans="1:6" x14ac:dyDescent="0.4">
      <c r="A541" s="12" t="s">
        <v>2126</v>
      </c>
      <c r="B541" s="12" t="s">
        <v>2089</v>
      </c>
      <c r="C541" s="12" t="s">
        <v>2127</v>
      </c>
      <c r="D541" s="12" t="str">
        <f t="shared" si="8"/>
        <v>埼玉県狭山市</v>
      </c>
      <c r="E541" s="12" t="s">
        <v>2091</v>
      </c>
      <c r="F541" s="12" t="s">
        <v>2128</v>
      </c>
    </row>
    <row r="542" spans="1:6" x14ac:dyDescent="0.4">
      <c r="A542" s="12" t="s">
        <v>2129</v>
      </c>
      <c r="B542" s="12" t="s">
        <v>2089</v>
      </c>
      <c r="C542" s="12" t="s">
        <v>2130</v>
      </c>
      <c r="D542" s="12" t="str">
        <f t="shared" si="8"/>
        <v>埼玉県羽生市</v>
      </c>
      <c r="E542" s="12" t="s">
        <v>2091</v>
      </c>
      <c r="F542" s="12" t="s">
        <v>2131</v>
      </c>
    </row>
    <row r="543" spans="1:6" x14ac:dyDescent="0.4">
      <c r="A543" s="12" t="s">
        <v>2132</v>
      </c>
      <c r="B543" s="12" t="s">
        <v>2089</v>
      </c>
      <c r="C543" s="12" t="s">
        <v>2133</v>
      </c>
      <c r="D543" s="12" t="str">
        <f t="shared" si="8"/>
        <v>埼玉県鴻巣市</v>
      </c>
      <c r="E543" s="12" t="s">
        <v>2091</v>
      </c>
      <c r="F543" s="12" t="s">
        <v>2134</v>
      </c>
    </row>
    <row r="544" spans="1:6" x14ac:dyDescent="0.4">
      <c r="A544" s="12" t="s">
        <v>2135</v>
      </c>
      <c r="B544" s="12" t="s">
        <v>2089</v>
      </c>
      <c r="C544" s="12" t="s">
        <v>2136</v>
      </c>
      <c r="D544" s="12" t="str">
        <f t="shared" si="8"/>
        <v>埼玉県深谷市</v>
      </c>
      <c r="E544" s="12" t="s">
        <v>2091</v>
      </c>
      <c r="F544" s="12" t="s">
        <v>2137</v>
      </c>
    </row>
    <row r="545" spans="1:6" x14ac:dyDescent="0.4">
      <c r="A545" s="12" t="s">
        <v>2138</v>
      </c>
      <c r="B545" s="12" t="s">
        <v>2089</v>
      </c>
      <c r="C545" s="12" t="s">
        <v>2139</v>
      </c>
      <c r="D545" s="12" t="str">
        <f t="shared" si="8"/>
        <v>埼玉県上尾市</v>
      </c>
      <c r="E545" s="12" t="s">
        <v>2091</v>
      </c>
      <c r="F545" s="12" t="s">
        <v>2140</v>
      </c>
    </row>
    <row r="546" spans="1:6" x14ac:dyDescent="0.4">
      <c r="A546" s="12" t="s">
        <v>2141</v>
      </c>
      <c r="B546" s="12" t="s">
        <v>2089</v>
      </c>
      <c r="C546" s="12" t="s">
        <v>2142</v>
      </c>
      <c r="D546" s="12" t="str">
        <f t="shared" si="8"/>
        <v>埼玉県草加市</v>
      </c>
      <c r="E546" s="12" t="s">
        <v>2091</v>
      </c>
      <c r="F546" s="12" t="s">
        <v>2143</v>
      </c>
    </row>
    <row r="547" spans="1:6" x14ac:dyDescent="0.4">
      <c r="A547" s="12" t="s">
        <v>2144</v>
      </c>
      <c r="B547" s="12" t="s">
        <v>2089</v>
      </c>
      <c r="C547" s="12" t="s">
        <v>2145</v>
      </c>
      <c r="D547" s="12" t="str">
        <f t="shared" si="8"/>
        <v>埼玉県越谷市</v>
      </c>
      <c r="E547" s="12" t="s">
        <v>2091</v>
      </c>
      <c r="F547" s="12" t="s">
        <v>2146</v>
      </c>
    </row>
    <row r="548" spans="1:6" x14ac:dyDescent="0.4">
      <c r="A548" s="12" t="s">
        <v>2147</v>
      </c>
      <c r="B548" s="12" t="s">
        <v>2089</v>
      </c>
      <c r="C548" s="12" t="s">
        <v>2148</v>
      </c>
      <c r="D548" s="12" t="str">
        <f t="shared" si="8"/>
        <v>埼玉県蕨市</v>
      </c>
      <c r="E548" s="12" t="s">
        <v>2091</v>
      </c>
      <c r="F548" s="12" t="s">
        <v>2149</v>
      </c>
    </row>
    <row r="549" spans="1:6" x14ac:dyDescent="0.4">
      <c r="A549" s="12" t="s">
        <v>2150</v>
      </c>
      <c r="B549" s="12" t="s">
        <v>2089</v>
      </c>
      <c r="C549" s="12" t="s">
        <v>2151</v>
      </c>
      <c r="D549" s="12" t="str">
        <f t="shared" si="8"/>
        <v>埼玉県戸田市</v>
      </c>
      <c r="E549" s="12" t="s">
        <v>2091</v>
      </c>
      <c r="F549" s="12" t="s">
        <v>2152</v>
      </c>
    </row>
    <row r="550" spans="1:6" x14ac:dyDescent="0.4">
      <c r="A550" s="12" t="s">
        <v>2153</v>
      </c>
      <c r="B550" s="12" t="s">
        <v>2089</v>
      </c>
      <c r="C550" s="12" t="s">
        <v>2154</v>
      </c>
      <c r="D550" s="12" t="str">
        <f t="shared" si="8"/>
        <v>埼玉県入間市</v>
      </c>
      <c r="E550" s="12" t="s">
        <v>2091</v>
      </c>
      <c r="F550" s="12" t="s">
        <v>2155</v>
      </c>
    </row>
    <row r="551" spans="1:6" x14ac:dyDescent="0.4">
      <c r="A551" s="12" t="s">
        <v>2156</v>
      </c>
      <c r="B551" s="12" t="s">
        <v>2089</v>
      </c>
      <c r="C551" s="12" t="s">
        <v>2157</v>
      </c>
      <c r="D551" s="12" t="str">
        <f t="shared" si="8"/>
        <v>埼玉県朝霞市</v>
      </c>
      <c r="E551" s="12" t="s">
        <v>2091</v>
      </c>
      <c r="F551" s="12" t="s">
        <v>2158</v>
      </c>
    </row>
    <row r="552" spans="1:6" x14ac:dyDescent="0.4">
      <c r="A552" s="12" t="s">
        <v>2159</v>
      </c>
      <c r="B552" s="12" t="s">
        <v>2089</v>
      </c>
      <c r="C552" s="12" t="s">
        <v>2160</v>
      </c>
      <c r="D552" s="12" t="str">
        <f t="shared" si="8"/>
        <v>埼玉県志木市</v>
      </c>
      <c r="E552" s="12" t="s">
        <v>2091</v>
      </c>
      <c r="F552" s="12" t="s">
        <v>2161</v>
      </c>
    </row>
    <row r="553" spans="1:6" x14ac:dyDescent="0.4">
      <c r="A553" s="12" t="s">
        <v>2162</v>
      </c>
      <c r="B553" s="12" t="s">
        <v>2089</v>
      </c>
      <c r="C553" s="12" t="s">
        <v>2163</v>
      </c>
      <c r="D553" s="12" t="str">
        <f t="shared" si="8"/>
        <v>埼玉県和光市</v>
      </c>
      <c r="E553" s="12" t="s">
        <v>2091</v>
      </c>
      <c r="F553" s="12" t="s">
        <v>2164</v>
      </c>
    </row>
    <row r="554" spans="1:6" x14ac:dyDescent="0.4">
      <c r="A554" s="12" t="s">
        <v>2165</v>
      </c>
      <c r="B554" s="12" t="s">
        <v>2089</v>
      </c>
      <c r="C554" s="12" t="s">
        <v>2166</v>
      </c>
      <c r="D554" s="12" t="str">
        <f t="shared" si="8"/>
        <v>埼玉県新座市</v>
      </c>
      <c r="E554" s="12" t="s">
        <v>2091</v>
      </c>
      <c r="F554" s="12" t="s">
        <v>2167</v>
      </c>
    </row>
    <row r="555" spans="1:6" x14ac:dyDescent="0.4">
      <c r="A555" s="12" t="s">
        <v>2168</v>
      </c>
      <c r="B555" s="12" t="s">
        <v>2089</v>
      </c>
      <c r="C555" s="12" t="s">
        <v>2169</v>
      </c>
      <c r="D555" s="12" t="str">
        <f t="shared" si="8"/>
        <v>埼玉県桶川市</v>
      </c>
      <c r="E555" s="12" t="s">
        <v>2091</v>
      </c>
      <c r="F555" s="12" t="s">
        <v>2170</v>
      </c>
    </row>
    <row r="556" spans="1:6" x14ac:dyDescent="0.4">
      <c r="A556" s="12" t="s">
        <v>2171</v>
      </c>
      <c r="B556" s="12" t="s">
        <v>2089</v>
      </c>
      <c r="C556" s="12" t="s">
        <v>2172</v>
      </c>
      <c r="D556" s="12" t="str">
        <f t="shared" si="8"/>
        <v>埼玉県久喜市</v>
      </c>
      <c r="E556" s="12" t="s">
        <v>2091</v>
      </c>
      <c r="F556" s="12" t="s">
        <v>2173</v>
      </c>
    </row>
    <row r="557" spans="1:6" x14ac:dyDescent="0.4">
      <c r="A557" s="12" t="s">
        <v>2174</v>
      </c>
      <c r="B557" s="12" t="s">
        <v>2089</v>
      </c>
      <c r="C557" s="12" t="s">
        <v>2175</v>
      </c>
      <c r="D557" s="12" t="str">
        <f t="shared" si="8"/>
        <v>埼玉県北本市</v>
      </c>
      <c r="E557" s="12" t="s">
        <v>2091</v>
      </c>
      <c r="F557" s="12" t="s">
        <v>2176</v>
      </c>
    </row>
    <row r="558" spans="1:6" x14ac:dyDescent="0.4">
      <c r="A558" s="12" t="s">
        <v>2177</v>
      </c>
      <c r="B558" s="12" t="s">
        <v>2089</v>
      </c>
      <c r="C558" s="12" t="s">
        <v>2178</v>
      </c>
      <c r="D558" s="12" t="str">
        <f t="shared" si="8"/>
        <v>埼玉県八潮市</v>
      </c>
      <c r="E558" s="12" t="s">
        <v>2091</v>
      </c>
      <c r="F558" s="12" t="s">
        <v>2179</v>
      </c>
    </row>
    <row r="559" spans="1:6" x14ac:dyDescent="0.4">
      <c r="A559" s="12" t="s">
        <v>2180</v>
      </c>
      <c r="B559" s="12" t="s">
        <v>2089</v>
      </c>
      <c r="C559" s="12" t="s">
        <v>2181</v>
      </c>
      <c r="D559" s="12" t="str">
        <f t="shared" si="8"/>
        <v>埼玉県富士見市</v>
      </c>
      <c r="E559" s="12" t="s">
        <v>2091</v>
      </c>
      <c r="F559" s="12" t="s">
        <v>2182</v>
      </c>
    </row>
    <row r="560" spans="1:6" x14ac:dyDescent="0.4">
      <c r="A560" s="12" t="s">
        <v>2183</v>
      </c>
      <c r="B560" s="12" t="s">
        <v>2089</v>
      </c>
      <c r="C560" s="12" t="s">
        <v>2184</v>
      </c>
      <c r="D560" s="12" t="str">
        <f t="shared" si="8"/>
        <v>埼玉県三郷市</v>
      </c>
      <c r="E560" s="12" t="s">
        <v>2091</v>
      </c>
      <c r="F560" s="12" t="s">
        <v>2185</v>
      </c>
    </row>
    <row r="561" spans="1:6" x14ac:dyDescent="0.4">
      <c r="A561" s="12" t="s">
        <v>2186</v>
      </c>
      <c r="B561" s="12" t="s">
        <v>2089</v>
      </c>
      <c r="C561" s="12" t="s">
        <v>2187</v>
      </c>
      <c r="D561" s="12" t="str">
        <f t="shared" si="8"/>
        <v>埼玉県蓮田市</v>
      </c>
      <c r="E561" s="12" t="s">
        <v>2091</v>
      </c>
      <c r="F561" s="12" t="s">
        <v>2188</v>
      </c>
    </row>
    <row r="562" spans="1:6" x14ac:dyDescent="0.4">
      <c r="A562" s="12" t="s">
        <v>2189</v>
      </c>
      <c r="B562" s="12" t="s">
        <v>2089</v>
      </c>
      <c r="C562" s="12" t="s">
        <v>2190</v>
      </c>
      <c r="D562" s="12" t="str">
        <f t="shared" si="8"/>
        <v>埼玉県坂戸市</v>
      </c>
      <c r="E562" s="12" t="s">
        <v>2091</v>
      </c>
      <c r="F562" s="12" t="s">
        <v>2191</v>
      </c>
    </row>
    <row r="563" spans="1:6" x14ac:dyDescent="0.4">
      <c r="A563" s="12" t="s">
        <v>2192</v>
      </c>
      <c r="B563" s="12" t="s">
        <v>2089</v>
      </c>
      <c r="C563" s="12" t="s">
        <v>2193</v>
      </c>
      <c r="D563" s="12" t="str">
        <f t="shared" si="8"/>
        <v>埼玉県幸手市</v>
      </c>
      <c r="E563" s="12" t="s">
        <v>2091</v>
      </c>
      <c r="F563" s="12" t="s">
        <v>2194</v>
      </c>
    </row>
    <row r="564" spans="1:6" x14ac:dyDescent="0.4">
      <c r="A564" s="12" t="s">
        <v>2195</v>
      </c>
      <c r="B564" s="12" t="s">
        <v>2089</v>
      </c>
      <c r="C564" s="12" t="s">
        <v>2196</v>
      </c>
      <c r="D564" s="12" t="str">
        <f t="shared" si="8"/>
        <v>埼玉県鶴ヶ島市</v>
      </c>
      <c r="E564" s="12" t="s">
        <v>2091</v>
      </c>
      <c r="F564" s="12" t="s">
        <v>2197</v>
      </c>
    </row>
    <row r="565" spans="1:6" x14ac:dyDescent="0.4">
      <c r="A565" s="12" t="s">
        <v>2198</v>
      </c>
      <c r="B565" s="12" t="s">
        <v>2089</v>
      </c>
      <c r="C565" s="12" t="s">
        <v>2199</v>
      </c>
      <c r="D565" s="12" t="str">
        <f t="shared" si="8"/>
        <v>埼玉県日高市</v>
      </c>
      <c r="E565" s="12" t="s">
        <v>2091</v>
      </c>
      <c r="F565" s="12" t="s">
        <v>2200</v>
      </c>
    </row>
    <row r="566" spans="1:6" x14ac:dyDescent="0.4">
      <c r="A566" s="12" t="s">
        <v>2201</v>
      </c>
      <c r="B566" s="12" t="s">
        <v>2089</v>
      </c>
      <c r="C566" s="12" t="s">
        <v>2202</v>
      </c>
      <c r="D566" s="12" t="str">
        <f t="shared" si="8"/>
        <v>埼玉県吉川市</v>
      </c>
      <c r="E566" s="12" t="s">
        <v>2091</v>
      </c>
      <c r="F566" s="12" t="s">
        <v>2203</v>
      </c>
    </row>
    <row r="567" spans="1:6" x14ac:dyDescent="0.4">
      <c r="A567" s="12" t="s">
        <v>2204</v>
      </c>
      <c r="B567" s="12" t="s">
        <v>2089</v>
      </c>
      <c r="C567" s="12" t="s">
        <v>2205</v>
      </c>
      <c r="D567" s="12" t="str">
        <f t="shared" si="8"/>
        <v>埼玉県ふじみ野市</v>
      </c>
      <c r="E567" s="12" t="s">
        <v>2091</v>
      </c>
      <c r="F567" s="12" t="s">
        <v>2206</v>
      </c>
    </row>
    <row r="568" spans="1:6" x14ac:dyDescent="0.4">
      <c r="A568" s="12" t="s">
        <v>2207</v>
      </c>
      <c r="B568" s="12" t="s">
        <v>2086</v>
      </c>
      <c r="C568" s="12" t="s">
        <v>2208</v>
      </c>
      <c r="D568" s="12" t="str">
        <f t="shared" si="8"/>
        <v>埼玉県白岡市</v>
      </c>
      <c r="E568" s="12" t="s">
        <v>2087</v>
      </c>
      <c r="F568" s="12" t="s">
        <v>2209</v>
      </c>
    </row>
    <row r="569" spans="1:6" x14ac:dyDescent="0.4">
      <c r="A569" s="12" t="s">
        <v>2210</v>
      </c>
      <c r="B569" s="12" t="s">
        <v>2086</v>
      </c>
      <c r="C569" s="12" t="s">
        <v>2211</v>
      </c>
      <c r="D569" s="12" t="str">
        <f t="shared" si="8"/>
        <v>埼玉県伊奈町</v>
      </c>
      <c r="E569" s="12" t="s">
        <v>2091</v>
      </c>
      <c r="F569" s="12" t="s">
        <v>2212</v>
      </c>
    </row>
    <row r="570" spans="1:6" x14ac:dyDescent="0.4">
      <c r="A570" s="12" t="s">
        <v>2213</v>
      </c>
      <c r="B570" s="12" t="s">
        <v>2089</v>
      </c>
      <c r="C570" s="12" t="s">
        <v>2214</v>
      </c>
      <c r="D570" s="12" t="str">
        <f t="shared" si="8"/>
        <v>埼玉県三芳町</v>
      </c>
      <c r="E570" s="12" t="s">
        <v>2091</v>
      </c>
      <c r="F570" s="12" t="s">
        <v>2215</v>
      </c>
    </row>
    <row r="571" spans="1:6" x14ac:dyDescent="0.4">
      <c r="A571" s="12" t="s">
        <v>2216</v>
      </c>
      <c r="B571" s="12" t="s">
        <v>2089</v>
      </c>
      <c r="C571" s="12" t="s">
        <v>2217</v>
      </c>
      <c r="D571" s="12" t="str">
        <f t="shared" si="8"/>
        <v>埼玉県毛呂山町</v>
      </c>
      <c r="E571" s="12" t="s">
        <v>2091</v>
      </c>
      <c r="F571" s="12" t="s">
        <v>2218</v>
      </c>
    </row>
    <row r="572" spans="1:6" x14ac:dyDescent="0.4">
      <c r="A572" s="12" t="s">
        <v>2219</v>
      </c>
      <c r="B572" s="12" t="s">
        <v>2089</v>
      </c>
      <c r="C572" s="12" t="s">
        <v>2220</v>
      </c>
      <c r="D572" s="12" t="str">
        <f t="shared" si="8"/>
        <v>埼玉県越生町</v>
      </c>
      <c r="E572" s="12" t="s">
        <v>2091</v>
      </c>
      <c r="F572" s="12" t="s">
        <v>2221</v>
      </c>
    </row>
    <row r="573" spans="1:6" x14ac:dyDescent="0.4">
      <c r="A573" s="12" t="s">
        <v>2222</v>
      </c>
      <c r="B573" s="12" t="s">
        <v>2089</v>
      </c>
      <c r="C573" s="12" t="s">
        <v>2223</v>
      </c>
      <c r="D573" s="12" t="str">
        <f t="shared" si="8"/>
        <v>埼玉県滑川町</v>
      </c>
      <c r="E573" s="12" t="s">
        <v>2091</v>
      </c>
      <c r="F573" s="12" t="s">
        <v>2224</v>
      </c>
    </row>
    <row r="574" spans="1:6" x14ac:dyDescent="0.4">
      <c r="A574" s="12" t="s">
        <v>2225</v>
      </c>
      <c r="B574" s="12" t="s">
        <v>2089</v>
      </c>
      <c r="C574" s="12" t="s">
        <v>2226</v>
      </c>
      <c r="D574" s="12" t="str">
        <f t="shared" si="8"/>
        <v>埼玉県嵐山町</v>
      </c>
      <c r="E574" s="12" t="s">
        <v>2091</v>
      </c>
      <c r="F574" s="12" t="s">
        <v>2227</v>
      </c>
    </row>
    <row r="575" spans="1:6" x14ac:dyDescent="0.4">
      <c r="A575" s="12" t="s">
        <v>2228</v>
      </c>
      <c r="B575" s="12" t="s">
        <v>2089</v>
      </c>
      <c r="C575" s="12" t="s">
        <v>2229</v>
      </c>
      <c r="D575" s="12" t="str">
        <f t="shared" si="8"/>
        <v>埼玉県小川町</v>
      </c>
      <c r="E575" s="12" t="s">
        <v>2091</v>
      </c>
      <c r="F575" s="12" t="s">
        <v>2230</v>
      </c>
    </row>
    <row r="576" spans="1:6" x14ac:dyDescent="0.4">
      <c r="A576" s="12" t="s">
        <v>2231</v>
      </c>
      <c r="B576" s="12" t="s">
        <v>2089</v>
      </c>
      <c r="C576" s="12" t="s">
        <v>2232</v>
      </c>
      <c r="D576" s="12" t="str">
        <f t="shared" si="8"/>
        <v>埼玉県川島町</v>
      </c>
      <c r="E576" s="12" t="s">
        <v>2091</v>
      </c>
      <c r="F576" s="12" t="s">
        <v>2233</v>
      </c>
    </row>
    <row r="577" spans="1:6" x14ac:dyDescent="0.4">
      <c r="A577" s="12" t="s">
        <v>2234</v>
      </c>
      <c r="B577" s="12" t="s">
        <v>2089</v>
      </c>
      <c r="C577" s="12" t="s">
        <v>2235</v>
      </c>
      <c r="D577" s="12" t="str">
        <f t="shared" si="8"/>
        <v>埼玉県吉見町</v>
      </c>
      <c r="E577" s="12" t="s">
        <v>2091</v>
      </c>
      <c r="F577" s="12" t="s">
        <v>2236</v>
      </c>
    </row>
    <row r="578" spans="1:6" x14ac:dyDescent="0.4">
      <c r="A578" s="12" t="s">
        <v>2237</v>
      </c>
      <c r="B578" s="12" t="s">
        <v>2089</v>
      </c>
      <c r="C578" s="12" t="s">
        <v>2238</v>
      </c>
      <c r="D578" s="12" t="str">
        <f t="shared" si="8"/>
        <v>埼玉県鳩山町</v>
      </c>
      <c r="E578" s="12" t="s">
        <v>2091</v>
      </c>
      <c r="F578" s="12" t="s">
        <v>2239</v>
      </c>
    </row>
    <row r="579" spans="1:6" x14ac:dyDescent="0.4">
      <c r="A579" s="12" t="s">
        <v>2240</v>
      </c>
      <c r="B579" s="12" t="s">
        <v>2089</v>
      </c>
      <c r="C579" s="12" t="s">
        <v>2241</v>
      </c>
      <c r="D579" s="12" t="str">
        <f t="shared" si="8"/>
        <v>埼玉県ときがわ町</v>
      </c>
      <c r="E579" s="12" t="s">
        <v>2091</v>
      </c>
      <c r="F579" s="12" t="s">
        <v>2242</v>
      </c>
    </row>
    <row r="580" spans="1:6" x14ac:dyDescent="0.4">
      <c r="A580" s="12" t="s">
        <v>2243</v>
      </c>
      <c r="B580" s="12" t="s">
        <v>2089</v>
      </c>
      <c r="C580" s="12" t="s">
        <v>2244</v>
      </c>
      <c r="D580" s="12" t="str">
        <f t="shared" ref="D580:D643" si="9">B580&amp;C580</f>
        <v>埼玉県横瀬町</v>
      </c>
      <c r="E580" s="12" t="s">
        <v>2091</v>
      </c>
      <c r="F580" s="12" t="s">
        <v>2245</v>
      </c>
    </row>
    <row r="581" spans="1:6" x14ac:dyDescent="0.4">
      <c r="A581" s="12" t="s">
        <v>2246</v>
      </c>
      <c r="B581" s="12" t="s">
        <v>2089</v>
      </c>
      <c r="C581" s="12" t="s">
        <v>2247</v>
      </c>
      <c r="D581" s="12" t="str">
        <f t="shared" si="9"/>
        <v>埼玉県皆野町</v>
      </c>
      <c r="E581" s="12" t="s">
        <v>2091</v>
      </c>
      <c r="F581" s="12" t="s">
        <v>2248</v>
      </c>
    </row>
    <row r="582" spans="1:6" x14ac:dyDescent="0.4">
      <c r="A582" s="12" t="s">
        <v>2249</v>
      </c>
      <c r="B582" s="12" t="s">
        <v>2089</v>
      </c>
      <c r="C582" s="12" t="s">
        <v>2250</v>
      </c>
      <c r="D582" s="12" t="str">
        <f t="shared" si="9"/>
        <v>埼玉県長瀞町</v>
      </c>
      <c r="E582" s="12" t="s">
        <v>2091</v>
      </c>
      <c r="F582" s="12" t="s">
        <v>2251</v>
      </c>
    </row>
    <row r="583" spans="1:6" x14ac:dyDescent="0.4">
      <c r="A583" s="12" t="s">
        <v>2252</v>
      </c>
      <c r="B583" s="12" t="s">
        <v>2089</v>
      </c>
      <c r="C583" s="12" t="s">
        <v>2253</v>
      </c>
      <c r="D583" s="12" t="str">
        <f t="shared" si="9"/>
        <v>埼玉県小鹿野町</v>
      </c>
      <c r="E583" s="12" t="s">
        <v>2091</v>
      </c>
      <c r="F583" s="12" t="s">
        <v>2254</v>
      </c>
    </row>
    <row r="584" spans="1:6" x14ac:dyDescent="0.4">
      <c r="A584" s="12" t="s">
        <v>2255</v>
      </c>
      <c r="B584" s="12" t="s">
        <v>2089</v>
      </c>
      <c r="C584" s="12" t="s">
        <v>2256</v>
      </c>
      <c r="D584" s="12" t="str">
        <f t="shared" si="9"/>
        <v>埼玉県東秩父村</v>
      </c>
      <c r="E584" s="12" t="s">
        <v>2091</v>
      </c>
      <c r="F584" s="12" t="s">
        <v>2257</v>
      </c>
    </row>
    <row r="585" spans="1:6" x14ac:dyDescent="0.4">
      <c r="A585" s="12" t="s">
        <v>2258</v>
      </c>
      <c r="B585" s="12" t="s">
        <v>2089</v>
      </c>
      <c r="C585" s="12" t="s">
        <v>1384</v>
      </c>
      <c r="D585" s="12" t="str">
        <f t="shared" si="9"/>
        <v>埼玉県美里町</v>
      </c>
      <c r="E585" s="12" t="s">
        <v>2091</v>
      </c>
      <c r="F585" s="12" t="s">
        <v>1385</v>
      </c>
    </row>
    <row r="586" spans="1:6" x14ac:dyDescent="0.4">
      <c r="A586" s="12" t="s">
        <v>2259</v>
      </c>
      <c r="B586" s="12" t="s">
        <v>2089</v>
      </c>
      <c r="C586" s="12" t="s">
        <v>2260</v>
      </c>
      <c r="D586" s="12" t="str">
        <f t="shared" si="9"/>
        <v>埼玉県神川町</v>
      </c>
      <c r="E586" s="12" t="s">
        <v>2091</v>
      </c>
      <c r="F586" s="12" t="s">
        <v>2261</v>
      </c>
    </row>
    <row r="587" spans="1:6" x14ac:dyDescent="0.4">
      <c r="A587" s="12" t="s">
        <v>2262</v>
      </c>
      <c r="B587" s="12" t="s">
        <v>2089</v>
      </c>
      <c r="C587" s="12" t="s">
        <v>2263</v>
      </c>
      <c r="D587" s="12" t="str">
        <f t="shared" si="9"/>
        <v>埼玉県上里町</v>
      </c>
      <c r="E587" s="12" t="s">
        <v>2091</v>
      </c>
      <c r="F587" s="12" t="s">
        <v>2264</v>
      </c>
    </row>
    <row r="588" spans="1:6" x14ac:dyDescent="0.4">
      <c r="A588" s="12" t="s">
        <v>2265</v>
      </c>
      <c r="B588" s="12" t="s">
        <v>2089</v>
      </c>
      <c r="C588" s="12" t="s">
        <v>2266</v>
      </c>
      <c r="D588" s="12" t="str">
        <f t="shared" si="9"/>
        <v>埼玉県寄居町</v>
      </c>
      <c r="E588" s="12" t="s">
        <v>2091</v>
      </c>
      <c r="F588" s="12" t="s">
        <v>2267</v>
      </c>
    </row>
    <row r="589" spans="1:6" x14ac:dyDescent="0.4">
      <c r="A589" s="12" t="s">
        <v>2268</v>
      </c>
      <c r="B589" s="12" t="s">
        <v>2089</v>
      </c>
      <c r="C589" s="12" t="s">
        <v>2269</v>
      </c>
      <c r="D589" s="12" t="str">
        <f t="shared" si="9"/>
        <v>埼玉県宮代町</v>
      </c>
      <c r="E589" s="12" t="s">
        <v>2091</v>
      </c>
      <c r="F589" s="12" t="s">
        <v>2270</v>
      </c>
    </row>
    <row r="590" spans="1:6" x14ac:dyDescent="0.4">
      <c r="A590" s="12" t="s">
        <v>2271</v>
      </c>
      <c r="B590" s="12" t="s">
        <v>2089</v>
      </c>
      <c r="C590" s="12" t="s">
        <v>2272</v>
      </c>
      <c r="D590" s="12" t="str">
        <f t="shared" si="9"/>
        <v>埼玉県杉戸町</v>
      </c>
      <c r="E590" s="12" t="s">
        <v>2091</v>
      </c>
      <c r="F590" s="12" t="s">
        <v>2273</v>
      </c>
    </row>
    <row r="591" spans="1:6" x14ac:dyDescent="0.4">
      <c r="A591" s="12" t="s">
        <v>2274</v>
      </c>
      <c r="B591" s="12" t="s">
        <v>2089</v>
      </c>
      <c r="C591" s="12" t="s">
        <v>2275</v>
      </c>
      <c r="D591" s="12" t="str">
        <f t="shared" si="9"/>
        <v>埼玉県松伏町</v>
      </c>
      <c r="E591" s="12" t="s">
        <v>2091</v>
      </c>
      <c r="F591" s="12" t="s">
        <v>2276</v>
      </c>
    </row>
    <row r="592" spans="1:6" x14ac:dyDescent="0.4">
      <c r="A592" s="9" t="s">
        <v>2277</v>
      </c>
      <c r="B592" s="9" t="s">
        <v>2278</v>
      </c>
      <c r="C592" s="10"/>
      <c r="D592" s="12" t="str">
        <f t="shared" si="9"/>
        <v>千葉県</v>
      </c>
      <c r="E592" s="11" t="s">
        <v>2279</v>
      </c>
      <c r="F592" s="10"/>
    </row>
    <row r="593" spans="1:6" x14ac:dyDescent="0.4">
      <c r="A593" s="12" t="s">
        <v>2280</v>
      </c>
      <c r="B593" s="12" t="s">
        <v>2281</v>
      </c>
      <c r="C593" s="12" t="s">
        <v>2282</v>
      </c>
      <c r="D593" s="12" t="str">
        <f t="shared" si="9"/>
        <v>千葉県千葉市</v>
      </c>
      <c r="E593" s="12" t="s">
        <v>2283</v>
      </c>
      <c r="F593" s="12" t="s">
        <v>2284</v>
      </c>
    </row>
    <row r="594" spans="1:6" x14ac:dyDescent="0.4">
      <c r="A594" s="12" t="s">
        <v>2285</v>
      </c>
      <c r="B594" s="12" t="s">
        <v>2281</v>
      </c>
      <c r="C594" s="12" t="s">
        <v>2286</v>
      </c>
      <c r="D594" s="12" t="str">
        <f t="shared" si="9"/>
        <v>千葉県銚子市</v>
      </c>
      <c r="E594" s="12" t="s">
        <v>2283</v>
      </c>
      <c r="F594" s="12" t="s">
        <v>2287</v>
      </c>
    </row>
    <row r="595" spans="1:6" x14ac:dyDescent="0.4">
      <c r="A595" s="12" t="s">
        <v>2288</v>
      </c>
      <c r="B595" s="12" t="s">
        <v>2281</v>
      </c>
      <c r="C595" s="12" t="s">
        <v>2289</v>
      </c>
      <c r="D595" s="12" t="str">
        <f t="shared" si="9"/>
        <v>千葉県市川市</v>
      </c>
      <c r="E595" s="12" t="s">
        <v>2283</v>
      </c>
      <c r="F595" s="12" t="s">
        <v>2290</v>
      </c>
    </row>
    <row r="596" spans="1:6" x14ac:dyDescent="0.4">
      <c r="A596" s="12" t="s">
        <v>2291</v>
      </c>
      <c r="B596" s="12" t="s">
        <v>2281</v>
      </c>
      <c r="C596" s="12" t="s">
        <v>2292</v>
      </c>
      <c r="D596" s="12" t="str">
        <f t="shared" si="9"/>
        <v>千葉県船橋市</v>
      </c>
      <c r="E596" s="12" t="s">
        <v>2283</v>
      </c>
      <c r="F596" s="12" t="s">
        <v>2293</v>
      </c>
    </row>
    <row r="597" spans="1:6" x14ac:dyDescent="0.4">
      <c r="A597" s="12" t="s">
        <v>2294</v>
      </c>
      <c r="B597" s="12" t="s">
        <v>2281</v>
      </c>
      <c r="C597" s="12" t="s">
        <v>2295</v>
      </c>
      <c r="D597" s="12" t="str">
        <f t="shared" si="9"/>
        <v>千葉県館山市</v>
      </c>
      <c r="E597" s="12" t="s">
        <v>2283</v>
      </c>
      <c r="F597" s="12" t="s">
        <v>2296</v>
      </c>
    </row>
    <row r="598" spans="1:6" x14ac:dyDescent="0.4">
      <c r="A598" s="12" t="s">
        <v>2297</v>
      </c>
      <c r="B598" s="12" t="s">
        <v>2281</v>
      </c>
      <c r="C598" s="12" t="s">
        <v>2298</v>
      </c>
      <c r="D598" s="12" t="str">
        <f t="shared" si="9"/>
        <v>千葉県木更津市</v>
      </c>
      <c r="E598" s="12" t="s">
        <v>2283</v>
      </c>
      <c r="F598" s="12" t="s">
        <v>2299</v>
      </c>
    </row>
    <row r="599" spans="1:6" x14ac:dyDescent="0.4">
      <c r="A599" s="12" t="s">
        <v>2300</v>
      </c>
      <c r="B599" s="12" t="s">
        <v>2281</v>
      </c>
      <c r="C599" s="12" t="s">
        <v>2301</v>
      </c>
      <c r="D599" s="12" t="str">
        <f t="shared" si="9"/>
        <v>千葉県松戸市</v>
      </c>
      <c r="E599" s="12" t="s">
        <v>2283</v>
      </c>
      <c r="F599" s="12" t="s">
        <v>2302</v>
      </c>
    </row>
    <row r="600" spans="1:6" x14ac:dyDescent="0.4">
      <c r="A600" s="12" t="s">
        <v>2303</v>
      </c>
      <c r="B600" s="12" t="s">
        <v>2281</v>
      </c>
      <c r="C600" s="12" t="s">
        <v>2304</v>
      </c>
      <c r="D600" s="12" t="str">
        <f t="shared" si="9"/>
        <v>千葉県野田市</v>
      </c>
      <c r="E600" s="12" t="s">
        <v>2283</v>
      </c>
      <c r="F600" s="12" t="s">
        <v>2305</v>
      </c>
    </row>
    <row r="601" spans="1:6" x14ac:dyDescent="0.4">
      <c r="A601" s="12" t="s">
        <v>2306</v>
      </c>
      <c r="B601" s="12" t="s">
        <v>2281</v>
      </c>
      <c r="C601" s="12" t="s">
        <v>2307</v>
      </c>
      <c r="D601" s="12" t="str">
        <f t="shared" si="9"/>
        <v>千葉県茂原市</v>
      </c>
      <c r="E601" s="12" t="s">
        <v>2283</v>
      </c>
      <c r="F601" s="12" t="s">
        <v>2308</v>
      </c>
    </row>
    <row r="602" spans="1:6" x14ac:dyDescent="0.4">
      <c r="A602" s="12" t="s">
        <v>2309</v>
      </c>
      <c r="B602" s="12" t="s">
        <v>2281</v>
      </c>
      <c r="C602" s="12" t="s">
        <v>2310</v>
      </c>
      <c r="D602" s="12" t="str">
        <f t="shared" si="9"/>
        <v>千葉県成田市</v>
      </c>
      <c r="E602" s="12" t="s">
        <v>2283</v>
      </c>
      <c r="F602" s="12" t="s">
        <v>2311</v>
      </c>
    </row>
    <row r="603" spans="1:6" x14ac:dyDescent="0.4">
      <c r="A603" s="12" t="s">
        <v>2312</v>
      </c>
      <c r="B603" s="12" t="s">
        <v>2281</v>
      </c>
      <c r="C603" s="12" t="s">
        <v>2313</v>
      </c>
      <c r="D603" s="12" t="str">
        <f t="shared" si="9"/>
        <v>千葉県佐倉市</v>
      </c>
      <c r="E603" s="12" t="s">
        <v>2283</v>
      </c>
      <c r="F603" s="12" t="s">
        <v>1937</v>
      </c>
    </row>
    <row r="604" spans="1:6" x14ac:dyDescent="0.4">
      <c r="A604" s="12" t="s">
        <v>2314</v>
      </c>
      <c r="B604" s="12" t="s">
        <v>2281</v>
      </c>
      <c r="C604" s="12" t="s">
        <v>2315</v>
      </c>
      <c r="D604" s="12" t="str">
        <f t="shared" si="9"/>
        <v>千葉県東金市</v>
      </c>
      <c r="E604" s="12" t="s">
        <v>2283</v>
      </c>
      <c r="F604" s="12" t="s">
        <v>2316</v>
      </c>
    </row>
    <row r="605" spans="1:6" x14ac:dyDescent="0.4">
      <c r="A605" s="12" t="s">
        <v>2317</v>
      </c>
      <c r="B605" s="12" t="s">
        <v>2281</v>
      </c>
      <c r="C605" s="12" t="s">
        <v>2318</v>
      </c>
      <c r="D605" s="12" t="str">
        <f t="shared" si="9"/>
        <v>千葉県旭市</v>
      </c>
      <c r="E605" s="12" t="s">
        <v>2283</v>
      </c>
      <c r="F605" s="12" t="s">
        <v>2319</v>
      </c>
    </row>
    <row r="606" spans="1:6" x14ac:dyDescent="0.4">
      <c r="A606" s="12" t="s">
        <v>2320</v>
      </c>
      <c r="B606" s="12" t="s">
        <v>2281</v>
      </c>
      <c r="C606" s="12" t="s">
        <v>2321</v>
      </c>
      <c r="D606" s="12" t="str">
        <f t="shared" si="9"/>
        <v>千葉県習志野市</v>
      </c>
      <c r="E606" s="12" t="s">
        <v>2283</v>
      </c>
      <c r="F606" s="12" t="s">
        <v>2322</v>
      </c>
    </row>
    <row r="607" spans="1:6" x14ac:dyDescent="0.4">
      <c r="A607" s="12" t="s">
        <v>2323</v>
      </c>
      <c r="B607" s="12" t="s">
        <v>2281</v>
      </c>
      <c r="C607" s="12" t="s">
        <v>2324</v>
      </c>
      <c r="D607" s="12" t="str">
        <f t="shared" si="9"/>
        <v>千葉県柏市</v>
      </c>
      <c r="E607" s="12" t="s">
        <v>2283</v>
      </c>
      <c r="F607" s="12" t="s">
        <v>2325</v>
      </c>
    </row>
    <row r="608" spans="1:6" x14ac:dyDescent="0.4">
      <c r="A608" s="12" t="s">
        <v>2326</v>
      </c>
      <c r="B608" s="12" t="s">
        <v>2281</v>
      </c>
      <c r="C608" s="12" t="s">
        <v>2327</v>
      </c>
      <c r="D608" s="12" t="str">
        <f t="shared" si="9"/>
        <v>千葉県勝浦市</v>
      </c>
      <c r="E608" s="12" t="s">
        <v>2283</v>
      </c>
      <c r="F608" s="12" t="s">
        <v>2328</v>
      </c>
    </row>
    <row r="609" spans="1:6" x14ac:dyDescent="0.4">
      <c r="A609" s="12" t="s">
        <v>2329</v>
      </c>
      <c r="B609" s="12" t="s">
        <v>2281</v>
      </c>
      <c r="C609" s="12" t="s">
        <v>2330</v>
      </c>
      <c r="D609" s="12" t="str">
        <f t="shared" si="9"/>
        <v>千葉県市原市</v>
      </c>
      <c r="E609" s="12" t="s">
        <v>2283</v>
      </c>
      <c r="F609" s="12" t="s">
        <v>2331</v>
      </c>
    </row>
    <row r="610" spans="1:6" x14ac:dyDescent="0.4">
      <c r="A610" s="12" t="s">
        <v>2332</v>
      </c>
      <c r="B610" s="12" t="s">
        <v>2281</v>
      </c>
      <c r="C610" s="12" t="s">
        <v>2333</v>
      </c>
      <c r="D610" s="12" t="str">
        <f t="shared" si="9"/>
        <v>千葉県流山市</v>
      </c>
      <c r="E610" s="12" t="s">
        <v>2283</v>
      </c>
      <c r="F610" s="12" t="s">
        <v>2334</v>
      </c>
    </row>
    <row r="611" spans="1:6" x14ac:dyDescent="0.4">
      <c r="A611" s="12" t="s">
        <v>2335</v>
      </c>
      <c r="B611" s="12" t="s">
        <v>2281</v>
      </c>
      <c r="C611" s="12" t="s">
        <v>2336</v>
      </c>
      <c r="D611" s="12" t="str">
        <f t="shared" si="9"/>
        <v>千葉県八千代市</v>
      </c>
      <c r="E611" s="12" t="s">
        <v>2283</v>
      </c>
      <c r="F611" s="12" t="s">
        <v>2337</v>
      </c>
    </row>
    <row r="612" spans="1:6" x14ac:dyDescent="0.4">
      <c r="A612" s="12" t="s">
        <v>2338</v>
      </c>
      <c r="B612" s="12" t="s">
        <v>2281</v>
      </c>
      <c r="C612" s="12" t="s">
        <v>2339</v>
      </c>
      <c r="D612" s="12" t="str">
        <f t="shared" si="9"/>
        <v>千葉県我孫子市</v>
      </c>
      <c r="E612" s="12" t="s">
        <v>2283</v>
      </c>
      <c r="F612" s="12" t="s">
        <v>2340</v>
      </c>
    </row>
    <row r="613" spans="1:6" x14ac:dyDescent="0.4">
      <c r="A613" s="12" t="s">
        <v>2341</v>
      </c>
      <c r="B613" s="12" t="s">
        <v>2281</v>
      </c>
      <c r="C613" s="12" t="s">
        <v>2342</v>
      </c>
      <c r="D613" s="12" t="str">
        <f t="shared" si="9"/>
        <v>千葉県鴨川市</v>
      </c>
      <c r="E613" s="12" t="s">
        <v>2283</v>
      </c>
      <c r="F613" s="12" t="s">
        <v>2343</v>
      </c>
    </row>
    <row r="614" spans="1:6" x14ac:dyDescent="0.4">
      <c r="A614" s="12" t="s">
        <v>2344</v>
      </c>
      <c r="B614" s="12" t="s">
        <v>2281</v>
      </c>
      <c r="C614" s="12" t="s">
        <v>2345</v>
      </c>
      <c r="D614" s="12" t="str">
        <f t="shared" si="9"/>
        <v>千葉県鎌ケ谷市</v>
      </c>
      <c r="E614" s="12" t="s">
        <v>2283</v>
      </c>
      <c r="F614" s="12" t="s">
        <v>2346</v>
      </c>
    </row>
    <row r="615" spans="1:6" x14ac:dyDescent="0.4">
      <c r="A615" s="12" t="s">
        <v>2347</v>
      </c>
      <c r="B615" s="12" t="s">
        <v>2281</v>
      </c>
      <c r="C615" s="12" t="s">
        <v>2348</v>
      </c>
      <c r="D615" s="12" t="str">
        <f t="shared" si="9"/>
        <v>千葉県君津市</v>
      </c>
      <c r="E615" s="12" t="s">
        <v>2283</v>
      </c>
      <c r="F615" s="12" t="s">
        <v>2349</v>
      </c>
    </row>
    <row r="616" spans="1:6" x14ac:dyDescent="0.4">
      <c r="A616" s="12" t="s">
        <v>2350</v>
      </c>
      <c r="B616" s="12" t="s">
        <v>2281</v>
      </c>
      <c r="C616" s="12" t="s">
        <v>2351</v>
      </c>
      <c r="D616" s="12" t="str">
        <f t="shared" si="9"/>
        <v>千葉県富津市</v>
      </c>
      <c r="E616" s="12" t="s">
        <v>2283</v>
      </c>
      <c r="F616" s="12" t="s">
        <v>2352</v>
      </c>
    </row>
    <row r="617" spans="1:6" x14ac:dyDescent="0.4">
      <c r="A617" s="12" t="s">
        <v>2353</v>
      </c>
      <c r="B617" s="12" t="s">
        <v>2281</v>
      </c>
      <c r="C617" s="12" t="s">
        <v>2354</v>
      </c>
      <c r="D617" s="12" t="str">
        <f t="shared" si="9"/>
        <v>千葉県浦安市</v>
      </c>
      <c r="E617" s="12" t="s">
        <v>2283</v>
      </c>
      <c r="F617" s="12" t="s">
        <v>2355</v>
      </c>
    </row>
    <row r="618" spans="1:6" x14ac:dyDescent="0.4">
      <c r="A618" s="12" t="s">
        <v>2356</v>
      </c>
      <c r="B618" s="12" t="s">
        <v>2281</v>
      </c>
      <c r="C618" s="12" t="s">
        <v>2357</v>
      </c>
      <c r="D618" s="12" t="str">
        <f t="shared" si="9"/>
        <v>千葉県四街道市</v>
      </c>
      <c r="E618" s="12" t="s">
        <v>2283</v>
      </c>
      <c r="F618" s="12" t="s">
        <v>2358</v>
      </c>
    </row>
    <row r="619" spans="1:6" x14ac:dyDescent="0.4">
      <c r="A619" s="12" t="s">
        <v>2359</v>
      </c>
      <c r="B619" s="12" t="s">
        <v>2281</v>
      </c>
      <c r="C619" s="12" t="s">
        <v>2360</v>
      </c>
      <c r="D619" s="12" t="str">
        <f t="shared" si="9"/>
        <v>千葉県袖ケ浦市</v>
      </c>
      <c r="E619" s="12" t="s">
        <v>2283</v>
      </c>
      <c r="F619" s="12" t="s">
        <v>2361</v>
      </c>
    </row>
    <row r="620" spans="1:6" x14ac:dyDescent="0.4">
      <c r="A620" s="12" t="s">
        <v>2362</v>
      </c>
      <c r="B620" s="12" t="s">
        <v>2281</v>
      </c>
      <c r="C620" s="12" t="s">
        <v>2363</v>
      </c>
      <c r="D620" s="12" t="str">
        <f t="shared" si="9"/>
        <v>千葉県八街市</v>
      </c>
      <c r="E620" s="12" t="s">
        <v>2283</v>
      </c>
      <c r="F620" s="12" t="s">
        <v>2364</v>
      </c>
    </row>
    <row r="621" spans="1:6" x14ac:dyDescent="0.4">
      <c r="A621" s="12" t="s">
        <v>2365</v>
      </c>
      <c r="B621" s="12" t="s">
        <v>2281</v>
      </c>
      <c r="C621" s="12" t="s">
        <v>2366</v>
      </c>
      <c r="D621" s="12" t="str">
        <f t="shared" si="9"/>
        <v>千葉県印西市</v>
      </c>
      <c r="E621" s="12" t="s">
        <v>2283</v>
      </c>
      <c r="F621" s="12" t="s">
        <v>2367</v>
      </c>
    </row>
    <row r="622" spans="1:6" x14ac:dyDescent="0.4">
      <c r="A622" s="12" t="s">
        <v>2368</v>
      </c>
      <c r="B622" s="12" t="s">
        <v>2281</v>
      </c>
      <c r="C622" s="12" t="s">
        <v>2369</v>
      </c>
      <c r="D622" s="12" t="str">
        <f t="shared" si="9"/>
        <v>千葉県白井市</v>
      </c>
      <c r="E622" s="12" t="s">
        <v>2283</v>
      </c>
      <c r="F622" s="12" t="s">
        <v>2370</v>
      </c>
    </row>
    <row r="623" spans="1:6" x14ac:dyDescent="0.4">
      <c r="A623" s="12" t="s">
        <v>2371</v>
      </c>
      <c r="B623" s="12" t="s">
        <v>2281</v>
      </c>
      <c r="C623" s="12" t="s">
        <v>2372</v>
      </c>
      <c r="D623" s="12" t="str">
        <f t="shared" si="9"/>
        <v>千葉県富里市</v>
      </c>
      <c r="E623" s="12" t="s">
        <v>2283</v>
      </c>
      <c r="F623" s="12" t="s">
        <v>2373</v>
      </c>
    </row>
    <row r="624" spans="1:6" x14ac:dyDescent="0.4">
      <c r="A624" s="12" t="s">
        <v>2374</v>
      </c>
      <c r="B624" s="12" t="s">
        <v>2281</v>
      </c>
      <c r="C624" s="12" t="s">
        <v>2375</v>
      </c>
      <c r="D624" s="12" t="str">
        <f t="shared" si="9"/>
        <v>千葉県南房総市</v>
      </c>
      <c r="E624" s="12" t="s">
        <v>2283</v>
      </c>
      <c r="F624" s="12" t="s">
        <v>2376</v>
      </c>
    </row>
    <row r="625" spans="1:6" x14ac:dyDescent="0.4">
      <c r="A625" s="12" t="s">
        <v>2377</v>
      </c>
      <c r="B625" s="12" t="s">
        <v>2281</v>
      </c>
      <c r="C625" s="12" t="s">
        <v>2378</v>
      </c>
      <c r="D625" s="12" t="str">
        <f t="shared" si="9"/>
        <v>千葉県匝瑳市</v>
      </c>
      <c r="E625" s="12" t="s">
        <v>2283</v>
      </c>
      <c r="F625" s="12" t="s">
        <v>2379</v>
      </c>
    </row>
    <row r="626" spans="1:6" x14ac:dyDescent="0.4">
      <c r="A626" s="12" t="s">
        <v>2380</v>
      </c>
      <c r="B626" s="12" t="s">
        <v>2281</v>
      </c>
      <c r="C626" s="12" t="s">
        <v>2381</v>
      </c>
      <c r="D626" s="12" t="str">
        <f t="shared" si="9"/>
        <v>千葉県香取市</v>
      </c>
      <c r="E626" s="12" t="s">
        <v>2283</v>
      </c>
      <c r="F626" s="12" t="s">
        <v>2382</v>
      </c>
    </row>
    <row r="627" spans="1:6" x14ac:dyDescent="0.4">
      <c r="A627" s="12" t="s">
        <v>2383</v>
      </c>
      <c r="B627" s="12" t="s">
        <v>2281</v>
      </c>
      <c r="C627" s="12" t="s">
        <v>2384</v>
      </c>
      <c r="D627" s="12" t="str">
        <f t="shared" si="9"/>
        <v>千葉県山武市</v>
      </c>
      <c r="E627" s="12" t="s">
        <v>2283</v>
      </c>
      <c r="F627" s="12" t="s">
        <v>2385</v>
      </c>
    </row>
    <row r="628" spans="1:6" x14ac:dyDescent="0.4">
      <c r="A628" s="12" t="s">
        <v>2386</v>
      </c>
      <c r="B628" s="12" t="s">
        <v>2281</v>
      </c>
      <c r="C628" s="12" t="s">
        <v>2387</v>
      </c>
      <c r="D628" s="12" t="str">
        <f t="shared" si="9"/>
        <v>千葉県いすみ市</v>
      </c>
      <c r="E628" s="12" t="s">
        <v>2283</v>
      </c>
      <c r="F628" s="12" t="s">
        <v>2388</v>
      </c>
    </row>
    <row r="629" spans="1:6" x14ac:dyDescent="0.4">
      <c r="A629" s="12" t="s">
        <v>2389</v>
      </c>
      <c r="B629" s="12" t="s">
        <v>2281</v>
      </c>
      <c r="C629" s="12" t="s">
        <v>2390</v>
      </c>
      <c r="D629" s="12" t="str">
        <f t="shared" si="9"/>
        <v>千葉県大網白里市</v>
      </c>
      <c r="E629" s="12" t="s">
        <v>2283</v>
      </c>
      <c r="F629" s="12" t="s">
        <v>2391</v>
      </c>
    </row>
    <row r="630" spans="1:6" x14ac:dyDescent="0.4">
      <c r="A630" s="12" t="s">
        <v>2392</v>
      </c>
      <c r="B630" s="12" t="s">
        <v>2281</v>
      </c>
      <c r="C630" s="12" t="s">
        <v>2393</v>
      </c>
      <c r="D630" s="12" t="str">
        <f t="shared" si="9"/>
        <v>千葉県酒々井町</v>
      </c>
      <c r="E630" s="12" t="s">
        <v>2283</v>
      </c>
      <c r="F630" s="12" t="s">
        <v>2394</v>
      </c>
    </row>
    <row r="631" spans="1:6" x14ac:dyDescent="0.4">
      <c r="A631" s="12" t="s">
        <v>2395</v>
      </c>
      <c r="B631" s="12" t="s">
        <v>2281</v>
      </c>
      <c r="C631" s="12" t="s">
        <v>2396</v>
      </c>
      <c r="D631" s="12" t="str">
        <f t="shared" si="9"/>
        <v>千葉県栄町</v>
      </c>
      <c r="E631" s="12" t="s">
        <v>2283</v>
      </c>
      <c r="F631" s="12" t="s">
        <v>2397</v>
      </c>
    </row>
    <row r="632" spans="1:6" x14ac:dyDescent="0.4">
      <c r="A632" s="12" t="s">
        <v>2398</v>
      </c>
      <c r="B632" s="12" t="s">
        <v>2281</v>
      </c>
      <c r="C632" s="12" t="s">
        <v>2399</v>
      </c>
      <c r="D632" s="12" t="str">
        <f t="shared" si="9"/>
        <v>千葉県神崎町</v>
      </c>
      <c r="E632" s="12" t="s">
        <v>2283</v>
      </c>
      <c r="F632" s="12" t="s">
        <v>2400</v>
      </c>
    </row>
    <row r="633" spans="1:6" x14ac:dyDescent="0.4">
      <c r="A633" s="12" t="s">
        <v>2401</v>
      </c>
      <c r="B633" s="12" t="s">
        <v>2281</v>
      </c>
      <c r="C633" s="12" t="s">
        <v>2402</v>
      </c>
      <c r="D633" s="12" t="str">
        <f t="shared" si="9"/>
        <v>千葉県多古町</v>
      </c>
      <c r="E633" s="12" t="s">
        <v>2283</v>
      </c>
      <c r="F633" s="12" t="s">
        <v>2403</v>
      </c>
    </row>
    <row r="634" spans="1:6" x14ac:dyDescent="0.4">
      <c r="A634" s="12" t="s">
        <v>2404</v>
      </c>
      <c r="B634" s="12" t="s">
        <v>2281</v>
      </c>
      <c r="C634" s="12" t="s">
        <v>2405</v>
      </c>
      <c r="D634" s="12" t="str">
        <f t="shared" si="9"/>
        <v>千葉県東庄町</v>
      </c>
      <c r="E634" s="12" t="s">
        <v>2283</v>
      </c>
      <c r="F634" s="12" t="s">
        <v>2406</v>
      </c>
    </row>
    <row r="635" spans="1:6" x14ac:dyDescent="0.4">
      <c r="A635" s="12" t="s">
        <v>2407</v>
      </c>
      <c r="B635" s="12" t="s">
        <v>2281</v>
      </c>
      <c r="C635" s="12" t="s">
        <v>2408</v>
      </c>
      <c r="D635" s="12" t="str">
        <f t="shared" si="9"/>
        <v>千葉県九十九里町</v>
      </c>
      <c r="E635" s="12" t="s">
        <v>2283</v>
      </c>
      <c r="F635" s="12" t="s">
        <v>2409</v>
      </c>
    </row>
    <row r="636" spans="1:6" x14ac:dyDescent="0.4">
      <c r="A636" s="12" t="s">
        <v>2410</v>
      </c>
      <c r="B636" s="12" t="s">
        <v>2281</v>
      </c>
      <c r="C636" s="12" t="s">
        <v>2411</v>
      </c>
      <c r="D636" s="12" t="str">
        <f t="shared" si="9"/>
        <v>千葉県芝山町</v>
      </c>
      <c r="E636" s="12" t="s">
        <v>2283</v>
      </c>
      <c r="F636" s="12" t="s">
        <v>2412</v>
      </c>
    </row>
    <row r="637" spans="1:6" x14ac:dyDescent="0.4">
      <c r="A637" s="12" t="s">
        <v>2413</v>
      </c>
      <c r="B637" s="12" t="s">
        <v>2281</v>
      </c>
      <c r="C637" s="12" t="s">
        <v>2414</v>
      </c>
      <c r="D637" s="12" t="str">
        <f t="shared" si="9"/>
        <v>千葉県横芝光町</v>
      </c>
      <c r="E637" s="12" t="s">
        <v>2283</v>
      </c>
      <c r="F637" s="12" t="s">
        <v>2415</v>
      </c>
    </row>
    <row r="638" spans="1:6" x14ac:dyDescent="0.4">
      <c r="A638" s="12" t="s">
        <v>2416</v>
      </c>
      <c r="B638" s="12" t="s">
        <v>2281</v>
      </c>
      <c r="C638" s="12" t="s">
        <v>2417</v>
      </c>
      <c r="D638" s="12" t="str">
        <f t="shared" si="9"/>
        <v>千葉県一宮町</v>
      </c>
      <c r="E638" s="12" t="s">
        <v>2283</v>
      </c>
      <c r="F638" s="12" t="s">
        <v>2418</v>
      </c>
    </row>
    <row r="639" spans="1:6" x14ac:dyDescent="0.4">
      <c r="A639" s="12" t="s">
        <v>2419</v>
      </c>
      <c r="B639" s="12" t="s">
        <v>2281</v>
      </c>
      <c r="C639" s="12" t="s">
        <v>2420</v>
      </c>
      <c r="D639" s="12" t="str">
        <f t="shared" si="9"/>
        <v>千葉県睦沢町</v>
      </c>
      <c r="E639" s="12" t="s">
        <v>2283</v>
      </c>
      <c r="F639" s="12" t="s">
        <v>2421</v>
      </c>
    </row>
    <row r="640" spans="1:6" x14ac:dyDescent="0.4">
      <c r="A640" s="12" t="s">
        <v>2422</v>
      </c>
      <c r="B640" s="12" t="s">
        <v>2281</v>
      </c>
      <c r="C640" s="12" t="s">
        <v>2423</v>
      </c>
      <c r="D640" s="12" t="str">
        <f t="shared" si="9"/>
        <v>千葉県長生村</v>
      </c>
      <c r="E640" s="12" t="s">
        <v>2283</v>
      </c>
      <c r="F640" s="12" t="s">
        <v>2424</v>
      </c>
    </row>
    <row r="641" spans="1:6" x14ac:dyDescent="0.4">
      <c r="A641" s="12" t="s">
        <v>2425</v>
      </c>
      <c r="B641" s="12" t="s">
        <v>2281</v>
      </c>
      <c r="C641" s="12" t="s">
        <v>2426</v>
      </c>
      <c r="D641" s="12" t="str">
        <f t="shared" si="9"/>
        <v>千葉県白子町</v>
      </c>
      <c r="E641" s="12" t="s">
        <v>2283</v>
      </c>
      <c r="F641" s="12" t="s">
        <v>2427</v>
      </c>
    </row>
    <row r="642" spans="1:6" x14ac:dyDescent="0.4">
      <c r="A642" s="12" t="s">
        <v>2428</v>
      </c>
      <c r="B642" s="12" t="s">
        <v>2281</v>
      </c>
      <c r="C642" s="12" t="s">
        <v>2429</v>
      </c>
      <c r="D642" s="12" t="str">
        <f t="shared" si="9"/>
        <v>千葉県長柄町</v>
      </c>
      <c r="E642" s="12" t="s">
        <v>2283</v>
      </c>
      <c r="F642" s="12" t="s">
        <v>2430</v>
      </c>
    </row>
    <row r="643" spans="1:6" x14ac:dyDescent="0.4">
      <c r="A643" s="12" t="s">
        <v>2431</v>
      </c>
      <c r="B643" s="12" t="s">
        <v>2281</v>
      </c>
      <c r="C643" s="12" t="s">
        <v>2432</v>
      </c>
      <c r="D643" s="12" t="str">
        <f t="shared" si="9"/>
        <v>千葉県長南町</v>
      </c>
      <c r="E643" s="12" t="s">
        <v>2283</v>
      </c>
      <c r="F643" s="12" t="s">
        <v>2433</v>
      </c>
    </row>
    <row r="644" spans="1:6" x14ac:dyDescent="0.4">
      <c r="A644" s="12" t="s">
        <v>2434</v>
      </c>
      <c r="B644" s="12" t="s">
        <v>2281</v>
      </c>
      <c r="C644" s="12" t="s">
        <v>2435</v>
      </c>
      <c r="D644" s="12" t="str">
        <f t="shared" ref="D644:D707" si="10">B644&amp;C644</f>
        <v>千葉県大多喜町</v>
      </c>
      <c r="E644" s="12" t="s">
        <v>2283</v>
      </c>
      <c r="F644" s="12" t="s">
        <v>2436</v>
      </c>
    </row>
    <row r="645" spans="1:6" x14ac:dyDescent="0.4">
      <c r="A645" s="12" t="s">
        <v>2437</v>
      </c>
      <c r="B645" s="12" t="s">
        <v>2281</v>
      </c>
      <c r="C645" s="12" t="s">
        <v>2438</v>
      </c>
      <c r="D645" s="12" t="str">
        <f t="shared" si="10"/>
        <v>千葉県御宿町</v>
      </c>
      <c r="E645" s="12" t="s">
        <v>2283</v>
      </c>
      <c r="F645" s="12" t="s">
        <v>2439</v>
      </c>
    </row>
    <row r="646" spans="1:6" x14ac:dyDescent="0.4">
      <c r="A646" s="12" t="s">
        <v>2440</v>
      </c>
      <c r="B646" s="12" t="s">
        <v>2281</v>
      </c>
      <c r="C646" s="12" t="s">
        <v>2441</v>
      </c>
      <c r="D646" s="12" t="str">
        <f t="shared" si="10"/>
        <v>千葉県鋸南町</v>
      </c>
      <c r="E646" s="12" t="s">
        <v>2283</v>
      </c>
      <c r="F646" s="12" t="s">
        <v>2442</v>
      </c>
    </row>
    <row r="647" spans="1:6" x14ac:dyDescent="0.4">
      <c r="A647" s="9" t="s">
        <v>2443</v>
      </c>
      <c r="B647" s="9" t="s">
        <v>2444</v>
      </c>
      <c r="C647" s="10"/>
      <c r="D647" s="12" t="str">
        <f t="shared" si="10"/>
        <v>東京都</v>
      </c>
      <c r="E647" s="11" t="s">
        <v>2445</v>
      </c>
      <c r="F647" s="10"/>
    </row>
    <row r="648" spans="1:6" x14ac:dyDescent="0.4">
      <c r="A648" s="12" t="s">
        <v>2446</v>
      </c>
      <c r="B648" s="12" t="s">
        <v>2447</v>
      </c>
      <c r="C648" s="12" t="s">
        <v>2448</v>
      </c>
      <c r="D648" s="12" t="str">
        <f t="shared" si="10"/>
        <v>東京都千代田区</v>
      </c>
      <c r="E648" s="12" t="s">
        <v>2449</v>
      </c>
      <c r="F648" s="12" t="s">
        <v>2450</v>
      </c>
    </row>
    <row r="649" spans="1:6" x14ac:dyDescent="0.4">
      <c r="A649" s="12" t="s">
        <v>2451</v>
      </c>
      <c r="B649" s="12" t="s">
        <v>2447</v>
      </c>
      <c r="C649" s="12" t="s">
        <v>2452</v>
      </c>
      <c r="D649" s="12" t="str">
        <f t="shared" si="10"/>
        <v>東京都中央区</v>
      </c>
      <c r="E649" s="12" t="s">
        <v>2449</v>
      </c>
      <c r="F649" s="12" t="s">
        <v>2453</v>
      </c>
    </row>
    <row r="650" spans="1:6" x14ac:dyDescent="0.4">
      <c r="A650" s="12" t="s">
        <v>2454</v>
      </c>
      <c r="B650" s="12" t="s">
        <v>2447</v>
      </c>
      <c r="C650" s="12" t="s">
        <v>2455</v>
      </c>
      <c r="D650" s="12" t="str">
        <f t="shared" si="10"/>
        <v>東京都港区</v>
      </c>
      <c r="E650" s="12" t="s">
        <v>2449</v>
      </c>
      <c r="F650" s="12" t="s">
        <v>2456</v>
      </c>
    </row>
    <row r="651" spans="1:6" x14ac:dyDescent="0.4">
      <c r="A651" s="12" t="s">
        <v>2457</v>
      </c>
      <c r="B651" s="12" t="s">
        <v>2447</v>
      </c>
      <c r="C651" s="12" t="s">
        <v>2458</v>
      </c>
      <c r="D651" s="12" t="str">
        <f t="shared" si="10"/>
        <v>東京都新宿区</v>
      </c>
      <c r="E651" s="12" t="s">
        <v>2449</v>
      </c>
      <c r="F651" s="12" t="s">
        <v>2459</v>
      </c>
    </row>
    <row r="652" spans="1:6" x14ac:dyDescent="0.4">
      <c r="A652" s="12" t="s">
        <v>2460</v>
      </c>
      <c r="B652" s="12" t="s">
        <v>2447</v>
      </c>
      <c r="C652" s="12" t="s">
        <v>2461</v>
      </c>
      <c r="D652" s="12" t="str">
        <f t="shared" si="10"/>
        <v>東京都文京区</v>
      </c>
      <c r="E652" s="12" t="s">
        <v>2449</v>
      </c>
      <c r="F652" s="12" t="s">
        <v>2462</v>
      </c>
    </row>
    <row r="653" spans="1:6" x14ac:dyDescent="0.4">
      <c r="A653" s="12" t="s">
        <v>2463</v>
      </c>
      <c r="B653" s="12" t="s">
        <v>2447</v>
      </c>
      <c r="C653" s="12" t="s">
        <v>2464</v>
      </c>
      <c r="D653" s="12" t="str">
        <f t="shared" si="10"/>
        <v>東京都台東区</v>
      </c>
      <c r="E653" s="12" t="s">
        <v>2449</v>
      </c>
      <c r="F653" s="12" t="s">
        <v>2465</v>
      </c>
    </row>
    <row r="654" spans="1:6" x14ac:dyDescent="0.4">
      <c r="A654" s="12" t="s">
        <v>2466</v>
      </c>
      <c r="B654" s="12" t="s">
        <v>2447</v>
      </c>
      <c r="C654" s="12" t="s">
        <v>2467</v>
      </c>
      <c r="D654" s="12" t="str">
        <f t="shared" si="10"/>
        <v>東京都墨田区</v>
      </c>
      <c r="E654" s="12" t="s">
        <v>2449</v>
      </c>
      <c r="F654" s="12" t="s">
        <v>2468</v>
      </c>
    </row>
    <row r="655" spans="1:6" x14ac:dyDescent="0.4">
      <c r="A655" s="12" t="s">
        <v>2469</v>
      </c>
      <c r="B655" s="12" t="s">
        <v>2447</v>
      </c>
      <c r="C655" s="12" t="s">
        <v>2470</v>
      </c>
      <c r="D655" s="12" t="str">
        <f t="shared" si="10"/>
        <v>東京都江東区</v>
      </c>
      <c r="E655" s="12" t="s">
        <v>2449</v>
      </c>
      <c r="F655" s="12" t="s">
        <v>2471</v>
      </c>
    </row>
    <row r="656" spans="1:6" x14ac:dyDescent="0.4">
      <c r="A656" s="12" t="s">
        <v>2472</v>
      </c>
      <c r="B656" s="12" t="s">
        <v>2447</v>
      </c>
      <c r="C656" s="12" t="s">
        <v>2473</v>
      </c>
      <c r="D656" s="12" t="str">
        <f t="shared" si="10"/>
        <v>東京都品川区</v>
      </c>
      <c r="E656" s="12" t="s">
        <v>2449</v>
      </c>
      <c r="F656" s="12" t="s">
        <v>2474</v>
      </c>
    </row>
    <row r="657" spans="1:6" x14ac:dyDescent="0.4">
      <c r="A657" s="12" t="s">
        <v>2475</v>
      </c>
      <c r="B657" s="12" t="s">
        <v>2447</v>
      </c>
      <c r="C657" s="12" t="s">
        <v>2476</v>
      </c>
      <c r="D657" s="12" t="str">
        <f t="shared" si="10"/>
        <v>東京都目黒区</v>
      </c>
      <c r="E657" s="12" t="s">
        <v>2449</v>
      </c>
      <c r="F657" s="12" t="s">
        <v>2477</v>
      </c>
    </row>
    <row r="658" spans="1:6" x14ac:dyDescent="0.4">
      <c r="A658" s="12" t="s">
        <v>2478</v>
      </c>
      <c r="B658" s="12" t="s">
        <v>2447</v>
      </c>
      <c r="C658" s="12" t="s">
        <v>2479</v>
      </c>
      <c r="D658" s="12" t="str">
        <f t="shared" si="10"/>
        <v>東京都大田区</v>
      </c>
      <c r="E658" s="12" t="s">
        <v>2449</v>
      </c>
      <c r="F658" s="12" t="s">
        <v>2480</v>
      </c>
    </row>
    <row r="659" spans="1:6" x14ac:dyDescent="0.4">
      <c r="A659" s="12" t="s">
        <v>2481</v>
      </c>
      <c r="B659" s="12" t="s">
        <v>2447</v>
      </c>
      <c r="C659" s="12" t="s">
        <v>2482</v>
      </c>
      <c r="D659" s="12" t="str">
        <f t="shared" si="10"/>
        <v>東京都世田谷区</v>
      </c>
      <c r="E659" s="12" t="s">
        <v>2449</v>
      </c>
      <c r="F659" s="12" t="s">
        <v>2483</v>
      </c>
    </row>
    <row r="660" spans="1:6" x14ac:dyDescent="0.4">
      <c r="A660" s="12" t="s">
        <v>2484</v>
      </c>
      <c r="B660" s="12" t="s">
        <v>2447</v>
      </c>
      <c r="C660" s="12" t="s">
        <v>2485</v>
      </c>
      <c r="D660" s="12" t="str">
        <f t="shared" si="10"/>
        <v>東京都渋谷区</v>
      </c>
      <c r="E660" s="12" t="s">
        <v>2449</v>
      </c>
      <c r="F660" s="12" t="s">
        <v>2486</v>
      </c>
    </row>
    <row r="661" spans="1:6" x14ac:dyDescent="0.4">
      <c r="A661" s="12" t="s">
        <v>2487</v>
      </c>
      <c r="B661" s="12" t="s">
        <v>2447</v>
      </c>
      <c r="C661" s="12" t="s">
        <v>2488</v>
      </c>
      <c r="D661" s="12" t="str">
        <f t="shared" si="10"/>
        <v>東京都中野区</v>
      </c>
      <c r="E661" s="12" t="s">
        <v>2449</v>
      </c>
      <c r="F661" s="12" t="s">
        <v>2489</v>
      </c>
    </row>
    <row r="662" spans="1:6" x14ac:dyDescent="0.4">
      <c r="A662" s="12" t="s">
        <v>2490</v>
      </c>
      <c r="B662" s="12" t="s">
        <v>2447</v>
      </c>
      <c r="C662" s="12" t="s">
        <v>2491</v>
      </c>
      <c r="D662" s="12" t="str">
        <f t="shared" si="10"/>
        <v>東京都杉並区</v>
      </c>
      <c r="E662" s="12" t="s">
        <v>2449</v>
      </c>
      <c r="F662" s="12" t="s">
        <v>2492</v>
      </c>
    </row>
    <row r="663" spans="1:6" x14ac:dyDescent="0.4">
      <c r="A663" s="12" t="s">
        <v>2493</v>
      </c>
      <c r="B663" s="12" t="s">
        <v>2447</v>
      </c>
      <c r="C663" s="12" t="s">
        <v>2494</v>
      </c>
      <c r="D663" s="12" t="str">
        <f t="shared" si="10"/>
        <v>東京都豊島区</v>
      </c>
      <c r="E663" s="12" t="s">
        <v>2449</v>
      </c>
      <c r="F663" s="12" t="s">
        <v>2495</v>
      </c>
    </row>
    <row r="664" spans="1:6" x14ac:dyDescent="0.4">
      <c r="A664" s="12" t="s">
        <v>2496</v>
      </c>
      <c r="B664" s="12" t="s">
        <v>2447</v>
      </c>
      <c r="C664" s="12" t="s">
        <v>2497</v>
      </c>
      <c r="D664" s="12" t="str">
        <f t="shared" si="10"/>
        <v>東京都北区</v>
      </c>
      <c r="E664" s="12" t="s">
        <v>2449</v>
      </c>
      <c r="F664" s="12" t="s">
        <v>2498</v>
      </c>
    </row>
    <row r="665" spans="1:6" x14ac:dyDescent="0.4">
      <c r="A665" s="12" t="s">
        <v>2499</v>
      </c>
      <c r="B665" s="12" t="s">
        <v>2447</v>
      </c>
      <c r="C665" s="12" t="s">
        <v>2500</v>
      </c>
      <c r="D665" s="12" t="str">
        <f t="shared" si="10"/>
        <v>東京都荒川区</v>
      </c>
      <c r="E665" s="12" t="s">
        <v>2449</v>
      </c>
      <c r="F665" s="12" t="s">
        <v>2501</v>
      </c>
    </row>
    <row r="666" spans="1:6" x14ac:dyDescent="0.4">
      <c r="A666" s="12" t="s">
        <v>2502</v>
      </c>
      <c r="B666" s="12" t="s">
        <v>2447</v>
      </c>
      <c r="C666" s="12" t="s">
        <v>2503</v>
      </c>
      <c r="D666" s="12" t="str">
        <f t="shared" si="10"/>
        <v>東京都板橋区</v>
      </c>
      <c r="E666" s="12" t="s">
        <v>2449</v>
      </c>
      <c r="F666" s="12" t="s">
        <v>2504</v>
      </c>
    </row>
    <row r="667" spans="1:6" x14ac:dyDescent="0.4">
      <c r="A667" s="12" t="s">
        <v>2505</v>
      </c>
      <c r="B667" s="12" t="s">
        <v>2447</v>
      </c>
      <c r="C667" s="12" t="s">
        <v>2506</v>
      </c>
      <c r="D667" s="12" t="str">
        <f t="shared" si="10"/>
        <v>東京都練馬区</v>
      </c>
      <c r="E667" s="12" t="s">
        <v>2449</v>
      </c>
      <c r="F667" s="12" t="s">
        <v>2507</v>
      </c>
    </row>
    <row r="668" spans="1:6" x14ac:dyDescent="0.4">
      <c r="A668" s="12" t="s">
        <v>2508</v>
      </c>
      <c r="B668" s="12" t="s">
        <v>2447</v>
      </c>
      <c r="C668" s="12" t="s">
        <v>2509</v>
      </c>
      <c r="D668" s="12" t="str">
        <f t="shared" si="10"/>
        <v>東京都足立区</v>
      </c>
      <c r="E668" s="12" t="s">
        <v>2449</v>
      </c>
      <c r="F668" s="12" t="s">
        <v>2510</v>
      </c>
    </row>
    <row r="669" spans="1:6" x14ac:dyDescent="0.4">
      <c r="A669" s="12" t="s">
        <v>2511</v>
      </c>
      <c r="B669" s="12" t="s">
        <v>2447</v>
      </c>
      <c r="C669" s="12" t="s">
        <v>2512</v>
      </c>
      <c r="D669" s="12" t="str">
        <f t="shared" si="10"/>
        <v>東京都葛飾区</v>
      </c>
      <c r="E669" s="12" t="s">
        <v>2449</v>
      </c>
      <c r="F669" s="12" t="s">
        <v>2513</v>
      </c>
    </row>
    <row r="670" spans="1:6" x14ac:dyDescent="0.4">
      <c r="A670" s="12" t="s">
        <v>2514</v>
      </c>
      <c r="B670" s="12" t="s">
        <v>2447</v>
      </c>
      <c r="C670" s="12" t="s">
        <v>2515</v>
      </c>
      <c r="D670" s="12" t="str">
        <f t="shared" si="10"/>
        <v>東京都江戸川区</v>
      </c>
      <c r="E670" s="12" t="s">
        <v>2449</v>
      </c>
      <c r="F670" s="12" t="s">
        <v>2516</v>
      </c>
    </row>
    <row r="671" spans="1:6" x14ac:dyDescent="0.4">
      <c r="A671" s="12" t="s">
        <v>2517</v>
      </c>
      <c r="B671" s="12" t="s">
        <v>2447</v>
      </c>
      <c r="C671" s="12" t="s">
        <v>2518</v>
      </c>
      <c r="D671" s="12" t="str">
        <f t="shared" si="10"/>
        <v>東京都八王子市</v>
      </c>
      <c r="E671" s="12" t="s">
        <v>2449</v>
      </c>
      <c r="F671" s="12" t="s">
        <v>2519</v>
      </c>
    </row>
    <row r="672" spans="1:6" x14ac:dyDescent="0.4">
      <c r="A672" s="12" t="s">
        <v>2520</v>
      </c>
      <c r="B672" s="12" t="s">
        <v>2447</v>
      </c>
      <c r="C672" s="12" t="s">
        <v>2521</v>
      </c>
      <c r="D672" s="12" t="str">
        <f t="shared" si="10"/>
        <v>東京都立川市</v>
      </c>
      <c r="E672" s="12" t="s">
        <v>2449</v>
      </c>
      <c r="F672" s="12" t="s">
        <v>2522</v>
      </c>
    </row>
    <row r="673" spans="1:8" x14ac:dyDescent="0.4">
      <c r="A673" s="12" t="s">
        <v>2523</v>
      </c>
      <c r="B673" s="12" t="s">
        <v>2447</v>
      </c>
      <c r="C673" s="12" t="s">
        <v>2524</v>
      </c>
      <c r="D673" s="12" t="str">
        <f t="shared" si="10"/>
        <v>東京都武蔵野市</v>
      </c>
      <c r="E673" s="12" t="s">
        <v>2449</v>
      </c>
      <c r="F673" s="12" t="s">
        <v>2525</v>
      </c>
    </row>
    <row r="674" spans="1:8" x14ac:dyDescent="0.4">
      <c r="A674" s="12" t="s">
        <v>2526</v>
      </c>
      <c r="B674" s="12" t="s">
        <v>2447</v>
      </c>
      <c r="C674" s="12" t="s">
        <v>2527</v>
      </c>
      <c r="D674" s="12" t="str">
        <f t="shared" si="10"/>
        <v>東京都三鷹市</v>
      </c>
      <c r="E674" s="12" t="s">
        <v>2449</v>
      </c>
      <c r="F674" s="12" t="s">
        <v>2528</v>
      </c>
    </row>
    <row r="675" spans="1:8" x14ac:dyDescent="0.4">
      <c r="A675" s="12" t="s">
        <v>2529</v>
      </c>
      <c r="B675" s="12" t="s">
        <v>2447</v>
      </c>
      <c r="C675" s="12" t="s">
        <v>2530</v>
      </c>
      <c r="D675" s="12" t="str">
        <f t="shared" si="10"/>
        <v>東京都青梅市</v>
      </c>
      <c r="E675" s="12" t="s">
        <v>2449</v>
      </c>
      <c r="F675" s="12" t="s">
        <v>2531</v>
      </c>
    </row>
    <row r="676" spans="1:8" x14ac:dyDescent="0.4">
      <c r="A676" s="12" t="s">
        <v>2532</v>
      </c>
      <c r="B676" s="12" t="s">
        <v>2447</v>
      </c>
      <c r="C676" s="12" t="s">
        <v>2533</v>
      </c>
      <c r="D676" s="12" t="str">
        <f t="shared" si="10"/>
        <v>東京都府中市</v>
      </c>
      <c r="E676" s="12" t="s">
        <v>2449</v>
      </c>
      <c r="F676" s="12" t="s">
        <v>2534</v>
      </c>
    </row>
    <row r="677" spans="1:8" x14ac:dyDescent="0.4">
      <c r="A677" s="12" t="s">
        <v>2535</v>
      </c>
      <c r="B677" s="12" t="s">
        <v>2447</v>
      </c>
      <c r="C677" s="12" t="s">
        <v>2536</v>
      </c>
      <c r="D677" s="12" t="str">
        <f t="shared" si="10"/>
        <v>東京都昭島市</v>
      </c>
      <c r="E677" s="12" t="s">
        <v>2449</v>
      </c>
      <c r="F677" s="12" t="s">
        <v>2537</v>
      </c>
    </row>
    <row r="678" spans="1:8" x14ac:dyDescent="0.4">
      <c r="A678" s="12" t="s">
        <v>2538</v>
      </c>
      <c r="B678" s="12" t="s">
        <v>2447</v>
      </c>
      <c r="C678" s="12" t="s">
        <v>2539</v>
      </c>
      <c r="D678" s="12" t="str">
        <f t="shared" si="10"/>
        <v>東京都調布市</v>
      </c>
      <c r="E678" s="12" t="s">
        <v>2449</v>
      </c>
      <c r="F678" s="12" t="s">
        <v>2540</v>
      </c>
    </row>
    <row r="679" spans="1:8" x14ac:dyDescent="0.4">
      <c r="A679" s="12" t="s">
        <v>2541</v>
      </c>
      <c r="B679" s="12" t="s">
        <v>2447</v>
      </c>
      <c r="C679" s="12" t="s">
        <v>2542</v>
      </c>
      <c r="D679" s="12" t="str">
        <f t="shared" si="10"/>
        <v>東京都町田市</v>
      </c>
      <c r="E679" s="12" t="s">
        <v>2449</v>
      </c>
      <c r="F679" s="12" t="s">
        <v>2543</v>
      </c>
    </row>
    <row r="680" spans="1:8" x14ac:dyDescent="0.4">
      <c r="A680" s="12" t="s">
        <v>2544</v>
      </c>
      <c r="B680" s="12" t="s">
        <v>2447</v>
      </c>
      <c r="C680" s="12" t="s">
        <v>2545</v>
      </c>
      <c r="D680" s="12" t="str">
        <f t="shared" si="10"/>
        <v>東京都小金井市</v>
      </c>
      <c r="E680" s="12" t="s">
        <v>2449</v>
      </c>
      <c r="F680" s="12" t="s">
        <v>2546</v>
      </c>
    </row>
    <row r="681" spans="1:8" x14ac:dyDescent="0.4">
      <c r="A681" s="12" t="s">
        <v>2547</v>
      </c>
      <c r="B681" s="12" t="s">
        <v>2447</v>
      </c>
      <c r="C681" s="12" t="s">
        <v>2548</v>
      </c>
      <c r="D681" s="12" t="str">
        <f t="shared" si="10"/>
        <v>東京都小平市</v>
      </c>
      <c r="E681" s="12" t="s">
        <v>2449</v>
      </c>
      <c r="F681" s="12" t="s">
        <v>2549</v>
      </c>
    </row>
    <row r="682" spans="1:8" x14ac:dyDescent="0.4">
      <c r="A682" s="12" t="s">
        <v>2550</v>
      </c>
      <c r="B682" s="12" t="s">
        <v>2447</v>
      </c>
      <c r="C682" s="12" t="s">
        <v>2551</v>
      </c>
      <c r="D682" s="12" t="str">
        <f t="shared" si="10"/>
        <v>東京都日野市</v>
      </c>
      <c r="E682" s="12" t="s">
        <v>2449</v>
      </c>
      <c r="F682" s="12" t="s">
        <v>2552</v>
      </c>
    </row>
    <row r="683" spans="1:8" x14ac:dyDescent="0.4">
      <c r="A683" s="12" t="s">
        <v>2553</v>
      </c>
      <c r="B683" s="12" t="s">
        <v>2447</v>
      </c>
      <c r="C683" s="12" t="s">
        <v>2554</v>
      </c>
      <c r="D683" s="12" t="str">
        <f t="shared" si="10"/>
        <v>東京都東村山市</v>
      </c>
      <c r="E683" s="12" t="s">
        <v>2449</v>
      </c>
      <c r="F683" s="12" t="s">
        <v>2555</v>
      </c>
    </row>
    <row r="684" spans="1:8" x14ac:dyDescent="0.4">
      <c r="A684" s="12" t="s">
        <v>2556</v>
      </c>
      <c r="B684" s="12" t="s">
        <v>2447</v>
      </c>
      <c r="C684" s="12" t="s">
        <v>2557</v>
      </c>
      <c r="D684" s="12" t="str">
        <f t="shared" si="10"/>
        <v>東京都国分寺市</v>
      </c>
      <c r="E684" s="12" t="s">
        <v>2449</v>
      </c>
      <c r="F684" s="12" t="s">
        <v>2558</v>
      </c>
    </row>
    <row r="685" spans="1:8" x14ac:dyDescent="0.4">
      <c r="A685" s="12" t="s">
        <v>2559</v>
      </c>
      <c r="B685" s="12" t="s">
        <v>2447</v>
      </c>
      <c r="C685" s="12" t="s">
        <v>2560</v>
      </c>
      <c r="D685" s="12" t="str">
        <f t="shared" si="10"/>
        <v>東京都国立市</v>
      </c>
      <c r="E685" s="12" t="s">
        <v>2449</v>
      </c>
      <c r="F685" s="12" t="s">
        <v>2561</v>
      </c>
    </row>
    <row r="686" spans="1:8" x14ac:dyDescent="0.4">
      <c r="A686" s="12" t="s">
        <v>2562</v>
      </c>
      <c r="B686" s="12" t="s">
        <v>2447</v>
      </c>
      <c r="C686" s="12" t="s">
        <v>2563</v>
      </c>
      <c r="D686" s="12" t="str">
        <f t="shared" si="10"/>
        <v>東京都福生市</v>
      </c>
      <c r="E686" s="12" t="s">
        <v>2449</v>
      </c>
      <c r="F686" s="12" t="s">
        <v>2564</v>
      </c>
      <c r="G686" s="13"/>
      <c r="H686" s="14"/>
    </row>
    <row r="687" spans="1:8" x14ac:dyDescent="0.4">
      <c r="A687" s="12" t="s">
        <v>2565</v>
      </c>
      <c r="B687" s="12" t="s">
        <v>2447</v>
      </c>
      <c r="C687" s="12" t="s">
        <v>2566</v>
      </c>
      <c r="D687" s="12" t="str">
        <f t="shared" si="10"/>
        <v>東京都狛江市</v>
      </c>
      <c r="E687" s="12" t="s">
        <v>2449</v>
      </c>
      <c r="F687" s="12" t="s">
        <v>2567</v>
      </c>
    </row>
    <row r="688" spans="1:8" x14ac:dyDescent="0.4">
      <c r="A688" s="12" t="s">
        <v>2568</v>
      </c>
      <c r="B688" s="12" t="s">
        <v>2447</v>
      </c>
      <c r="C688" s="12" t="s">
        <v>2569</v>
      </c>
      <c r="D688" s="12" t="str">
        <f t="shared" si="10"/>
        <v>東京都東大和市</v>
      </c>
      <c r="E688" s="12" t="s">
        <v>2449</v>
      </c>
      <c r="F688" s="12" t="s">
        <v>2570</v>
      </c>
    </row>
    <row r="689" spans="1:6" x14ac:dyDescent="0.4">
      <c r="A689" s="12" t="s">
        <v>2571</v>
      </c>
      <c r="B689" s="12" t="s">
        <v>2447</v>
      </c>
      <c r="C689" s="12" t="s">
        <v>2572</v>
      </c>
      <c r="D689" s="12" t="str">
        <f t="shared" si="10"/>
        <v>東京都清瀬市</v>
      </c>
      <c r="E689" s="12" t="s">
        <v>2449</v>
      </c>
      <c r="F689" s="12" t="s">
        <v>2573</v>
      </c>
    </row>
    <row r="690" spans="1:6" x14ac:dyDescent="0.4">
      <c r="A690" s="12" t="s">
        <v>2574</v>
      </c>
      <c r="B690" s="12" t="s">
        <v>2447</v>
      </c>
      <c r="C690" s="12" t="s">
        <v>2575</v>
      </c>
      <c r="D690" s="12" t="str">
        <f t="shared" si="10"/>
        <v>東京都東久留米市</v>
      </c>
      <c r="E690" s="12" t="s">
        <v>2449</v>
      </c>
      <c r="F690" s="12" t="s">
        <v>2576</v>
      </c>
    </row>
    <row r="691" spans="1:6" x14ac:dyDescent="0.4">
      <c r="A691" s="12" t="s">
        <v>2577</v>
      </c>
      <c r="B691" s="12" t="s">
        <v>2447</v>
      </c>
      <c r="C691" s="12" t="s">
        <v>2578</v>
      </c>
      <c r="D691" s="12" t="str">
        <f t="shared" si="10"/>
        <v>東京都武蔵村山市</v>
      </c>
      <c r="E691" s="12" t="s">
        <v>2449</v>
      </c>
      <c r="F691" s="12" t="s">
        <v>2579</v>
      </c>
    </row>
    <row r="692" spans="1:6" x14ac:dyDescent="0.4">
      <c r="A692" s="12" t="s">
        <v>2580</v>
      </c>
      <c r="B692" s="12" t="s">
        <v>2447</v>
      </c>
      <c r="C692" s="12" t="s">
        <v>2581</v>
      </c>
      <c r="D692" s="12" t="str">
        <f t="shared" si="10"/>
        <v>東京都多摩市</v>
      </c>
      <c r="E692" s="12" t="s">
        <v>2449</v>
      </c>
      <c r="F692" s="12" t="s">
        <v>2582</v>
      </c>
    </row>
    <row r="693" spans="1:6" x14ac:dyDescent="0.4">
      <c r="A693" s="12" t="s">
        <v>2583</v>
      </c>
      <c r="B693" s="12" t="s">
        <v>2447</v>
      </c>
      <c r="C693" s="12" t="s">
        <v>2584</v>
      </c>
      <c r="D693" s="12" t="str">
        <f t="shared" si="10"/>
        <v>東京都稲城市</v>
      </c>
      <c r="E693" s="12" t="s">
        <v>2449</v>
      </c>
      <c r="F693" s="12" t="s">
        <v>2585</v>
      </c>
    </row>
    <row r="694" spans="1:6" x14ac:dyDescent="0.4">
      <c r="A694" s="12" t="s">
        <v>2586</v>
      </c>
      <c r="B694" s="12" t="s">
        <v>2447</v>
      </c>
      <c r="C694" s="12" t="s">
        <v>2587</v>
      </c>
      <c r="D694" s="12" t="str">
        <f t="shared" si="10"/>
        <v>東京都羽村市</v>
      </c>
      <c r="E694" s="12" t="s">
        <v>2449</v>
      </c>
      <c r="F694" s="12" t="s">
        <v>2588</v>
      </c>
    </row>
    <row r="695" spans="1:6" x14ac:dyDescent="0.4">
      <c r="A695" s="12" t="s">
        <v>2589</v>
      </c>
      <c r="B695" s="12" t="s">
        <v>2447</v>
      </c>
      <c r="C695" s="12" t="s">
        <v>2590</v>
      </c>
      <c r="D695" s="12" t="str">
        <f t="shared" si="10"/>
        <v>東京都あきる野市</v>
      </c>
      <c r="E695" s="12" t="s">
        <v>2449</v>
      </c>
      <c r="F695" s="12" t="s">
        <v>2591</v>
      </c>
    </row>
    <row r="696" spans="1:6" x14ac:dyDescent="0.4">
      <c r="A696" s="12" t="s">
        <v>2592</v>
      </c>
      <c r="B696" s="12" t="s">
        <v>2447</v>
      </c>
      <c r="C696" s="12" t="s">
        <v>2593</v>
      </c>
      <c r="D696" s="12" t="str">
        <f t="shared" si="10"/>
        <v>東京都西東京市</v>
      </c>
      <c r="E696" s="12" t="s">
        <v>2449</v>
      </c>
      <c r="F696" s="12" t="s">
        <v>2594</v>
      </c>
    </row>
    <row r="697" spans="1:6" x14ac:dyDescent="0.4">
      <c r="A697" s="12" t="s">
        <v>2595</v>
      </c>
      <c r="B697" s="12" t="s">
        <v>2447</v>
      </c>
      <c r="C697" s="12" t="s">
        <v>2596</v>
      </c>
      <c r="D697" s="12" t="str">
        <f t="shared" si="10"/>
        <v>東京都瑞穂町</v>
      </c>
      <c r="E697" s="12" t="s">
        <v>2449</v>
      </c>
      <c r="F697" s="12" t="s">
        <v>2597</v>
      </c>
    </row>
    <row r="698" spans="1:6" x14ac:dyDescent="0.4">
      <c r="A698" s="12" t="s">
        <v>2598</v>
      </c>
      <c r="B698" s="12" t="s">
        <v>2447</v>
      </c>
      <c r="C698" s="12" t="s">
        <v>2599</v>
      </c>
      <c r="D698" s="12" t="str">
        <f t="shared" si="10"/>
        <v>東京都日の出町</v>
      </c>
      <c r="E698" s="12" t="s">
        <v>2449</v>
      </c>
      <c r="F698" s="12" t="s">
        <v>2600</v>
      </c>
    </row>
    <row r="699" spans="1:6" x14ac:dyDescent="0.4">
      <c r="A699" s="12" t="s">
        <v>2601</v>
      </c>
      <c r="B699" s="12" t="s">
        <v>2447</v>
      </c>
      <c r="C699" s="12" t="s">
        <v>2602</v>
      </c>
      <c r="D699" s="12" t="str">
        <f t="shared" si="10"/>
        <v>東京都檜原村</v>
      </c>
      <c r="E699" s="12" t="s">
        <v>2449</v>
      </c>
      <c r="F699" s="12" t="s">
        <v>2603</v>
      </c>
    </row>
    <row r="700" spans="1:6" x14ac:dyDescent="0.4">
      <c r="A700" s="12" t="s">
        <v>2604</v>
      </c>
      <c r="B700" s="12" t="s">
        <v>2447</v>
      </c>
      <c r="C700" s="12" t="s">
        <v>2605</v>
      </c>
      <c r="D700" s="12" t="str">
        <f t="shared" si="10"/>
        <v>東京都奥多摩町</v>
      </c>
      <c r="E700" s="12" t="s">
        <v>2449</v>
      </c>
      <c r="F700" s="12" t="s">
        <v>2606</v>
      </c>
    </row>
    <row r="701" spans="1:6" x14ac:dyDescent="0.4">
      <c r="A701" s="12" t="s">
        <v>2607</v>
      </c>
      <c r="B701" s="12" t="s">
        <v>2447</v>
      </c>
      <c r="C701" s="12" t="s">
        <v>2608</v>
      </c>
      <c r="D701" s="12" t="str">
        <f t="shared" si="10"/>
        <v>東京都大島町</v>
      </c>
      <c r="E701" s="12" t="s">
        <v>2449</v>
      </c>
      <c r="F701" s="12" t="s">
        <v>2609</v>
      </c>
    </row>
    <row r="702" spans="1:6" x14ac:dyDescent="0.4">
      <c r="A702" s="12" t="s">
        <v>2610</v>
      </c>
      <c r="B702" s="12" t="s">
        <v>2447</v>
      </c>
      <c r="C702" s="12" t="s">
        <v>2611</v>
      </c>
      <c r="D702" s="12" t="str">
        <f t="shared" si="10"/>
        <v>東京都利島村</v>
      </c>
      <c r="E702" s="12" t="s">
        <v>2449</v>
      </c>
      <c r="F702" s="12" t="s">
        <v>2612</v>
      </c>
    </row>
    <row r="703" spans="1:6" x14ac:dyDescent="0.4">
      <c r="A703" s="12" t="s">
        <v>2613</v>
      </c>
      <c r="B703" s="12" t="s">
        <v>2447</v>
      </c>
      <c r="C703" s="12" t="s">
        <v>2614</v>
      </c>
      <c r="D703" s="12" t="str">
        <f t="shared" si="10"/>
        <v>東京都新島村</v>
      </c>
      <c r="E703" s="12" t="s">
        <v>2449</v>
      </c>
      <c r="F703" s="12" t="s">
        <v>2615</v>
      </c>
    </row>
    <row r="704" spans="1:6" x14ac:dyDescent="0.4">
      <c r="A704" s="12" t="s">
        <v>2616</v>
      </c>
      <c r="B704" s="12" t="s">
        <v>2447</v>
      </c>
      <c r="C704" s="12" t="s">
        <v>2617</v>
      </c>
      <c r="D704" s="12" t="str">
        <f t="shared" si="10"/>
        <v>東京都神津島村</v>
      </c>
      <c r="E704" s="12" t="s">
        <v>2449</v>
      </c>
      <c r="F704" s="12" t="s">
        <v>2618</v>
      </c>
    </row>
    <row r="705" spans="1:6" x14ac:dyDescent="0.4">
      <c r="A705" s="12" t="s">
        <v>2619</v>
      </c>
      <c r="B705" s="12" t="s">
        <v>2447</v>
      </c>
      <c r="C705" s="12" t="s">
        <v>2620</v>
      </c>
      <c r="D705" s="12" t="str">
        <f t="shared" si="10"/>
        <v>東京都三宅村</v>
      </c>
      <c r="E705" s="12" t="s">
        <v>2449</v>
      </c>
      <c r="F705" s="12" t="s">
        <v>2621</v>
      </c>
    </row>
    <row r="706" spans="1:6" x14ac:dyDescent="0.4">
      <c r="A706" s="12" t="s">
        <v>2622</v>
      </c>
      <c r="B706" s="12" t="s">
        <v>2447</v>
      </c>
      <c r="C706" s="12" t="s">
        <v>2623</v>
      </c>
      <c r="D706" s="12" t="str">
        <f t="shared" si="10"/>
        <v>東京都御蔵島村</v>
      </c>
      <c r="E706" s="12" t="s">
        <v>2449</v>
      </c>
      <c r="F706" s="12" t="s">
        <v>2624</v>
      </c>
    </row>
    <row r="707" spans="1:6" x14ac:dyDescent="0.4">
      <c r="A707" s="12" t="s">
        <v>2625</v>
      </c>
      <c r="B707" s="12" t="s">
        <v>2447</v>
      </c>
      <c r="C707" s="12" t="s">
        <v>2626</v>
      </c>
      <c r="D707" s="12" t="str">
        <f t="shared" si="10"/>
        <v>東京都八丈町</v>
      </c>
      <c r="E707" s="12" t="s">
        <v>2449</v>
      </c>
      <c r="F707" s="12" t="s">
        <v>2627</v>
      </c>
    </row>
    <row r="708" spans="1:6" x14ac:dyDescent="0.4">
      <c r="A708" s="12" t="s">
        <v>2628</v>
      </c>
      <c r="B708" s="12" t="s">
        <v>2447</v>
      </c>
      <c r="C708" s="12" t="s">
        <v>2629</v>
      </c>
      <c r="D708" s="12" t="str">
        <f t="shared" ref="D708:D771" si="11">B708&amp;C708</f>
        <v>東京都青ヶ島村</v>
      </c>
      <c r="E708" s="12" t="s">
        <v>2449</v>
      </c>
      <c r="F708" s="12" t="s">
        <v>2630</v>
      </c>
    </row>
    <row r="709" spans="1:6" x14ac:dyDescent="0.4">
      <c r="A709" s="12" t="s">
        <v>2631</v>
      </c>
      <c r="B709" s="12" t="s">
        <v>2447</v>
      </c>
      <c r="C709" s="12" t="s">
        <v>2632</v>
      </c>
      <c r="D709" s="12" t="str">
        <f t="shared" si="11"/>
        <v>東京都小笠原村</v>
      </c>
      <c r="E709" s="12" t="s">
        <v>2449</v>
      </c>
      <c r="F709" s="12" t="s">
        <v>2633</v>
      </c>
    </row>
    <row r="710" spans="1:6" x14ac:dyDescent="0.4">
      <c r="A710" s="9" t="s">
        <v>2634</v>
      </c>
      <c r="B710" s="9" t="s">
        <v>2635</v>
      </c>
      <c r="C710" s="10"/>
      <c r="D710" s="12" t="str">
        <f t="shared" si="11"/>
        <v>神奈川県</v>
      </c>
      <c r="E710" s="11" t="s">
        <v>2636</v>
      </c>
      <c r="F710" s="10"/>
    </row>
    <row r="711" spans="1:6" x14ac:dyDescent="0.4">
      <c r="A711" s="12" t="s">
        <v>2637</v>
      </c>
      <c r="B711" s="12" t="s">
        <v>2638</v>
      </c>
      <c r="C711" s="12" t="s">
        <v>2639</v>
      </c>
      <c r="D711" s="12" t="str">
        <f t="shared" si="11"/>
        <v>神奈川県横浜市</v>
      </c>
      <c r="E711" s="12" t="s">
        <v>2640</v>
      </c>
      <c r="F711" s="12" t="s">
        <v>2641</v>
      </c>
    </row>
    <row r="712" spans="1:6" x14ac:dyDescent="0.4">
      <c r="A712" s="12" t="s">
        <v>2642</v>
      </c>
      <c r="B712" s="12" t="s">
        <v>2638</v>
      </c>
      <c r="C712" s="12" t="s">
        <v>2643</v>
      </c>
      <c r="D712" s="12" t="str">
        <f t="shared" si="11"/>
        <v>神奈川県川崎市</v>
      </c>
      <c r="E712" s="12" t="s">
        <v>2640</v>
      </c>
      <c r="F712" s="12" t="s">
        <v>2644</v>
      </c>
    </row>
    <row r="713" spans="1:6" x14ac:dyDescent="0.4">
      <c r="A713" s="12" t="s">
        <v>2645</v>
      </c>
      <c r="B713" s="12" t="s">
        <v>2638</v>
      </c>
      <c r="C713" s="12" t="s">
        <v>2646</v>
      </c>
      <c r="D713" s="12" t="str">
        <f t="shared" si="11"/>
        <v>神奈川県相模原市</v>
      </c>
      <c r="E713" s="12" t="s">
        <v>2640</v>
      </c>
      <c r="F713" s="12" t="s">
        <v>2647</v>
      </c>
    </row>
    <row r="714" spans="1:6" x14ac:dyDescent="0.4">
      <c r="A714" s="12" t="s">
        <v>2648</v>
      </c>
      <c r="B714" s="12" t="s">
        <v>2638</v>
      </c>
      <c r="C714" s="12" t="s">
        <v>2649</v>
      </c>
      <c r="D714" s="12" t="str">
        <f t="shared" si="11"/>
        <v>神奈川県横須賀市</v>
      </c>
      <c r="E714" s="12" t="s">
        <v>2640</v>
      </c>
      <c r="F714" s="12" t="s">
        <v>2650</v>
      </c>
    </row>
    <row r="715" spans="1:6" x14ac:dyDescent="0.4">
      <c r="A715" s="12" t="s">
        <v>2651</v>
      </c>
      <c r="B715" s="12" t="s">
        <v>2638</v>
      </c>
      <c r="C715" s="12" t="s">
        <v>2652</v>
      </c>
      <c r="D715" s="12" t="str">
        <f t="shared" si="11"/>
        <v>神奈川県平塚市</v>
      </c>
      <c r="E715" s="12" t="s">
        <v>2640</v>
      </c>
      <c r="F715" s="12" t="s">
        <v>2653</v>
      </c>
    </row>
    <row r="716" spans="1:6" x14ac:dyDescent="0.4">
      <c r="A716" s="12" t="s">
        <v>2654</v>
      </c>
      <c r="B716" s="12" t="s">
        <v>2638</v>
      </c>
      <c r="C716" s="12" t="s">
        <v>2655</v>
      </c>
      <c r="D716" s="12" t="str">
        <f t="shared" si="11"/>
        <v>神奈川県鎌倉市</v>
      </c>
      <c r="E716" s="12" t="s">
        <v>2640</v>
      </c>
      <c r="F716" s="12" t="s">
        <v>2656</v>
      </c>
    </row>
    <row r="717" spans="1:6" x14ac:dyDescent="0.4">
      <c r="A717" s="12" t="s">
        <v>2657</v>
      </c>
      <c r="B717" s="12" t="s">
        <v>2638</v>
      </c>
      <c r="C717" s="12" t="s">
        <v>2658</v>
      </c>
      <c r="D717" s="12" t="str">
        <f t="shared" si="11"/>
        <v>神奈川県藤沢市</v>
      </c>
      <c r="E717" s="12" t="s">
        <v>2640</v>
      </c>
      <c r="F717" s="12" t="s">
        <v>2659</v>
      </c>
    </row>
    <row r="718" spans="1:6" x14ac:dyDescent="0.4">
      <c r="A718" s="12" t="s">
        <v>2660</v>
      </c>
      <c r="B718" s="12" t="s">
        <v>2638</v>
      </c>
      <c r="C718" s="12" t="s">
        <v>2661</v>
      </c>
      <c r="D718" s="12" t="str">
        <f t="shared" si="11"/>
        <v>神奈川県小田原市</v>
      </c>
      <c r="E718" s="12" t="s">
        <v>2640</v>
      </c>
      <c r="F718" s="12" t="s">
        <v>2662</v>
      </c>
    </row>
    <row r="719" spans="1:6" x14ac:dyDescent="0.4">
      <c r="A719" s="12" t="s">
        <v>2663</v>
      </c>
      <c r="B719" s="12" t="s">
        <v>2638</v>
      </c>
      <c r="C719" s="12" t="s">
        <v>2664</v>
      </c>
      <c r="D719" s="12" t="str">
        <f t="shared" si="11"/>
        <v>神奈川県茅ヶ崎市</v>
      </c>
      <c r="E719" s="12" t="s">
        <v>2640</v>
      </c>
      <c r="F719" s="12" t="s">
        <v>2665</v>
      </c>
    </row>
    <row r="720" spans="1:6" x14ac:dyDescent="0.4">
      <c r="A720" s="12" t="s">
        <v>2666</v>
      </c>
      <c r="B720" s="12" t="s">
        <v>2638</v>
      </c>
      <c r="C720" s="12" t="s">
        <v>2667</v>
      </c>
      <c r="D720" s="12" t="str">
        <f t="shared" si="11"/>
        <v>神奈川県逗子市</v>
      </c>
      <c r="E720" s="12" t="s">
        <v>2640</v>
      </c>
      <c r="F720" s="12" t="s">
        <v>2668</v>
      </c>
    </row>
    <row r="721" spans="1:6" x14ac:dyDescent="0.4">
      <c r="A721" s="12" t="s">
        <v>2669</v>
      </c>
      <c r="B721" s="12" t="s">
        <v>2638</v>
      </c>
      <c r="C721" s="12" t="s">
        <v>2670</v>
      </c>
      <c r="D721" s="12" t="str">
        <f t="shared" si="11"/>
        <v>神奈川県三浦市</v>
      </c>
      <c r="E721" s="12" t="s">
        <v>2640</v>
      </c>
      <c r="F721" s="12" t="s">
        <v>2671</v>
      </c>
    </row>
    <row r="722" spans="1:6" x14ac:dyDescent="0.4">
      <c r="A722" s="12" t="s">
        <v>2672</v>
      </c>
      <c r="B722" s="12" t="s">
        <v>2638</v>
      </c>
      <c r="C722" s="12" t="s">
        <v>2673</v>
      </c>
      <c r="D722" s="12" t="str">
        <f t="shared" si="11"/>
        <v>神奈川県秦野市</v>
      </c>
      <c r="E722" s="12" t="s">
        <v>2640</v>
      </c>
      <c r="F722" s="12" t="s">
        <v>2674</v>
      </c>
    </row>
    <row r="723" spans="1:6" x14ac:dyDescent="0.4">
      <c r="A723" s="12" t="s">
        <v>2675</v>
      </c>
      <c r="B723" s="12" t="s">
        <v>2638</v>
      </c>
      <c r="C723" s="12" t="s">
        <v>2676</v>
      </c>
      <c r="D723" s="12" t="str">
        <f t="shared" si="11"/>
        <v>神奈川県厚木市</v>
      </c>
      <c r="E723" s="12" t="s">
        <v>2640</v>
      </c>
      <c r="F723" s="12" t="s">
        <v>2677</v>
      </c>
    </row>
    <row r="724" spans="1:6" x14ac:dyDescent="0.4">
      <c r="A724" s="12" t="s">
        <v>2678</v>
      </c>
      <c r="B724" s="12" t="s">
        <v>2638</v>
      </c>
      <c r="C724" s="12" t="s">
        <v>2679</v>
      </c>
      <c r="D724" s="12" t="str">
        <f t="shared" si="11"/>
        <v>神奈川県大和市</v>
      </c>
      <c r="E724" s="12" t="s">
        <v>2640</v>
      </c>
      <c r="F724" s="12" t="s">
        <v>2680</v>
      </c>
    </row>
    <row r="725" spans="1:6" x14ac:dyDescent="0.4">
      <c r="A725" s="12" t="s">
        <v>2681</v>
      </c>
      <c r="B725" s="12" t="s">
        <v>2638</v>
      </c>
      <c r="C725" s="12" t="s">
        <v>2682</v>
      </c>
      <c r="D725" s="12" t="str">
        <f t="shared" si="11"/>
        <v>神奈川県伊勢原市</v>
      </c>
      <c r="E725" s="12" t="s">
        <v>2640</v>
      </c>
      <c r="F725" s="12" t="s">
        <v>2683</v>
      </c>
    </row>
    <row r="726" spans="1:6" x14ac:dyDescent="0.4">
      <c r="A726" s="12" t="s">
        <v>2684</v>
      </c>
      <c r="B726" s="12" t="s">
        <v>2638</v>
      </c>
      <c r="C726" s="12" t="s">
        <v>2685</v>
      </c>
      <c r="D726" s="12" t="str">
        <f t="shared" si="11"/>
        <v>神奈川県海老名市</v>
      </c>
      <c r="E726" s="12" t="s">
        <v>2640</v>
      </c>
      <c r="F726" s="12" t="s">
        <v>2686</v>
      </c>
    </row>
    <row r="727" spans="1:6" x14ac:dyDescent="0.4">
      <c r="A727" s="12" t="s">
        <v>2687</v>
      </c>
      <c r="B727" s="12" t="s">
        <v>2638</v>
      </c>
      <c r="C727" s="12" t="s">
        <v>2688</v>
      </c>
      <c r="D727" s="12" t="str">
        <f t="shared" si="11"/>
        <v>神奈川県座間市</v>
      </c>
      <c r="E727" s="12" t="s">
        <v>2640</v>
      </c>
      <c r="F727" s="12" t="s">
        <v>2689</v>
      </c>
    </row>
    <row r="728" spans="1:6" x14ac:dyDescent="0.4">
      <c r="A728" s="12" t="s">
        <v>2690</v>
      </c>
      <c r="B728" s="12" t="s">
        <v>2638</v>
      </c>
      <c r="C728" s="12" t="s">
        <v>2691</v>
      </c>
      <c r="D728" s="12" t="str">
        <f t="shared" si="11"/>
        <v>神奈川県南足柄市</v>
      </c>
      <c r="E728" s="12" t="s">
        <v>2640</v>
      </c>
      <c r="F728" s="12" t="s">
        <v>2692</v>
      </c>
    </row>
    <row r="729" spans="1:6" x14ac:dyDescent="0.4">
      <c r="A729" s="12" t="s">
        <v>2693</v>
      </c>
      <c r="B729" s="12" t="s">
        <v>2638</v>
      </c>
      <c r="C729" s="12" t="s">
        <v>2694</v>
      </c>
      <c r="D729" s="12" t="str">
        <f t="shared" si="11"/>
        <v>神奈川県綾瀬市</v>
      </c>
      <c r="E729" s="12" t="s">
        <v>2640</v>
      </c>
      <c r="F729" s="12" t="s">
        <v>2695</v>
      </c>
    </row>
    <row r="730" spans="1:6" x14ac:dyDescent="0.4">
      <c r="A730" s="12" t="s">
        <v>2696</v>
      </c>
      <c r="B730" s="12" t="s">
        <v>2638</v>
      </c>
      <c r="C730" s="12" t="s">
        <v>2697</v>
      </c>
      <c r="D730" s="12" t="str">
        <f t="shared" si="11"/>
        <v>神奈川県葉山町</v>
      </c>
      <c r="E730" s="12" t="s">
        <v>2640</v>
      </c>
      <c r="F730" s="12" t="s">
        <v>2698</v>
      </c>
    </row>
    <row r="731" spans="1:6" x14ac:dyDescent="0.4">
      <c r="A731" s="12" t="s">
        <v>2699</v>
      </c>
      <c r="B731" s="12" t="s">
        <v>2638</v>
      </c>
      <c r="C731" s="12" t="s">
        <v>2700</v>
      </c>
      <c r="D731" s="12" t="str">
        <f t="shared" si="11"/>
        <v>神奈川県寒川町</v>
      </c>
      <c r="E731" s="12" t="s">
        <v>2640</v>
      </c>
      <c r="F731" s="12" t="s">
        <v>2701</v>
      </c>
    </row>
    <row r="732" spans="1:6" x14ac:dyDescent="0.4">
      <c r="A732" s="12" t="s">
        <v>2702</v>
      </c>
      <c r="B732" s="12" t="s">
        <v>2638</v>
      </c>
      <c r="C732" s="12" t="s">
        <v>2703</v>
      </c>
      <c r="D732" s="12" t="str">
        <f t="shared" si="11"/>
        <v>神奈川県大磯町</v>
      </c>
      <c r="E732" s="12" t="s">
        <v>2640</v>
      </c>
      <c r="F732" s="12" t="s">
        <v>2704</v>
      </c>
    </row>
    <row r="733" spans="1:6" x14ac:dyDescent="0.4">
      <c r="A733" s="12" t="s">
        <v>2705</v>
      </c>
      <c r="B733" s="12" t="s">
        <v>2638</v>
      </c>
      <c r="C733" s="12" t="s">
        <v>2706</v>
      </c>
      <c r="D733" s="12" t="str">
        <f t="shared" si="11"/>
        <v>神奈川県二宮町</v>
      </c>
      <c r="E733" s="12" t="s">
        <v>2640</v>
      </c>
      <c r="F733" s="12" t="s">
        <v>2707</v>
      </c>
    </row>
    <row r="734" spans="1:6" x14ac:dyDescent="0.4">
      <c r="A734" s="12" t="s">
        <v>2708</v>
      </c>
      <c r="B734" s="12" t="s">
        <v>2638</v>
      </c>
      <c r="C734" s="12" t="s">
        <v>2709</v>
      </c>
      <c r="D734" s="12" t="str">
        <f t="shared" si="11"/>
        <v>神奈川県中井町</v>
      </c>
      <c r="E734" s="12" t="s">
        <v>2640</v>
      </c>
      <c r="F734" s="12" t="s">
        <v>2710</v>
      </c>
    </row>
    <row r="735" spans="1:6" x14ac:dyDescent="0.4">
      <c r="A735" s="12" t="s">
        <v>2711</v>
      </c>
      <c r="B735" s="12" t="s">
        <v>2638</v>
      </c>
      <c r="C735" s="12" t="s">
        <v>2712</v>
      </c>
      <c r="D735" s="12" t="str">
        <f t="shared" si="11"/>
        <v>神奈川県大井町</v>
      </c>
      <c r="E735" s="12" t="s">
        <v>2640</v>
      </c>
      <c r="F735" s="12" t="s">
        <v>2713</v>
      </c>
    </row>
    <row r="736" spans="1:6" x14ac:dyDescent="0.4">
      <c r="A736" s="12" t="s">
        <v>2714</v>
      </c>
      <c r="B736" s="12" t="s">
        <v>2638</v>
      </c>
      <c r="C736" s="12" t="s">
        <v>2715</v>
      </c>
      <c r="D736" s="12" t="str">
        <f t="shared" si="11"/>
        <v>神奈川県松田町</v>
      </c>
      <c r="E736" s="12" t="s">
        <v>2640</v>
      </c>
      <c r="F736" s="12" t="s">
        <v>2716</v>
      </c>
    </row>
    <row r="737" spans="1:6" x14ac:dyDescent="0.4">
      <c r="A737" s="12" t="s">
        <v>2717</v>
      </c>
      <c r="B737" s="12" t="s">
        <v>2638</v>
      </c>
      <c r="C737" s="12" t="s">
        <v>2718</v>
      </c>
      <c r="D737" s="12" t="str">
        <f t="shared" si="11"/>
        <v>神奈川県山北町</v>
      </c>
      <c r="E737" s="12" t="s">
        <v>2640</v>
      </c>
      <c r="F737" s="12" t="s">
        <v>2719</v>
      </c>
    </row>
    <row r="738" spans="1:6" x14ac:dyDescent="0.4">
      <c r="A738" s="12" t="s">
        <v>2720</v>
      </c>
      <c r="B738" s="12" t="s">
        <v>2638</v>
      </c>
      <c r="C738" s="12" t="s">
        <v>2721</v>
      </c>
      <c r="D738" s="12" t="str">
        <f t="shared" si="11"/>
        <v>神奈川県開成町</v>
      </c>
      <c r="E738" s="12" t="s">
        <v>2640</v>
      </c>
      <c r="F738" s="12" t="s">
        <v>2722</v>
      </c>
    </row>
    <row r="739" spans="1:6" x14ac:dyDescent="0.4">
      <c r="A739" s="12" t="s">
        <v>2723</v>
      </c>
      <c r="B739" s="12" t="s">
        <v>2638</v>
      </c>
      <c r="C739" s="12" t="s">
        <v>2724</v>
      </c>
      <c r="D739" s="12" t="str">
        <f t="shared" si="11"/>
        <v>神奈川県箱根町</v>
      </c>
      <c r="E739" s="12" t="s">
        <v>2640</v>
      </c>
      <c r="F739" s="12" t="s">
        <v>2725</v>
      </c>
    </row>
    <row r="740" spans="1:6" x14ac:dyDescent="0.4">
      <c r="A740" s="12" t="s">
        <v>2726</v>
      </c>
      <c r="B740" s="12" t="s">
        <v>2638</v>
      </c>
      <c r="C740" s="12" t="s">
        <v>2727</v>
      </c>
      <c r="D740" s="12" t="str">
        <f t="shared" si="11"/>
        <v>神奈川県真鶴町</v>
      </c>
      <c r="E740" s="12" t="s">
        <v>2640</v>
      </c>
      <c r="F740" s="12" t="s">
        <v>2728</v>
      </c>
    </row>
    <row r="741" spans="1:6" x14ac:dyDescent="0.4">
      <c r="A741" s="12" t="s">
        <v>2729</v>
      </c>
      <c r="B741" s="12" t="s">
        <v>2638</v>
      </c>
      <c r="C741" s="12" t="s">
        <v>2730</v>
      </c>
      <c r="D741" s="12" t="str">
        <f t="shared" si="11"/>
        <v>神奈川県湯河原町</v>
      </c>
      <c r="E741" s="12" t="s">
        <v>2640</v>
      </c>
      <c r="F741" s="12" t="s">
        <v>2731</v>
      </c>
    </row>
    <row r="742" spans="1:6" x14ac:dyDescent="0.4">
      <c r="A742" s="12" t="s">
        <v>2732</v>
      </c>
      <c r="B742" s="12" t="s">
        <v>2638</v>
      </c>
      <c r="C742" s="12" t="s">
        <v>2733</v>
      </c>
      <c r="D742" s="12" t="str">
        <f t="shared" si="11"/>
        <v>神奈川県愛川町</v>
      </c>
      <c r="E742" s="12" t="s">
        <v>2640</v>
      </c>
      <c r="F742" s="12" t="s">
        <v>2734</v>
      </c>
    </row>
    <row r="743" spans="1:6" x14ac:dyDescent="0.4">
      <c r="A743" s="12" t="s">
        <v>2735</v>
      </c>
      <c r="B743" s="12" t="s">
        <v>2638</v>
      </c>
      <c r="C743" s="12" t="s">
        <v>2736</v>
      </c>
      <c r="D743" s="12" t="str">
        <f t="shared" si="11"/>
        <v>神奈川県清川村</v>
      </c>
      <c r="E743" s="12" t="s">
        <v>2640</v>
      </c>
      <c r="F743" s="12" t="s">
        <v>2737</v>
      </c>
    </row>
    <row r="744" spans="1:6" x14ac:dyDescent="0.4">
      <c r="A744" s="9" t="s">
        <v>2738</v>
      </c>
      <c r="B744" s="9" t="s">
        <v>2739</v>
      </c>
      <c r="C744" s="10"/>
      <c r="D744" s="12" t="str">
        <f t="shared" si="11"/>
        <v>新潟県</v>
      </c>
      <c r="E744" s="11" t="s">
        <v>2740</v>
      </c>
      <c r="F744" s="10"/>
    </row>
    <row r="745" spans="1:6" x14ac:dyDescent="0.4">
      <c r="A745" s="12" t="s">
        <v>2741</v>
      </c>
      <c r="B745" s="12" t="s">
        <v>2742</v>
      </c>
      <c r="C745" s="12" t="s">
        <v>2743</v>
      </c>
      <c r="D745" s="12" t="str">
        <f t="shared" si="11"/>
        <v>新潟県新潟市</v>
      </c>
      <c r="E745" s="12" t="s">
        <v>2744</v>
      </c>
      <c r="F745" s="12" t="s">
        <v>2745</v>
      </c>
    </row>
    <row r="746" spans="1:6" x14ac:dyDescent="0.4">
      <c r="A746" s="12" t="s">
        <v>2746</v>
      </c>
      <c r="B746" s="12" t="s">
        <v>2742</v>
      </c>
      <c r="C746" s="12" t="s">
        <v>2747</v>
      </c>
      <c r="D746" s="12" t="str">
        <f t="shared" si="11"/>
        <v>新潟県長岡市</v>
      </c>
      <c r="E746" s="12" t="s">
        <v>2744</v>
      </c>
      <c r="F746" s="12" t="s">
        <v>2748</v>
      </c>
    </row>
    <row r="747" spans="1:6" x14ac:dyDescent="0.4">
      <c r="A747" s="12" t="s">
        <v>2749</v>
      </c>
      <c r="B747" s="12" t="s">
        <v>2742</v>
      </c>
      <c r="C747" s="12" t="s">
        <v>2750</v>
      </c>
      <c r="D747" s="12" t="str">
        <f t="shared" si="11"/>
        <v>新潟県三条市</v>
      </c>
      <c r="E747" s="12" t="s">
        <v>2744</v>
      </c>
      <c r="F747" s="12" t="s">
        <v>2751</v>
      </c>
    </row>
    <row r="748" spans="1:6" x14ac:dyDescent="0.4">
      <c r="A748" s="12" t="s">
        <v>2752</v>
      </c>
      <c r="B748" s="12" t="s">
        <v>2742</v>
      </c>
      <c r="C748" s="12" t="s">
        <v>2753</v>
      </c>
      <c r="D748" s="12" t="str">
        <f t="shared" si="11"/>
        <v>新潟県柏崎市</v>
      </c>
      <c r="E748" s="12" t="s">
        <v>2744</v>
      </c>
      <c r="F748" s="12" t="s">
        <v>2754</v>
      </c>
    </row>
    <row r="749" spans="1:6" x14ac:dyDescent="0.4">
      <c r="A749" s="12" t="s">
        <v>2755</v>
      </c>
      <c r="B749" s="12" t="s">
        <v>2742</v>
      </c>
      <c r="C749" s="12" t="s">
        <v>2756</v>
      </c>
      <c r="D749" s="12" t="str">
        <f t="shared" si="11"/>
        <v>新潟県新発田市</v>
      </c>
      <c r="E749" s="12" t="s">
        <v>2744</v>
      </c>
      <c r="F749" s="12" t="s">
        <v>2757</v>
      </c>
    </row>
    <row r="750" spans="1:6" x14ac:dyDescent="0.4">
      <c r="A750" s="12" t="s">
        <v>2758</v>
      </c>
      <c r="B750" s="12" t="s">
        <v>2742</v>
      </c>
      <c r="C750" s="12" t="s">
        <v>2759</v>
      </c>
      <c r="D750" s="12" t="str">
        <f t="shared" si="11"/>
        <v>新潟県小千谷市</v>
      </c>
      <c r="E750" s="12" t="s">
        <v>2744</v>
      </c>
      <c r="F750" s="12" t="s">
        <v>2760</v>
      </c>
    </row>
    <row r="751" spans="1:6" x14ac:dyDescent="0.4">
      <c r="A751" s="12" t="s">
        <v>2761</v>
      </c>
      <c r="B751" s="12" t="s">
        <v>2742</v>
      </c>
      <c r="C751" s="12" t="s">
        <v>2762</v>
      </c>
      <c r="D751" s="12" t="str">
        <f t="shared" si="11"/>
        <v>新潟県加茂市</v>
      </c>
      <c r="E751" s="12" t="s">
        <v>2744</v>
      </c>
      <c r="F751" s="12" t="s">
        <v>2763</v>
      </c>
    </row>
    <row r="752" spans="1:6" x14ac:dyDescent="0.4">
      <c r="A752" s="12" t="s">
        <v>2764</v>
      </c>
      <c r="B752" s="12" t="s">
        <v>2742</v>
      </c>
      <c r="C752" s="12" t="s">
        <v>2765</v>
      </c>
      <c r="D752" s="12" t="str">
        <f t="shared" si="11"/>
        <v>新潟県十日町市</v>
      </c>
      <c r="E752" s="12" t="s">
        <v>2744</v>
      </c>
      <c r="F752" s="12" t="s">
        <v>2766</v>
      </c>
    </row>
    <row r="753" spans="1:6" x14ac:dyDescent="0.4">
      <c r="A753" s="12" t="s">
        <v>2767</v>
      </c>
      <c r="B753" s="12" t="s">
        <v>2742</v>
      </c>
      <c r="C753" s="12" t="s">
        <v>2768</v>
      </c>
      <c r="D753" s="12" t="str">
        <f t="shared" si="11"/>
        <v>新潟県見附市</v>
      </c>
      <c r="E753" s="12" t="s">
        <v>2744</v>
      </c>
      <c r="F753" s="12" t="s">
        <v>2769</v>
      </c>
    </row>
    <row r="754" spans="1:6" x14ac:dyDescent="0.4">
      <c r="A754" s="12" t="s">
        <v>2770</v>
      </c>
      <c r="B754" s="12" t="s">
        <v>2742</v>
      </c>
      <c r="C754" s="12" t="s">
        <v>2771</v>
      </c>
      <c r="D754" s="12" t="str">
        <f t="shared" si="11"/>
        <v>新潟県村上市</v>
      </c>
      <c r="E754" s="12" t="s">
        <v>2744</v>
      </c>
      <c r="F754" s="12" t="s">
        <v>2772</v>
      </c>
    </row>
    <row r="755" spans="1:6" x14ac:dyDescent="0.4">
      <c r="A755" s="12" t="s">
        <v>2773</v>
      </c>
      <c r="B755" s="12" t="s">
        <v>2742</v>
      </c>
      <c r="C755" s="12" t="s">
        <v>2774</v>
      </c>
      <c r="D755" s="12" t="str">
        <f t="shared" si="11"/>
        <v>新潟県燕市</v>
      </c>
      <c r="E755" s="12" t="s">
        <v>2744</v>
      </c>
      <c r="F755" s="12" t="s">
        <v>2775</v>
      </c>
    </row>
    <row r="756" spans="1:6" x14ac:dyDescent="0.4">
      <c r="A756" s="12" t="s">
        <v>2776</v>
      </c>
      <c r="B756" s="12" t="s">
        <v>2742</v>
      </c>
      <c r="C756" s="12" t="s">
        <v>2777</v>
      </c>
      <c r="D756" s="12" t="str">
        <f t="shared" si="11"/>
        <v>新潟県糸魚川市</v>
      </c>
      <c r="E756" s="12" t="s">
        <v>2744</v>
      </c>
      <c r="F756" s="12" t="s">
        <v>2778</v>
      </c>
    </row>
    <row r="757" spans="1:6" x14ac:dyDescent="0.4">
      <c r="A757" s="12" t="s">
        <v>2779</v>
      </c>
      <c r="B757" s="12" t="s">
        <v>2742</v>
      </c>
      <c r="C757" s="12" t="s">
        <v>2780</v>
      </c>
      <c r="D757" s="12" t="str">
        <f t="shared" si="11"/>
        <v>新潟県妙高市</v>
      </c>
      <c r="E757" s="12" t="s">
        <v>2744</v>
      </c>
      <c r="F757" s="12" t="s">
        <v>2781</v>
      </c>
    </row>
    <row r="758" spans="1:6" x14ac:dyDescent="0.4">
      <c r="A758" s="12" t="s">
        <v>2782</v>
      </c>
      <c r="B758" s="12" t="s">
        <v>2742</v>
      </c>
      <c r="C758" s="12" t="s">
        <v>2783</v>
      </c>
      <c r="D758" s="12" t="str">
        <f t="shared" si="11"/>
        <v>新潟県五泉市</v>
      </c>
      <c r="E758" s="12" t="s">
        <v>2744</v>
      </c>
      <c r="F758" s="12" t="s">
        <v>2784</v>
      </c>
    </row>
    <row r="759" spans="1:6" x14ac:dyDescent="0.4">
      <c r="A759" s="12" t="s">
        <v>2785</v>
      </c>
      <c r="B759" s="12" t="s">
        <v>2742</v>
      </c>
      <c r="C759" s="12" t="s">
        <v>2786</v>
      </c>
      <c r="D759" s="12" t="str">
        <f t="shared" si="11"/>
        <v>新潟県上越市</v>
      </c>
      <c r="E759" s="12" t="s">
        <v>2744</v>
      </c>
      <c r="F759" s="12" t="s">
        <v>2787</v>
      </c>
    </row>
    <row r="760" spans="1:6" x14ac:dyDescent="0.4">
      <c r="A760" s="12" t="s">
        <v>2788</v>
      </c>
      <c r="B760" s="12" t="s">
        <v>2742</v>
      </c>
      <c r="C760" s="12" t="s">
        <v>2789</v>
      </c>
      <c r="D760" s="12" t="str">
        <f t="shared" si="11"/>
        <v>新潟県阿賀野市</v>
      </c>
      <c r="E760" s="12" t="s">
        <v>2744</v>
      </c>
      <c r="F760" s="12" t="s">
        <v>2790</v>
      </c>
    </row>
    <row r="761" spans="1:6" x14ac:dyDescent="0.4">
      <c r="A761" s="12" t="s">
        <v>2791</v>
      </c>
      <c r="B761" s="12" t="s">
        <v>2742</v>
      </c>
      <c r="C761" s="12" t="s">
        <v>2792</v>
      </c>
      <c r="D761" s="12" t="str">
        <f t="shared" si="11"/>
        <v>新潟県佐渡市</v>
      </c>
      <c r="E761" s="12" t="s">
        <v>2744</v>
      </c>
      <c r="F761" s="12" t="s">
        <v>2793</v>
      </c>
    </row>
    <row r="762" spans="1:6" x14ac:dyDescent="0.4">
      <c r="A762" s="12" t="s">
        <v>2794</v>
      </c>
      <c r="B762" s="12" t="s">
        <v>2742</v>
      </c>
      <c r="C762" s="12" t="s">
        <v>2795</v>
      </c>
      <c r="D762" s="12" t="str">
        <f t="shared" si="11"/>
        <v>新潟県魚沼市</v>
      </c>
      <c r="E762" s="12" t="s">
        <v>2744</v>
      </c>
      <c r="F762" s="12" t="s">
        <v>2796</v>
      </c>
    </row>
    <row r="763" spans="1:6" x14ac:dyDescent="0.4">
      <c r="A763" s="12" t="s">
        <v>2797</v>
      </c>
      <c r="B763" s="12" t="s">
        <v>2742</v>
      </c>
      <c r="C763" s="12" t="s">
        <v>2798</v>
      </c>
      <c r="D763" s="12" t="str">
        <f t="shared" si="11"/>
        <v>新潟県南魚沼市</v>
      </c>
      <c r="E763" s="12" t="s">
        <v>2744</v>
      </c>
      <c r="F763" s="12" t="s">
        <v>2799</v>
      </c>
    </row>
    <row r="764" spans="1:6" x14ac:dyDescent="0.4">
      <c r="A764" s="12" t="s">
        <v>2800</v>
      </c>
      <c r="B764" s="12" t="s">
        <v>2742</v>
      </c>
      <c r="C764" s="12" t="s">
        <v>2801</v>
      </c>
      <c r="D764" s="12" t="str">
        <f t="shared" si="11"/>
        <v>新潟県胎内市</v>
      </c>
      <c r="E764" s="12" t="s">
        <v>2744</v>
      </c>
      <c r="F764" s="12" t="s">
        <v>2802</v>
      </c>
    </row>
    <row r="765" spans="1:6" x14ac:dyDescent="0.4">
      <c r="A765" s="12" t="s">
        <v>2803</v>
      </c>
      <c r="B765" s="12" t="s">
        <v>2742</v>
      </c>
      <c r="C765" s="12" t="s">
        <v>2804</v>
      </c>
      <c r="D765" s="12" t="str">
        <f t="shared" si="11"/>
        <v>新潟県聖籠町</v>
      </c>
      <c r="E765" s="12" t="s">
        <v>2744</v>
      </c>
      <c r="F765" s="12" t="s">
        <v>2805</v>
      </c>
    </row>
    <row r="766" spans="1:6" x14ac:dyDescent="0.4">
      <c r="A766" s="12" t="s">
        <v>2806</v>
      </c>
      <c r="B766" s="12" t="s">
        <v>2742</v>
      </c>
      <c r="C766" s="12" t="s">
        <v>2807</v>
      </c>
      <c r="D766" s="12" t="str">
        <f t="shared" si="11"/>
        <v>新潟県弥彦村</v>
      </c>
      <c r="E766" s="12" t="s">
        <v>2744</v>
      </c>
      <c r="F766" s="12" t="s">
        <v>2808</v>
      </c>
    </row>
    <row r="767" spans="1:6" x14ac:dyDescent="0.4">
      <c r="A767" s="12" t="s">
        <v>2809</v>
      </c>
      <c r="B767" s="12" t="s">
        <v>2742</v>
      </c>
      <c r="C767" s="12" t="s">
        <v>2810</v>
      </c>
      <c r="D767" s="12" t="str">
        <f t="shared" si="11"/>
        <v>新潟県田上町</v>
      </c>
      <c r="E767" s="12" t="s">
        <v>2744</v>
      </c>
      <c r="F767" s="12" t="s">
        <v>2811</v>
      </c>
    </row>
    <row r="768" spans="1:6" x14ac:dyDescent="0.4">
      <c r="A768" s="12" t="s">
        <v>2812</v>
      </c>
      <c r="B768" s="12" t="s">
        <v>2742</v>
      </c>
      <c r="C768" s="12" t="s">
        <v>2813</v>
      </c>
      <c r="D768" s="12" t="str">
        <f t="shared" si="11"/>
        <v>新潟県阿賀町</v>
      </c>
      <c r="E768" s="12" t="s">
        <v>2744</v>
      </c>
      <c r="F768" s="12" t="s">
        <v>2814</v>
      </c>
    </row>
    <row r="769" spans="1:6" x14ac:dyDescent="0.4">
      <c r="A769" s="12" t="s">
        <v>2815</v>
      </c>
      <c r="B769" s="12" t="s">
        <v>2742</v>
      </c>
      <c r="C769" s="12" t="s">
        <v>2816</v>
      </c>
      <c r="D769" s="12" t="str">
        <f t="shared" si="11"/>
        <v>新潟県出雲崎町</v>
      </c>
      <c r="E769" s="12" t="s">
        <v>2744</v>
      </c>
      <c r="F769" s="12" t="s">
        <v>2817</v>
      </c>
    </row>
    <row r="770" spans="1:6" x14ac:dyDescent="0.4">
      <c r="A770" s="12" t="s">
        <v>2818</v>
      </c>
      <c r="B770" s="12" t="s">
        <v>2742</v>
      </c>
      <c r="C770" s="12" t="s">
        <v>2819</v>
      </c>
      <c r="D770" s="12" t="str">
        <f t="shared" si="11"/>
        <v>新潟県湯沢町</v>
      </c>
      <c r="E770" s="12" t="s">
        <v>2744</v>
      </c>
      <c r="F770" s="12" t="s">
        <v>2820</v>
      </c>
    </row>
    <row r="771" spans="1:6" x14ac:dyDescent="0.4">
      <c r="A771" s="12" t="s">
        <v>2821</v>
      </c>
      <c r="B771" s="12" t="s">
        <v>2742</v>
      </c>
      <c r="C771" s="12" t="s">
        <v>2822</v>
      </c>
      <c r="D771" s="12" t="str">
        <f t="shared" si="11"/>
        <v>新潟県津南町</v>
      </c>
      <c r="E771" s="12" t="s">
        <v>2744</v>
      </c>
      <c r="F771" s="12" t="s">
        <v>2823</v>
      </c>
    </row>
    <row r="772" spans="1:6" x14ac:dyDescent="0.4">
      <c r="A772" s="12" t="s">
        <v>2824</v>
      </c>
      <c r="B772" s="12" t="s">
        <v>2742</v>
      </c>
      <c r="C772" s="12" t="s">
        <v>2825</v>
      </c>
      <c r="D772" s="12" t="str">
        <f t="shared" ref="D772:D835" si="12">B772&amp;C772</f>
        <v>新潟県刈羽村</v>
      </c>
      <c r="E772" s="12" t="s">
        <v>2744</v>
      </c>
      <c r="F772" s="12" t="s">
        <v>2826</v>
      </c>
    </row>
    <row r="773" spans="1:6" x14ac:dyDescent="0.4">
      <c r="A773" s="12" t="s">
        <v>2827</v>
      </c>
      <c r="B773" s="12" t="s">
        <v>2742</v>
      </c>
      <c r="C773" s="12" t="s">
        <v>2828</v>
      </c>
      <c r="D773" s="12" t="str">
        <f t="shared" si="12"/>
        <v>新潟県関川村</v>
      </c>
      <c r="E773" s="12" t="s">
        <v>2744</v>
      </c>
      <c r="F773" s="12" t="s">
        <v>2829</v>
      </c>
    </row>
    <row r="774" spans="1:6" x14ac:dyDescent="0.4">
      <c r="A774" s="12" t="s">
        <v>2830</v>
      </c>
      <c r="B774" s="12" t="s">
        <v>2742</v>
      </c>
      <c r="C774" s="12" t="s">
        <v>2831</v>
      </c>
      <c r="D774" s="12" t="str">
        <f t="shared" si="12"/>
        <v>新潟県粟島浦村</v>
      </c>
      <c r="E774" s="12" t="s">
        <v>2744</v>
      </c>
      <c r="F774" s="12" t="s">
        <v>2832</v>
      </c>
    </row>
    <row r="775" spans="1:6" x14ac:dyDescent="0.4">
      <c r="A775" s="9" t="s">
        <v>2833</v>
      </c>
      <c r="B775" s="9" t="s">
        <v>2834</v>
      </c>
      <c r="C775" s="10"/>
      <c r="D775" s="12" t="str">
        <f t="shared" si="12"/>
        <v>富山県</v>
      </c>
      <c r="E775" s="11" t="s">
        <v>2835</v>
      </c>
      <c r="F775" s="10"/>
    </row>
    <row r="776" spans="1:6" x14ac:dyDescent="0.4">
      <c r="A776" s="12" t="s">
        <v>2836</v>
      </c>
      <c r="B776" s="12" t="s">
        <v>2837</v>
      </c>
      <c r="C776" s="12" t="s">
        <v>2838</v>
      </c>
      <c r="D776" s="12" t="str">
        <f t="shared" si="12"/>
        <v>富山県富山市</v>
      </c>
      <c r="E776" s="12" t="s">
        <v>2839</v>
      </c>
      <c r="F776" s="12" t="s">
        <v>2840</v>
      </c>
    </row>
    <row r="777" spans="1:6" x14ac:dyDescent="0.4">
      <c r="A777" s="12" t="s">
        <v>2841</v>
      </c>
      <c r="B777" s="12" t="s">
        <v>2837</v>
      </c>
      <c r="C777" s="12" t="s">
        <v>2842</v>
      </c>
      <c r="D777" s="12" t="str">
        <f t="shared" si="12"/>
        <v>富山県高岡市</v>
      </c>
      <c r="E777" s="12" t="s">
        <v>2839</v>
      </c>
      <c r="F777" s="12" t="s">
        <v>2843</v>
      </c>
    </row>
    <row r="778" spans="1:6" x14ac:dyDescent="0.4">
      <c r="A778" s="12" t="s">
        <v>2844</v>
      </c>
      <c r="B778" s="12" t="s">
        <v>2837</v>
      </c>
      <c r="C778" s="12" t="s">
        <v>2845</v>
      </c>
      <c r="D778" s="12" t="str">
        <f t="shared" si="12"/>
        <v>富山県魚津市</v>
      </c>
      <c r="E778" s="12" t="s">
        <v>2839</v>
      </c>
      <c r="F778" s="12" t="s">
        <v>2846</v>
      </c>
    </row>
    <row r="779" spans="1:6" x14ac:dyDescent="0.4">
      <c r="A779" s="12" t="s">
        <v>2847</v>
      </c>
      <c r="B779" s="12" t="s">
        <v>2837</v>
      </c>
      <c r="C779" s="12" t="s">
        <v>2848</v>
      </c>
      <c r="D779" s="12" t="str">
        <f t="shared" si="12"/>
        <v>富山県氷見市</v>
      </c>
      <c r="E779" s="12" t="s">
        <v>2839</v>
      </c>
      <c r="F779" s="12" t="s">
        <v>2849</v>
      </c>
    </row>
    <row r="780" spans="1:6" x14ac:dyDescent="0.4">
      <c r="A780" s="12" t="s">
        <v>2850</v>
      </c>
      <c r="B780" s="12" t="s">
        <v>2837</v>
      </c>
      <c r="C780" s="12" t="s">
        <v>2851</v>
      </c>
      <c r="D780" s="12" t="str">
        <f t="shared" si="12"/>
        <v>富山県滑川市</v>
      </c>
      <c r="E780" s="12" t="s">
        <v>2839</v>
      </c>
      <c r="F780" s="12" t="s">
        <v>2852</v>
      </c>
    </row>
    <row r="781" spans="1:6" x14ac:dyDescent="0.4">
      <c r="A781" s="12" t="s">
        <v>2853</v>
      </c>
      <c r="B781" s="12" t="s">
        <v>2837</v>
      </c>
      <c r="C781" s="12" t="s">
        <v>2854</v>
      </c>
      <c r="D781" s="12" t="str">
        <f t="shared" si="12"/>
        <v>富山県黒部市</v>
      </c>
      <c r="E781" s="12" t="s">
        <v>2839</v>
      </c>
      <c r="F781" s="12" t="s">
        <v>2855</v>
      </c>
    </row>
    <row r="782" spans="1:6" x14ac:dyDescent="0.4">
      <c r="A782" s="12" t="s">
        <v>2856</v>
      </c>
      <c r="B782" s="12" t="s">
        <v>2837</v>
      </c>
      <c r="C782" s="12" t="s">
        <v>2857</v>
      </c>
      <c r="D782" s="12" t="str">
        <f t="shared" si="12"/>
        <v>富山県砺波市</v>
      </c>
      <c r="E782" s="12" t="s">
        <v>2839</v>
      </c>
      <c r="F782" s="12" t="s">
        <v>2858</v>
      </c>
    </row>
    <row r="783" spans="1:6" x14ac:dyDescent="0.4">
      <c r="A783" s="12" t="s">
        <v>2859</v>
      </c>
      <c r="B783" s="12" t="s">
        <v>2837</v>
      </c>
      <c r="C783" s="12" t="s">
        <v>2860</v>
      </c>
      <c r="D783" s="12" t="str">
        <f t="shared" si="12"/>
        <v>富山県小矢部市</v>
      </c>
      <c r="E783" s="12" t="s">
        <v>2839</v>
      </c>
      <c r="F783" s="12" t="s">
        <v>2861</v>
      </c>
    </row>
    <row r="784" spans="1:6" x14ac:dyDescent="0.4">
      <c r="A784" s="12" t="s">
        <v>2862</v>
      </c>
      <c r="B784" s="12" t="s">
        <v>2837</v>
      </c>
      <c r="C784" s="12" t="s">
        <v>2863</v>
      </c>
      <c r="D784" s="12" t="str">
        <f t="shared" si="12"/>
        <v>富山県南砺市</v>
      </c>
      <c r="E784" s="12" t="s">
        <v>2839</v>
      </c>
      <c r="F784" s="12" t="s">
        <v>2864</v>
      </c>
    </row>
    <row r="785" spans="1:6" x14ac:dyDescent="0.4">
      <c r="A785" s="12" t="s">
        <v>2865</v>
      </c>
      <c r="B785" s="12" t="s">
        <v>2837</v>
      </c>
      <c r="C785" s="12" t="s">
        <v>2866</v>
      </c>
      <c r="D785" s="12" t="str">
        <f t="shared" si="12"/>
        <v>富山県射水市</v>
      </c>
      <c r="E785" s="12" t="s">
        <v>2839</v>
      </c>
      <c r="F785" s="12" t="s">
        <v>2867</v>
      </c>
    </row>
    <row r="786" spans="1:6" x14ac:dyDescent="0.4">
      <c r="A786" s="12" t="s">
        <v>2868</v>
      </c>
      <c r="B786" s="12" t="s">
        <v>2837</v>
      </c>
      <c r="C786" s="12" t="s">
        <v>2869</v>
      </c>
      <c r="D786" s="12" t="str">
        <f t="shared" si="12"/>
        <v>富山県舟橋村</v>
      </c>
      <c r="E786" s="12" t="s">
        <v>2839</v>
      </c>
      <c r="F786" s="12" t="s">
        <v>2870</v>
      </c>
    </row>
    <row r="787" spans="1:6" x14ac:dyDescent="0.4">
      <c r="A787" s="12" t="s">
        <v>2871</v>
      </c>
      <c r="B787" s="12" t="s">
        <v>2837</v>
      </c>
      <c r="C787" s="12" t="s">
        <v>2872</v>
      </c>
      <c r="D787" s="12" t="str">
        <f t="shared" si="12"/>
        <v>富山県上市町</v>
      </c>
      <c r="E787" s="12" t="s">
        <v>2839</v>
      </c>
      <c r="F787" s="12" t="s">
        <v>2873</v>
      </c>
    </row>
    <row r="788" spans="1:6" x14ac:dyDescent="0.4">
      <c r="A788" s="12" t="s">
        <v>2874</v>
      </c>
      <c r="B788" s="12" t="s">
        <v>2837</v>
      </c>
      <c r="C788" s="12" t="s">
        <v>2875</v>
      </c>
      <c r="D788" s="12" t="str">
        <f t="shared" si="12"/>
        <v>富山県立山町</v>
      </c>
      <c r="E788" s="12" t="s">
        <v>2839</v>
      </c>
      <c r="F788" s="12" t="s">
        <v>2876</v>
      </c>
    </row>
    <row r="789" spans="1:6" x14ac:dyDescent="0.4">
      <c r="A789" s="12" t="s">
        <v>2877</v>
      </c>
      <c r="B789" s="12" t="s">
        <v>2837</v>
      </c>
      <c r="C789" s="12" t="s">
        <v>2878</v>
      </c>
      <c r="D789" s="12" t="str">
        <f t="shared" si="12"/>
        <v>富山県入善町</v>
      </c>
      <c r="E789" s="12" t="s">
        <v>2839</v>
      </c>
      <c r="F789" s="12" t="s">
        <v>2879</v>
      </c>
    </row>
    <row r="790" spans="1:6" x14ac:dyDescent="0.4">
      <c r="A790" s="12" t="s">
        <v>2880</v>
      </c>
      <c r="B790" s="12" t="s">
        <v>2837</v>
      </c>
      <c r="C790" s="12" t="s">
        <v>1529</v>
      </c>
      <c r="D790" s="12" t="str">
        <f t="shared" si="12"/>
        <v>富山県朝日町</v>
      </c>
      <c r="E790" s="12" t="s">
        <v>2839</v>
      </c>
      <c r="F790" s="12" t="s">
        <v>1530</v>
      </c>
    </row>
    <row r="791" spans="1:6" x14ac:dyDescent="0.4">
      <c r="A791" s="9" t="s">
        <v>2881</v>
      </c>
      <c r="B791" s="9" t="s">
        <v>2882</v>
      </c>
      <c r="C791" s="10"/>
      <c r="D791" s="12" t="str">
        <f t="shared" si="12"/>
        <v>石川県</v>
      </c>
      <c r="E791" s="11" t="s">
        <v>2883</v>
      </c>
      <c r="F791" s="10"/>
    </row>
    <row r="792" spans="1:6" x14ac:dyDescent="0.4">
      <c r="A792" s="12" t="s">
        <v>2884</v>
      </c>
      <c r="B792" s="12" t="s">
        <v>2885</v>
      </c>
      <c r="C792" s="12" t="s">
        <v>2886</v>
      </c>
      <c r="D792" s="12" t="str">
        <f t="shared" si="12"/>
        <v>石川県金沢市</v>
      </c>
      <c r="E792" s="12" t="s">
        <v>2887</v>
      </c>
      <c r="F792" s="12" t="s">
        <v>2888</v>
      </c>
    </row>
    <row r="793" spans="1:6" x14ac:dyDescent="0.4">
      <c r="A793" s="12" t="s">
        <v>2889</v>
      </c>
      <c r="B793" s="12" t="s">
        <v>2885</v>
      </c>
      <c r="C793" s="12" t="s">
        <v>2890</v>
      </c>
      <c r="D793" s="12" t="str">
        <f t="shared" si="12"/>
        <v>石川県七尾市</v>
      </c>
      <c r="E793" s="12" t="s">
        <v>2887</v>
      </c>
      <c r="F793" s="12" t="s">
        <v>2891</v>
      </c>
    </row>
    <row r="794" spans="1:6" x14ac:dyDescent="0.4">
      <c r="A794" s="12" t="s">
        <v>2892</v>
      </c>
      <c r="B794" s="12" t="s">
        <v>2885</v>
      </c>
      <c r="C794" s="12" t="s">
        <v>2893</v>
      </c>
      <c r="D794" s="12" t="str">
        <f t="shared" si="12"/>
        <v>石川県小松市</v>
      </c>
      <c r="E794" s="12" t="s">
        <v>2887</v>
      </c>
      <c r="F794" s="12" t="s">
        <v>2894</v>
      </c>
    </row>
    <row r="795" spans="1:6" x14ac:dyDescent="0.4">
      <c r="A795" s="12" t="s">
        <v>2895</v>
      </c>
      <c r="B795" s="12" t="s">
        <v>2885</v>
      </c>
      <c r="C795" s="12" t="s">
        <v>2896</v>
      </c>
      <c r="D795" s="12" t="str">
        <f t="shared" si="12"/>
        <v>石川県輪島市</v>
      </c>
      <c r="E795" s="12" t="s">
        <v>2887</v>
      </c>
      <c r="F795" s="12" t="s">
        <v>2897</v>
      </c>
    </row>
    <row r="796" spans="1:6" x14ac:dyDescent="0.4">
      <c r="A796" s="12" t="s">
        <v>2898</v>
      </c>
      <c r="B796" s="12" t="s">
        <v>2885</v>
      </c>
      <c r="C796" s="12" t="s">
        <v>2899</v>
      </c>
      <c r="D796" s="12" t="str">
        <f t="shared" si="12"/>
        <v>石川県珠洲市</v>
      </c>
      <c r="E796" s="12" t="s">
        <v>2887</v>
      </c>
      <c r="F796" s="12" t="s">
        <v>2900</v>
      </c>
    </row>
    <row r="797" spans="1:6" x14ac:dyDescent="0.4">
      <c r="A797" s="12" t="s">
        <v>2901</v>
      </c>
      <c r="B797" s="12" t="s">
        <v>2885</v>
      </c>
      <c r="C797" s="12" t="s">
        <v>2902</v>
      </c>
      <c r="D797" s="12" t="str">
        <f t="shared" si="12"/>
        <v>石川県加賀市</v>
      </c>
      <c r="E797" s="12" t="s">
        <v>2887</v>
      </c>
      <c r="F797" s="12" t="s">
        <v>2903</v>
      </c>
    </row>
    <row r="798" spans="1:6" x14ac:dyDescent="0.4">
      <c r="A798" s="12" t="s">
        <v>2904</v>
      </c>
      <c r="B798" s="12" t="s">
        <v>2885</v>
      </c>
      <c r="C798" s="12" t="s">
        <v>2905</v>
      </c>
      <c r="D798" s="12" t="str">
        <f t="shared" si="12"/>
        <v>石川県羽咋市</v>
      </c>
      <c r="E798" s="12" t="s">
        <v>2887</v>
      </c>
      <c r="F798" s="12" t="s">
        <v>2906</v>
      </c>
    </row>
    <row r="799" spans="1:6" x14ac:dyDescent="0.4">
      <c r="A799" s="12" t="s">
        <v>2907</v>
      </c>
      <c r="B799" s="12" t="s">
        <v>2885</v>
      </c>
      <c r="C799" s="12" t="s">
        <v>2908</v>
      </c>
      <c r="D799" s="12" t="str">
        <f t="shared" si="12"/>
        <v>石川県かほく市</v>
      </c>
      <c r="E799" s="12" t="s">
        <v>2887</v>
      </c>
      <c r="F799" s="12" t="s">
        <v>2909</v>
      </c>
    </row>
    <row r="800" spans="1:6" x14ac:dyDescent="0.4">
      <c r="A800" s="12" t="s">
        <v>2910</v>
      </c>
      <c r="B800" s="12" t="s">
        <v>2885</v>
      </c>
      <c r="C800" s="12" t="s">
        <v>2911</v>
      </c>
      <c r="D800" s="12" t="str">
        <f t="shared" si="12"/>
        <v>石川県白山市</v>
      </c>
      <c r="E800" s="12" t="s">
        <v>2887</v>
      </c>
      <c r="F800" s="12" t="s">
        <v>2912</v>
      </c>
    </row>
    <row r="801" spans="1:6" x14ac:dyDescent="0.4">
      <c r="A801" s="12" t="s">
        <v>2913</v>
      </c>
      <c r="B801" s="12" t="s">
        <v>2885</v>
      </c>
      <c r="C801" s="12" t="s">
        <v>2914</v>
      </c>
      <c r="D801" s="12" t="str">
        <f t="shared" si="12"/>
        <v>石川県能美市</v>
      </c>
      <c r="E801" s="12" t="s">
        <v>2887</v>
      </c>
      <c r="F801" s="12" t="s">
        <v>2915</v>
      </c>
    </row>
    <row r="802" spans="1:6" x14ac:dyDescent="0.4">
      <c r="A802" s="12" t="s">
        <v>2916</v>
      </c>
      <c r="B802" s="12" t="s">
        <v>2885</v>
      </c>
      <c r="C802" s="12" t="s">
        <v>2917</v>
      </c>
      <c r="D802" s="12" t="str">
        <f t="shared" si="12"/>
        <v>石川県野々市市</v>
      </c>
      <c r="E802" s="12" t="s">
        <v>2887</v>
      </c>
      <c r="F802" s="12" t="s">
        <v>2918</v>
      </c>
    </row>
    <row r="803" spans="1:6" x14ac:dyDescent="0.4">
      <c r="A803" s="12" t="s">
        <v>2919</v>
      </c>
      <c r="B803" s="12" t="s">
        <v>2885</v>
      </c>
      <c r="C803" s="12" t="s">
        <v>2920</v>
      </c>
      <c r="D803" s="12" t="str">
        <f t="shared" si="12"/>
        <v>石川県川北町</v>
      </c>
      <c r="E803" s="12" t="s">
        <v>2887</v>
      </c>
      <c r="F803" s="12" t="s">
        <v>2921</v>
      </c>
    </row>
    <row r="804" spans="1:6" x14ac:dyDescent="0.4">
      <c r="A804" s="12" t="s">
        <v>2922</v>
      </c>
      <c r="B804" s="12" t="s">
        <v>2885</v>
      </c>
      <c r="C804" s="12" t="s">
        <v>2923</v>
      </c>
      <c r="D804" s="12" t="str">
        <f t="shared" si="12"/>
        <v>石川県津幡町</v>
      </c>
      <c r="E804" s="12" t="s">
        <v>2887</v>
      </c>
      <c r="F804" s="12" t="s">
        <v>2924</v>
      </c>
    </row>
    <row r="805" spans="1:6" x14ac:dyDescent="0.4">
      <c r="A805" s="12" t="s">
        <v>2925</v>
      </c>
      <c r="B805" s="12" t="s">
        <v>2885</v>
      </c>
      <c r="C805" s="12" t="s">
        <v>2926</v>
      </c>
      <c r="D805" s="12" t="str">
        <f t="shared" si="12"/>
        <v>石川県内灘町</v>
      </c>
      <c r="E805" s="12" t="s">
        <v>2887</v>
      </c>
      <c r="F805" s="12" t="s">
        <v>2927</v>
      </c>
    </row>
    <row r="806" spans="1:6" x14ac:dyDescent="0.4">
      <c r="A806" s="12" t="s">
        <v>2928</v>
      </c>
      <c r="B806" s="12" t="s">
        <v>2885</v>
      </c>
      <c r="C806" s="12" t="s">
        <v>2929</v>
      </c>
      <c r="D806" s="12" t="str">
        <f t="shared" si="12"/>
        <v>石川県志賀町</v>
      </c>
      <c r="E806" s="12" t="s">
        <v>2887</v>
      </c>
      <c r="F806" s="12" t="s">
        <v>2930</v>
      </c>
    </row>
    <row r="807" spans="1:6" x14ac:dyDescent="0.4">
      <c r="A807" s="12" t="s">
        <v>2931</v>
      </c>
      <c r="B807" s="12" t="s">
        <v>2885</v>
      </c>
      <c r="C807" s="12" t="s">
        <v>2932</v>
      </c>
      <c r="D807" s="12" t="str">
        <f t="shared" si="12"/>
        <v>石川県宝達志水町</v>
      </c>
      <c r="E807" s="12" t="s">
        <v>2887</v>
      </c>
      <c r="F807" s="12" t="s">
        <v>2933</v>
      </c>
    </row>
    <row r="808" spans="1:6" x14ac:dyDescent="0.4">
      <c r="A808" s="12" t="s">
        <v>2934</v>
      </c>
      <c r="B808" s="12" t="s">
        <v>2885</v>
      </c>
      <c r="C808" s="12" t="s">
        <v>2935</v>
      </c>
      <c r="D808" s="12" t="str">
        <f t="shared" si="12"/>
        <v>石川県中能登町</v>
      </c>
      <c r="E808" s="12" t="s">
        <v>2887</v>
      </c>
      <c r="F808" s="12" t="s">
        <v>2936</v>
      </c>
    </row>
    <row r="809" spans="1:6" x14ac:dyDescent="0.4">
      <c r="A809" s="12" t="s">
        <v>2937</v>
      </c>
      <c r="B809" s="12" t="s">
        <v>2885</v>
      </c>
      <c r="C809" s="12" t="s">
        <v>2938</v>
      </c>
      <c r="D809" s="12" t="str">
        <f t="shared" si="12"/>
        <v>石川県穴水町</v>
      </c>
      <c r="E809" s="12" t="s">
        <v>2887</v>
      </c>
      <c r="F809" s="12" t="s">
        <v>2939</v>
      </c>
    </row>
    <row r="810" spans="1:6" x14ac:dyDescent="0.4">
      <c r="A810" s="12" t="s">
        <v>2940</v>
      </c>
      <c r="B810" s="12" t="s">
        <v>2885</v>
      </c>
      <c r="C810" s="12" t="s">
        <v>2941</v>
      </c>
      <c r="D810" s="12" t="str">
        <f t="shared" si="12"/>
        <v>石川県能登町</v>
      </c>
      <c r="E810" s="12" t="s">
        <v>2887</v>
      </c>
      <c r="F810" s="12" t="s">
        <v>2942</v>
      </c>
    </row>
    <row r="811" spans="1:6" x14ac:dyDescent="0.4">
      <c r="A811" s="9" t="s">
        <v>2943</v>
      </c>
      <c r="B811" s="9" t="s">
        <v>2944</v>
      </c>
      <c r="C811" s="10"/>
      <c r="D811" s="12" t="str">
        <f t="shared" si="12"/>
        <v>福井県</v>
      </c>
      <c r="E811" s="11" t="s">
        <v>2945</v>
      </c>
      <c r="F811" s="10"/>
    </row>
    <row r="812" spans="1:6" x14ac:dyDescent="0.4">
      <c r="A812" s="12" t="s">
        <v>2946</v>
      </c>
      <c r="B812" s="12" t="s">
        <v>2947</v>
      </c>
      <c r="C812" s="12" t="s">
        <v>2948</v>
      </c>
      <c r="D812" s="12" t="str">
        <f t="shared" si="12"/>
        <v>福井県福井市</v>
      </c>
      <c r="E812" s="12" t="s">
        <v>2949</v>
      </c>
      <c r="F812" s="12" t="s">
        <v>2950</v>
      </c>
    </row>
    <row r="813" spans="1:6" x14ac:dyDescent="0.4">
      <c r="A813" s="12" t="s">
        <v>2951</v>
      </c>
      <c r="B813" s="12" t="s">
        <v>2947</v>
      </c>
      <c r="C813" s="12" t="s">
        <v>2952</v>
      </c>
      <c r="D813" s="12" t="str">
        <f t="shared" si="12"/>
        <v>福井県敦賀市</v>
      </c>
      <c r="E813" s="12" t="s">
        <v>2949</v>
      </c>
      <c r="F813" s="12" t="s">
        <v>2953</v>
      </c>
    </row>
    <row r="814" spans="1:6" x14ac:dyDescent="0.4">
      <c r="A814" s="12" t="s">
        <v>2954</v>
      </c>
      <c r="B814" s="12" t="s">
        <v>2947</v>
      </c>
      <c r="C814" s="12" t="s">
        <v>2955</v>
      </c>
      <c r="D814" s="12" t="str">
        <f t="shared" si="12"/>
        <v>福井県小浜市</v>
      </c>
      <c r="E814" s="12" t="s">
        <v>2949</v>
      </c>
      <c r="F814" s="12" t="s">
        <v>2956</v>
      </c>
    </row>
    <row r="815" spans="1:6" x14ac:dyDescent="0.4">
      <c r="A815" s="12" t="s">
        <v>2957</v>
      </c>
      <c r="B815" s="12" t="s">
        <v>2947</v>
      </c>
      <c r="C815" s="12" t="s">
        <v>2958</v>
      </c>
      <c r="D815" s="12" t="str">
        <f t="shared" si="12"/>
        <v>福井県大野市</v>
      </c>
      <c r="E815" s="12" t="s">
        <v>2949</v>
      </c>
      <c r="F815" s="12" t="s">
        <v>2959</v>
      </c>
    </row>
    <row r="816" spans="1:6" x14ac:dyDescent="0.4">
      <c r="A816" s="12" t="s">
        <v>2960</v>
      </c>
      <c r="B816" s="12" t="s">
        <v>2947</v>
      </c>
      <c r="C816" s="12" t="s">
        <v>2961</v>
      </c>
      <c r="D816" s="12" t="str">
        <f t="shared" si="12"/>
        <v>福井県勝山市</v>
      </c>
      <c r="E816" s="12" t="s">
        <v>2949</v>
      </c>
      <c r="F816" s="12" t="s">
        <v>2962</v>
      </c>
    </row>
    <row r="817" spans="1:6" x14ac:dyDescent="0.4">
      <c r="A817" s="12" t="s">
        <v>2963</v>
      </c>
      <c r="B817" s="12" t="s">
        <v>2947</v>
      </c>
      <c r="C817" s="12" t="s">
        <v>2964</v>
      </c>
      <c r="D817" s="12" t="str">
        <f t="shared" si="12"/>
        <v>福井県鯖江市</v>
      </c>
      <c r="E817" s="12" t="s">
        <v>2949</v>
      </c>
      <c r="F817" s="12" t="s">
        <v>2965</v>
      </c>
    </row>
    <row r="818" spans="1:6" x14ac:dyDescent="0.4">
      <c r="A818" s="12" t="s">
        <v>2966</v>
      </c>
      <c r="B818" s="12" t="s">
        <v>2947</v>
      </c>
      <c r="C818" s="12" t="s">
        <v>2967</v>
      </c>
      <c r="D818" s="12" t="str">
        <f t="shared" si="12"/>
        <v>福井県あわら市</v>
      </c>
      <c r="E818" s="12" t="s">
        <v>2949</v>
      </c>
      <c r="F818" s="12" t="s">
        <v>2968</v>
      </c>
    </row>
    <row r="819" spans="1:6" x14ac:dyDescent="0.4">
      <c r="A819" s="12" t="s">
        <v>2969</v>
      </c>
      <c r="B819" s="12" t="s">
        <v>2947</v>
      </c>
      <c r="C819" s="12" t="s">
        <v>2970</v>
      </c>
      <c r="D819" s="12" t="str">
        <f t="shared" si="12"/>
        <v>福井県越前市</v>
      </c>
      <c r="E819" s="12" t="s">
        <v>2949</v>
      </c>
      <c r="F819" s="12" t="s">
        <v>2971</v>
      </c>
    </row>
    <row r="820" spans="1:6" x14ac:dyDescent="0.4">
      <c r="A820" s="12" t="s">
        <v>2972</v>
      </c>
      <c r="B820" s="12" t="s">
        <v>2947</v>
      </c>
      <c r="C820" s="12" t="s">
        <v>2973</v>
      </c>
      <c r="D820" s="12" t="str">
        <f t="shared" si="12"/>
        <v>福井県坂井市</v>
      </c>
      <c r="E820" s="12" t="s">
        <v>2949</v>
      </c>
      <c r="F820" s="12" t="s">
        <v>2974</v>
      </c>
    </row>
    <row r="821" spans="1:6" x14ac:dyDescent="0.4">
      <c r="A821" s="12" t="s">
        <v>2975</v>
      </c>
      <c r="B821" s="12" t="s">
        <v>2947</v>
      </c>
      <c r="C821" s="12" t="s">
        <v>2976</v>
      </c>
      <c r="D821" s="12" t="str">
        <f t="shared" si="12"/>
        <v>福井県永平寺町</v>
      </c>
      <c r="E821" s="12" t="s">
        <v>2949</v>
      </c>
      <c r="F821" s="12" t="s">
        <v>2977</v>
      </c>
    </row>
    <row r="822" spans="1:6" x14ac:dyDescent="0.4">
      <c r="A822" s="12" t="s">
        <v>2978</v>
      </c>
      <c r="B822" s="12" t="s">
        <v>2947</v>
      </c>
      <c r="C822" s="12" t="s">
        <v>985</v>
      </c>
      <c r="D822" s="12" t="str">
        <f t="shared" si="12"/>
        <v>福井県池田町</v>
      </c>
      <c r="E822" s="12" t="s">
        <v>2949</v>
      </c>
      <c r="F822" s="12" t="s">
        <v>986</v>
      </c>
    </row>
    <row r="823" spans="1:6" x14ac:dyDescent="0.4">
      <c r="A823" s="12" t="s">
        <v>2979</v>
      </c>
      <c r="B823" s="12" t="s">
        <v>2947</v>
      </c>
      <c r="C823" s="12" t="s">
        <v>2980</v>
      </c>
      <c r="D823" s="12" t="str">
        <f t="shared" si="12"/>
        <v>福井県南越前町</v>
      </c>
      <c r="E823" s="12" t="s">
        <v>2949</v>
      </c>
      <c r="F823" s="12" t="s">
        <v>2981</v>
      </c>
    </row>
    <row r="824" spans="1:6" x14ac:dyDescent="0.4">
      <c r="A824" s="12" t="s">
        <v>2982</v>
      </c>
      <c r="B824" s="12" t="s">
        <v>2947</v>
      </c>
      <c r="C824" s="12" t="s">
        <v>2983</v>
      </c>
      <c r="D824" s="12" t="str">
        <f t="shared" si="12"/>
        <v>福井県越前町</v>
      </c>
      <c r="E824" s="12" t="s">
        <v>2949</v>
      </c>
      <c r="F824" s="12" t="s">
        <v>2984</v>
      </c>
    </row>
    <row r="825" spans="1:6" x14ac:dyDescent="0.4">
      <c r="A825" s="12" t="s">
        <v>2985</v>
      </c>
      <c r="B825" s="12" t="s">
        <v>2947</v>
      </c>
      <c r="C825" s="12" t="s">
        <v>2986</v>
      </c>
      <c r="D825" s="12" t="str">
        <f t="shared" si="12"/>
        <v>福井県美浜町</v>
      </c>
      <c r="E825" s="12" t="s">
        <v>2949</v>
      </c>
      <c r="F825" s="12" t="s">
        <v>2987</v>
      </c>
    </row>
    <row r="826" spans="1:6" x14ac:dyDescent="0.4">
      <c r="A826" s="12" t="s">
        <v>2988</v>
      </c>
      <c r="B826" s="12" t="s">
        <v>2947</v>
      </c>
      <c r="C826" s="12" t="s">
        <v>2989</v>
      </c>
      <c r="D826" s="12" t="str">
        <f t="shared" si="12"/>
        <v>福井県高浜町</v>
      </c>
      <c r="E826" s="12" t="s">
        <v>2949</v>
      </c>
      <c r="F826" s="12" t="s">
        <v>2990</v>
      </c>
    </row>
    <row r="827" spans="1:6" x14ac:dyDescent="0.4">
      <c r="A827" s="12" t="s">
        <v>2991</v>
      </c>
      <c r="B827" s="12" t="s">
        <v>2947</v>
      </c>
      <c r="C827" s="12" t="s">
        <v>2992</v>
      </c>
      <c r="D827" s="12" t="str">
        <f t="shared" si="12"/>
        <v>福井県おおい町</v>
      </c>
      <c r="E827" s="12" t="s">
        <v>2949</v>
      </c>
      <c r="F827" s="12" t="s">
        <v>2993</v>
      </c>
    </row>
    <row r="828" spans="1:6" x14ac:dyDescent="0.4">
      <c r="A828" s="12" t="s">
        <v>2994</v>
      </c>
      <c r="B828" s="12" t="s">
        <v>2947</v>
      </c>
      <c r="C828" s="12" t="s">
        <v>2995</v>
      </c>
      <c r="D828" s="12" t="str">
        <f t="shared" si="12"/>
        <v>福井県若狭町</v>
      </c>
      <c r="E828" s="12" t="s">
        <v>2949</v>
      </c>
      <c r="F828" s="12" t="s">
        <v>2996</v>
      </c>
    </row>
    <row r="829" spans="1:6" x14ac:dyDescent="0.4">
      <c r="A829" s="9" t="s">
        <v>2997</v>
      </c>
      <c r="B829" s="9" t="s">
        <v>2998</v>
      </c>
      <c r="C829" s="10"/>
      <c r="D829" s="12" t="str">
        <f t="shared" si="12"/>
        <v>山梨県</v>
      </c>
      <c r="E829" s="11" t="s">
        <v>2999</v>
      </c>
      <c r="F829" s="10"/>
    </row>
    <row r="830" spans="1:6" x14ac:dyDescent="0.4">
      <c r="A830" s="12" t="s">
        <v>3000</v>
      </c>
      <c r="B830" s="12" t="s">
        <v>3001</v>
      </c>
      <c r="C830" s="12" t="s">
        <v>3002</v>
      </c>
      <c r="D830" s="12" t="str">
        <f t="shared" si="12"/>
        <v>山梨県甲府市</v>
      </c>
      <c r="E830" s="12" t="s">
        <v>3003</v>
      </c>
      <c r="F830" s="12" t="s">
        <v>3004</v>
      </c>
    </row>
    <row r="831" spans="1:6" x14ac:dyDescent="0.4">
      <c r="A831" s="12" t="s">
        <v>3005</v>
      </c>
      <c r="B831" s="12" t="s">
        <v>3001</v>
      </c>
      <c r="C831" s="12" t="s">
        <v>3006</v>
      </c>
      <c r="D831" s="12" t="str">
        <f t="shared" si="12"/>
        <v>山梨県富士吉田市</v>
      </c>
      <c r="E831" s="12" t="s">
        <v>3003</v>
      </c>
      <c r="F831" s="12" t="s">
        <v>3007</v>
      </c>
    </row>
    <row r="832" spans="1:6" x14ac:dyDescent="0.4">
      <c r="A832" s="12" t="s">
        <v>3008</v>
      </c>
      <c r="B832" s="12" t="s">
        <v>3001</v>
      </c>
      <c r="C832" s="12" t="s">
        <v>3009</v>
      </c>
      <c r="D832" s="12" t="str">
        <f t="shared" si="12"/>
        <v>山梨県都留市</v>
      </c>
      <c r="E832" s="12" t="s">
        <v>3003</v>
      </c>
      <c r="F832" s="12" t="s">
        <v>3010</v>
      </c>
    </row>
    <row r="833" spans="1:6" x14ac:dyDescent="0.4">
      <c r="A833" s="12" t="s">
        <v>3011</v>
      </c>
      <c r="B833" s="12" t="s">
        <v>3001</v>
      </c>
      <c r="C833" s="12" t="s">
        <v>3012</v>
      </c>
      <c r="D833" s="12" t="str">
        <f t="shared" si="12"/>
        <v>山梨県山梨市</v>
      </c>
      <c r="E833" s="12" t="s">
        <v>3003</v>
      </c>
      <c r="F833" s="12" t="s">
        <v>3013</v>
      </c>
    </row>
    <row r="834" spans="1:6" x14ac:dyDescent="0.4">
      <c r="A834" s="12" t="s">
        <v>3014</v>
      </c>
      <c r="B834" s="12" t="s">
        <v>3001</v>
      </c>
      <c r="C834" s="12" t="s">
        <v>3015</v>
      </c>
      <c r="D834" s="12" t="str">
        <f t="shared" si="12"/>
        <v>山梨県大月市</v>
      </c>
      <c r="E834" s="12" t="s">
        <v>3003</v>
      </c>
      <c r="F834" s="12" t="s">
        <v>3016</v>
      </c>
    </row>
    <row r="835" spans="1:6" x14ac:dyDescent="0.4">
      <c r="A835" s="12" t="s">
        <v>3017</v>
      </c>
      <c r="B835" s="12" t="s">
        <v>3001</v>
      </c>
      <c r="C835" s="12" t="s">
        <v>3018</v>
      </c>
      <c r="D835" s="12" t="str">
        <f t="shared" si="12"/>
        <v>山梨県韮崎市</v>
      </c>
      <c r="E835" s="12" t="s">
        <v>3003</v>
      </c>
      <c r="F835" s="12" t="s">
        <v>3019</v>
      </c>
    </row>
    <row r="836" spans="1:6" x14ac:dyDescent="0.4">
      <c r="A836" s="12" t="s">
        <v>3020</v>
      </c>
      <c r="B836" s="12" t="s">
        <v>3001</v>
      </c>
      <c r="C836" s="12" t="s">
        <v>3021</v>
      </c>
      <c r="D836" s="12" t="str">
        <f t="shared" ref="D836:D899" si="13">B836&amp;C836</f>
        <v>山梨県南アルプス市</v>
      </c>
      <c r="E836" s="12" t="s">
        <v>3003</v>
      </c>
      <c r="F836" s="12" t="s">
        <v>3022</v>
      </c>
    </row>
    <row r="837" spans="1:6" x14ac:dyDescent="0.4">
      <c r="A837" s="12" t="s">
        <v>3023</v>
      </c>
      <c r="B837" s="12" t="s">
        <v>3001</v>
      </c>
      <c r="C837" s="12" t="s">
        <v>3024</v>
      </c>
      <c r="D837" s="12" t="str">
        <f t="shared" si="13"/>
        <v>山梨県北杜市</v>
      </c>
      <c r="E837" s="12" t="s">
        <v>3003</v>
      </c>
      <c r="F837" s="12" t="s">
        <v>603</v>
      </c>
    </row>
    <row r="838" spans="1:6" x14ac:dyDescent="0.4">
      <c r="A838" s="12" t="s">
        <v>3025</v>
      </c>
      <c r="B838" s="12" t="s">
        <v>3001</v>
      </c>
      <c r="C838" s="12" t="s">
        <v>3026</v>
      </c>
      <c r="D838" s="12" t="str">
        <f t="shared" si="13"/>
        <v>山梨県甲斐市</v>
      </c>
      <c r="E838" s="12" t="s">
        <v>3003</v>
      </c>
      <c r="F838" s="12" t="s">
        <v>3027</v>
      </c>
    </row>
    <row r="839" spans="1:6" x14ac:dyDescent="0.4">
      <c r="A839" s="12" t="s">
        <v>3028</v>
      </c>
      <c r="B839" s="12" t="s">
        <v>3001</v>
      </c>
      <c r="C839" s="12" t="s">
        <v>3029</v>
      </c>
      <c r="D839" s="12" t="str">
        <f t="shared" si="13"/>
        <v>山梨県笛吹市</v>
      </c>
      <c r="E839" s="12" t="s">
        <v>3003</v>
      </c>
      <c r="F839" s="12" t="s">
        <v>3030</v>
      </c>
    </row>
    <row r="840" spans="1:6" x14ac:dyDescent="0.4">
      <c r="A840" s="12" t="s">
        <v>3031</v>
      </c>
      <c r="B840" s="12" t="s">
        <v>3001</v>
      </c>
      <c r="C840" s="12" t="s">
        <v>3032</v>
      </c>
      <c r="D840" s="12" t="str">
        <f t="shared" si="13"/>
        <v>山梨県上野原市</v>
      </c>
      <c r="E840" s="12" t="s">
        <v>3003</v>
      </c>
      <c r="F840" s="12" t="s">
        <v>3033</v>
      </c>
    </row>
    <row r="841" spans="1:6" x14ac:dyDescent="0.4">
      <c r="A841" s="12" t="s">
        <v>3034</v>
      </c>
      <c r="B841" s="12" t="s">
        <v>3001</v>
      </c>
      <c r="C841" s="12" t="s">
        <v>3035</v>
      </c>
      <c r="D841" s="12" t="str">
        <f t="shared" si="13"/>
        <v>山梨県甲州市</v>
      </c>
      <c r="E841" s="12" t="s">
        <v>3003</v>
      </c>
      <c r="F841" s="12" t="s">
        <v>3036</v>
      </c>
    </row>
    <row r="842" spans="1:6" x14ac:dyDescent="0.4">
      <c r="A842" s="12" t="s">
        <v>3037</v>
      </c>
      <c r="B842" s="12" t="s">
        <v>3001</v>
      </c>
      <c r="C842" s="12" t="s">
        <v>3038</v>
      </c>
      <c r="D842" s="12" t="str">
        <f t="shared" si="13"/>
        <v>山梨県中央市</v>
      </c>
      <c r="E842" s="12" t="s">
        <v>3003</v>
      </c>
      <c r="F842" s="12" t="s">
        <v>3039</v>
      </c>
    </row>
    <row r="843" spans="1:6" x14ac:dyDescent="0.4">
      <c r="A843" s="12" t="s">
        <v>3040</v>
      </c>
      <c r="B843" s="12" t="s">
        <v>3001</v>
      </c>
      <c r="C843" s="12" t="s">
        <v>3041</v>
      </c>
      <c r="D843" s="12" t="str">
        <f t="shared" si="13"/>
        <v>山梨県市川三郷町</v>
      </c>
      <c r="E843" s="12" t="s">
        <v>3003</v>
      </c>
      <c r="F843" s="12" t="s">
        <v>3042</v>
      </c>
    </row>
    <row r="844" spans="1:6" x14ac:dyDescent="0.4">
      <c r="A844" s="12" t="s">
        <v>3043</v>
      </c>
      <c r="B844" s="12" t="s">
        <v>3001</v>
      </c>
      <c r="C844" s="12" t="s">
        <v>3044</v>
      </c>
      <c r="D844" s="12" t="str">
        <f t="shared" si="13"/>
        <v>山梨県早川町</v>
      </c>
      <c r="E844" s="12" t="s">
        <v>3003</v>
      </c>
      <c r="F844" s="12" t="s">
        <v>3045</v>
      </c>
    </row>
    <row r="845" spans="1:6" x14ac:dyDescent="0.4">
      <c r="A845" s="12" t="s">
        <v>3046</v>
      </c>
      <c r="B845" s="12" t="s">
        <v>3001</v>
      </c>
      <c r="C845" s="12" t="s">
        <v>3047</v>
      </c>
      <c r="D845" s="12" t="str">
        <f t="shared" si="13"/>
        <v>山梨県身延町</v>
      </c>
      <c r="E845" s="12" t="s">
        <v>3003</v>
      </c>
      <c r="F845" s="12" t="s">
        <v>3048</v>
      </c>
    </row>
    <row r="846" spans="1:6" x14ac:dyDescent="0.4">
      <c r="A846" s="12" t="s">
        <v>3049</v>
      </c>
      <c r="B846" s="12" t="s">
        <v>3001</v>
      </c>
      <c r="C846" s="12" t="s">
        <v>1170</v>
      </c>
      <c r="D846" s="12" t="str">
        <f t="shared" si="13"/>
        <v>山梨県南部町</v>
      </c>
      <c r="E846" s="12" t="s">
        <v>3003</v>
      </c>
      <c r="F846" s="12" t="s">
        <v>1171</v>
      </c>
    </row>
    <row r="847" spans="1:6" x14ac:dyDescent="0.4">
      <c r="A847" s="12" t="s">
        <v>3050</v>
      </c>
      <c r="B847" s="12" t="s">
        <v>3001</v>
      </c>
      <c r="C847" s="12" t="s">
        <v>3051</v>
      </c>
      <c r="D847" s="12" t="str">
        <f t="shared" si="13"/>
        <v>山梨県富士川町</v>
      </c>
      <c r="E847" s="12" t="s">
        <v>3003</v>
      </c>
      <c r="F847" s="12" t="s">
        <v>3052</v>
      </c>
    </row>
    <row r="848" spans="1:6" x14ac:dyDescent="0.4">
      <c r="A848" s="12" t="s">
        <v>3053</v>
      </c>
      <c r="B848" s="12" t="s">
        <v>3001</v>
      </c>
      <c r="C848" s="12" t="s">
        <v>3054</v>
      </c>
      <c r="D848" s="12" t="str">
        <f t="shared" si="13"/>
        <v>山梨県昭和町</v>
      </c>
      <c r="E848" s="12" t="s">
        <v>3003</v>
      </c>
      <c r="F848" s="12" t="s">
        <v>3055</v>
      </c>
    </row>
    <row r="849" spans="1:6" x14ac:dyDescent="0.4">
      <c r="A849" s="12" t="s">
        <v>3056</v>
      </c>
      <c r="B849" s="12" t="s">
        <v>3001</v>
      </c>
      <c r="C849" s="12" t="s">
        <v>3057</v>
      </c>
      <c r="D849" s="12" t="str">
        <f t="shared" si="13"/>
        <v>山梨県道志村</v>
      </c>
      <c r="E849" s="12" t="s">
        <v>3003</v>
      </c>
      <c r="F849" s="12" t="s">
        <v>3058</v>
      </c>
    </row>
    <row r="850" spans="1:6" x14ac:dyDescent="0.4">
      <c r="A850" s="12" t="s">
        <v>3059</v>
      </c>
      <c r="B850" s="12" t="s">
        <v>3001</v>
      </c>
      <c r="C850" s="12" t="s">
        <v>3060</v>
      </c>
      <c r="D850" s="12" t="str">
        <f t="shared" si="13"/>
        <v>山梨県西桂町</v>
      </c>
      <c r="E850" s="12" t="s">
        <v>3003</v>
      </c>
      <c r="F850" s="12" t="s">
        <v>3061</v>
      </c>
    </row>
    <row r="851" spans="1:6" x14ac:dyDescent="0.4">
      <c r="A851" s="12" t="s">
        <v>3062</v>
      </c>
      <c r="B851" s="12" t="s">
        <v>3001</v>
      </c>
      <c r="C851" s="12" t="s">
        <v>3063</v>
      </c>
      <c r="D851" s="12" t="str">
        <f t="shared" si="13"/>
        <v>山梨県忍野村</v>
      </c>
      <c r="E851" s="12" t="s">
        <v>3003</v>
      </c>
      <c r="F851" s="12" t="s">
        <v>3064</v>
      </c>
    </row>
    <row r="852" spans="1:6" x14ac:dyDescent="0.4">
      <c r="A852" s="12" t="s">
        <v>3065</v>
      </c>
      <c r="B852" s="12" t="s">
        <v>3001</v>
      </c>
      <c r="C852" s="12" t="s">
        <v>3066</v>
      </c>
      <c r="D852" s="12" t="str">
        <f t="shared" si="13"/>
        <v>山梨県山中湖村</v>
      </c>
      <c r="E852" s="12" t="s">
        <v>3003</v>
      </c>
      <c r="F852" s="12" t="s">
        <v>3067</v>
      </c>
    </row>
    <row r="853" spans="1:6" x14ac:dyDescent="0.4">
      <c r="A853" s="12" t="s">
        <v>3068</v>
      </c>
      <c r="B853" s="12" t="s">
        <v>3001</v>
      </c>
      <c r="C853" s="12" t="s">
        <v>3069</v>
      </c>
      <c r="D853" s="12" t="str">
        <f t="shared" si="13"/>
        <v>山梨県鳴沢村</v>
      </c>
      <c r="E853" s="12" t="s">
        <v>3003</v>
      </c>
      <c r="F853" s="12" t="s">
        <v>3070</v>
      </c>
    </row>
    <row r="854" spans="1:6" x14ac:dyDescent="0.4">
      <c r="A854" s="12" t="s">
        <v>3071</v>
      </c>
      <c r="B854" s="12" t="s">
        <v>3001</v>
      </c>
      <c r="C854" s="12" t="s">
        <v>3072</v>
      </c>
      <c r="D854" s="12" t="str">
        <f t="shared" si="13"/>
        <v>山梨県富士河口湖町</v>
      </c>
      <c r="E854" s="12" t="s">
        <v>3003</v>
      </c>
      <c r="F854" s="12" t="s">
        <v>3073</v>
      </c>
    </row>
    <row r="855" spans="1:6" x14ac:dyDescent="0.4">
      <c r="A855" s="12" t="s">
        <v>3074</v>
      </c>
      <c r="B855" s="12" t="s">
        <v>3001</v>
      </c>
      <c r="C855" s="12" t="s">
        <v>3075</v>
      </c>
      <c r="D855" s="12" t="str">
        <f t="shared" si="13"/>
        <v>山梨県小菅村</v>
      </c>
      <c r="E855" s="12" t="s">
        <v>3003</v>
      </c>
      <c r="F855" s="12" t="s">
        <v>3076</v>
      </c>
    </row>
    <row r="856" spans="1:6" x14ac:dyDescent="0.4">
      <c r="A856" s="12" t="s">
        <v>3077</v>
      </c>
      <c r="B856" s="12" t="s">
        <v>3001</v>
      </c>
      <c r="C856" s="12" t="s">
        <v>3078</v>
      </c>
      <c r="D856" s="12" t="str">
        <f t="shared" si="13"/>
        <v>山梨県丹波山村</v>
      </c>
      <c r="E856" s="12" t="s">
        <v>3003</v>
      </c>
      <c r="F856" s="12" t="s">
        <v>3079</v>
      </c>
    </row>
    <row r="857" spans="1:6" x14ac:dyDescent="0.4">
      <c r="A857" s="9" t="s">
        <v>3080</v>
      </c>
      <c r="B857" s="9" t="s">
        <v>3081</v>
      </c>
      <c r="C857" s="10"/>
      <c r="D857" s="12" t="str">
        <f t="shared" si="13"/>
        <v>長野県</v>
      </c>
      <c r="E857" s="11" t="s">
        <v>3082</v>
      </c>
      <c r="F857" s="10"/>
    </row>
    <row r="858" spans="1:6" x14ac:dyDescent="0.4">
      <c r="A858" s="12" t="s">
        <v>3083</v>
      </c>
      <c r="B858" s="12" t="s">
        <v>3084</v>
      </c>
      <c r="C858" s="12" t="s">
        <v>3085</v>
      </c>
      <c r="D858" s="12" t="str">
        <f t="shared" si="13"/>
        <v>長野県長野市</v>
      </c>
      <c r="E858" s="12" t="s">
        <v>3086</v>
      </c>
      <c r="F858" s="12" t="s">
        <v>3087</v>
      </c>
    </row>
    <row r="859" spans="1:6" x14ac:dyDescent="0.4">
      <c r="A859" s="12" t="s">
        <v>3088</v>
      </c>
      <c r="B859" s="12" t="s">
        <v>3084</v>
      </c>
      <c r="C859" s="12" t="s">
        <v>3089</v>
      </c>
      <c r="D859" s="12" t="str">
        <f t="shared" si="13"/>
        <v>長野県松本市</v>
      </c>
      <c r="E859" s="12" t="s">
        <v>3086</v>
      </c>
      <c r="F859" s="12" t="s">
        <v>3090</v>
      </c>
    </row>
    <row r="860" spans="1:6" x14ac:dyDescent="0.4">
      <c r="A860" s="12" t="s">
        <v>3091</v>
      </c>
      <c r="B860" s="12" t="s">
        <v>3084</v>
      </c>
      <c r="C860" s="12" t="s">
        <v>3092</v>
      </c>
      <c r="D860" s="12" t="str">
        <f t="shared" si="13"/>
        <v>長野県上田市</v>
      </c>
      <c r="E860" s="12" t="s">
        <v>3086</v>
      </c>
      <c r="F860" s="12" t="s">
        <v>3093</v>
      </c>
    </row>
    <row r="861" spans="1:6" x14ac:dyDescent="0.4">
      <c r="A861" s="12" t="s">
        <v>3094</v>
      </c>
      <c r="B861" s="12" t="s">
        <v>3084</v>
      </c>
      <c r="C861" s="12" t="s">
        <v>3095</v>
      </c>
      <c r="D861" s="12" t="str">
        <f t="shared" si="13"/>
        <v>長野県岡谷市</v>
      </c>
      <c r="E861" s="12" t="s">
        <v>3086</v>
      </c>
      <c r="F861" s="12" t="s">
        <v>3096</v>
      </c>
    </row>
    <row r="862" spans="1:6" x14ac:dyDescent="0.4">
      <c r="A862" s="12" t="s">
        <v>3097</v>
      </c>
      <c r="B862" s="12" t="s">
        <v>3084</v>
      </c>
      <c r="C862" s="12" t="s">
        <v>3098</v>
      </c>
      <c r="D862" s="12" t="str">
        <f t="shared" si="13"/>
        <v>長野県飯田市</v>
      </c>
      <c r="E862" s="12" t="s">
        <v>3086</v>
      </c>
      <c r="F862" s="12" t="s">
        <v>3099</v>
      </c>
    </row>
    <row r="863" spans="1:6" x14ac:dyDescent="0.4">
      <c r="A863" s="12" t="s">
        <v>3100</v>
      </c>
      <c r="B863" s="12" t="s">
        <v>3084</v>
      </c>
      <c r="C863" s="12" t="s">
        <v>3101</v>
      </c>
      <c r="D863" s="12" t="str">
        <f t="shared" si="13"/>
        <v>長野県諏訪市</v>
      </c>
      <c r="E863" s="12" t="s">
        <v>3086</v>
      </c>
      <c r="F863" s="12" t="s">
        <v>3102</v>
      </c>
    </row>
    <row r="864" spans="1:6" x14ac:dyDescent="0.4">
      <c r="A864" s="12" t="s">
        <v>3103</v>
      </c>
      <c r="B864" s="12" t="s">
        <v>3084</v>
      </c>
      <c r="C864" s="12" t="s">
        <v>3104</v>
      </c>
      <c r="D864" s="12" t="str">
        <f t="shared" si="13"/>
        <v>長野県須坂市</v>
      </c>
      <c r="E864" s="12" t="s">
        <v>3086</v>
      </c>
      <c r="F864" s="12" t="s">
        <v>3105</v>
      </c>
    </row>
    <row r="865" spans="1:6" x14ac:dyDescent="0.4">
      <c r="A865" s="12" t="s">
        <v>3106</v>
      </c>
      <c r="B865" s="12" t="s">
        <v>3084</v>
      </c>
      <c r="C865" s="12" t="s">
        <v>3107</v>
      </c>
      <c r="D865" s="12" t="str">
        <f t="shared" si="13"/>
        <v>長野県小諸市</v>
      </c>
      <c r="E865" s="12" t="s">
        <v>3086</v>
      </c>
      <c r="F865" s="12" t="s">
        <v>3108</v>
      </c>
    </row>
    <row r="866" spans="1:6" x14ac:dyDescent="0.4">
      <c r="A866" s="12" t="s">
        <v>3109</v>
      </c>
      <c r="B866" s="12" t="s">
        <v>3084</v>
      </c>
      <c r="C866" s="12" t="s">
        <v>3110</v>
      </c>
      <c r="D866" s="12" t="str">
        <f t="shared" si="13"/>
        <v>長野県伊那市</v>
      </c>
      <c r="E866" s="12" t="s">
        <v>3086</v>
      </c>
      <c r="F866" s="12" t="s">
        <v>3111</v>
      </c>
    </row>
    <row r="867" spans="1:6" x14ac:dyDescent="0.4">
      <c r="A867" s="12" t="s">
        <v>3112</v>
      </c>
      <c r="B867" s="12" t="s">
        <v>3084</v>
      </c>
      <c r="C867" s="12" t="s">
        <v>3113</v>
      </c>
      <c r="D867" s="12" t="str">
        <f t="shared" si="13"/>
        <v>長野県駒ヶ根市</v>
      </c>
      <c r="E867" s="12" t="s">
        <v>3086</v>
      </c>
      <c r="F867" s="12" t="s">
        <v>3114</v>
      </c>
    </row>
    <row r="868" spans="1:6" x14ac:dyDescent="0.4">
      <c r="A868" s="12" t="s">
        <v>3115</v>
      </c>
      <c r="B868" s="12" t="s">
        <v>3084</v>
      </c>
      <c r="C868" s="12" t="s">
        <v>3116</v>
      </c>
      <c r="D868" s="12" t="str">
        <f t="shared" si="13"/>
        <v>長野県中野市</v>
      </c>
      <c r="E868" s="12" t="s">
        <v>3086</v>
      </c>
      <c r="F868" s="12" t="s">
        <v>3117</v>
      </c>
    </row>
    <row r="869" spans="1:6" x14ac:dyDescent="0.4">
      <c r="A869" s="12" t="s">
        <v>3118</v>
      </c>
      <c r="B869" s="12" t="s">
        <v>3084</v>
      </c>
      <c r="C869" s="12" t="s">
        <v>3119</v>
      </c>
      <c r="D869" s="12" t="str">
        <f t="shared" si="13"/>
        <v>長野県大町市</v>
      </c>
      <c r="E869" s="12" t="s">
        <v>3086</v>
      </c>
      <c r="F869" s="12" t="s">
        <v>3120</v>
      </c>
    </row>
    <row r="870" spans="1:6" x14ac:dyDescent="0.4">
      <c r="A870" s="12" t="s">
        <v>3121</v>
      </c>
      <c r="B870" s="12" t="s">
        <v>3084</v>
      </c>
      <c r="C870" s="12" t="s">
        <v>3122</v>
      </c>
      <c r="D870" s="12" t="str">
        <f t="shared" si="13"/>
        <v>長野県飯山市</v>
      </c>
      <c r="E870" s="12" t="s">
        <v>3086</v>
      </c>
      <c r="F870" s="12" t="s">
        <v>3123</v>
      </c>
    </row>
    <row r="871" spans="1:6" x14ac:dyDescent="0.4">
      <c r="A871" s="12" t="s">
        <v>3124</v>
      </c>
      <c r="B871" s="12" t="s">
        <v>3084</v>
      </c>
      <c r="C871" s="12" t="s">
        <v>3125</v>
      </c>
      <c r="D871" s="12" t="str">
        <f t="shared" si="13"/>
        <v>長野県茅野市</v>
      </c>
      <c r="E871" s="12" t="s">
        <v>3086</v>
      </c>
      <c r="F871" s="12" t="s">
        <v>3126</v>
      </c>
    </row>
    <row r="872" spans="1:6" x14ac:dyDescent="0.4">
      <c r="A872" s="12" t="s">
        <v>3127</v>
      </c>
      <c r="B872" s="12" t="s">
        <v>3084</v>
      </c>
      <c r="C872" s="12" t="s">
        <v>3128</v>
      </c>
      <c r="D872" s="12" t="str">
        <f t="shared" si="13"/>
        <v>長野県塩尻市</v>
      </c>
      <c r="E872" s="12" t="s">
        <v>3086</v>
      </c>
      <c r="F872" s="12" t="s">
        <v>3129</v>
      </c>
    </row>
    <row r="873" spans="1:6" x14ac:dyDescent="0.4">
      <c r="A873" s="12" t="s">
        <v>3130</v>
      </c>
      <c r="B873" s="12" t="s">
        <v>3084</v>
      </c>
      <c r="C873" s="12" t="s">
        <v>3131</v>
      </c>
      <c r="D873" s="12" t="str">
        <f t="shared" si="13"/>
        <v>長野県佐久市</v>
      </c>
      <c r="E873" s="12" t="s">
        <v>3086</v>
      </c>
      <c r="F873" s="12" t="s">
        <v>3132</v>
      </c>
    </row>
    <row r="874" spans="1:6" x14ac:dyDescent="0.4">
      <c r="A874" s="12" t="s">
        <v>3133</v>
      </c>
      <c r="B874" s="12" t="s">
        <v>3084</v>
      </c>
      <c r="C874" s="12" t="s">
        <v>3134</v>
      </c>
      <c r="D874" s="12" t="str">
        <f t="shared" si="13"/>
        <v>長野県千曲市</v>
      </c>
      <c r="E874" s="12" t="s">
        <v>3086</v>
      </c>
      <c r="F874" s="12" t="s">
        <v>3135</v>
      </c>
    </row>
    <row r="875" spans="1:6" x14ac:dyDescent="0.4">
      <c r="A875" s="12" t="s">
        <v>3136</v>
      </c>
      <c r="B875" s="12" t="s">
        <v>3084</v>
      </c>
      <c r="C875" s="12" t="s">
        <v>3137</v>
      </c>
      <c r="D875" s="12" t="str">
        <f t="shared" si="13"/>
        <v>長野県東御市</v>
      </c>
      <c r="E875" s="12" t="s">
        <v>3086</v>
      </c>
      <c r="F875" s="12" t="s">
        <v>3138</v>
      </c>
    </row>
    <row r="876" spans="1:6" x14ac:dyDescent="0.4">
      <c r="A876" s="12" t="s">
        <v>3139</v>
      </c>
      <c r="B876" s="12" t="s">
        <v>3084</v>
      </c>
      <c r="C876" s="12" t="s">
        <v>3140</v>
      </c>
      <c r="D876" s="12" t="str">
        <f t="shared" si="13"/>
        <v>長野県安曇野市</v>
      </c>
      <c r="E876" s="12" t="s">
        <v>3086</v>
      </c>
      <c r="F876" s="12" t="s">
        <v>3141</v>
      </c>
    </row>
    <row r="877" spans="1:6" x14ac:dyDescent="0.4">
      <c r="A877" s="12" t="s">
        <v>3142</v>
      </c>
      <c r="B877" s="12" t="s">
        <v>3084</v>
      </c>
      <c r="C877" s="12" t="s">
        <v>3143</v>
      </c>
      <c r="D877" s="12" t="str">
        <f t="shared" si="13"/>
        <v>長野県小海町</v>
      </c>
      <c r="E877" s="12" t="s">
        <v>3086</v>
      </c>
      <c r="F877" s="12" t="s">
        <v>3144</v>
      </c>
    </row>
    <row r="878" spans="1:6" x14ac:dyDescent="0.4">
      <c r="A878" s="12" t="s">
        <v>3145</v>
      </c>
      <c r="B878" s="12" t="s">
        <v>3084</v>
      </c>
      <c r="C878" s="12" t="s">
        <v>3146</v>
      </c>
      <c r="D878" s="12" t="str">
        <f t="shared" si="13"/>
        <v>長野県川上村</v>
      </c>
      <c r="E878" s="12" t="s">
        <v>3086</v>
      </c>
      <c r="F878" s="12" t="s">
        <v>3147</v>
      </c>
    </row>
    <row r="879" spans="1:6" x14ac:dyDescent="0.4">
      <c r="A879" s="12" t="s">
        <v>3148</v>
      </c>
      <c r="B879" s="12" t="s">
        <v>3084</v>
      </c>
      <c r="C879" s="12" t="s">
        <v>2034</v>
      </c>
      <c r="D879" s="12" t="str">
        <f t="shared" si="13"/>
        <v>長野県南牧村</v>
      </c>
      <c r="E879" s="12" t="s">
        <v>3086</v>
      </c>
      <c r="F879" s="12" t="s">
        <v>3149</v>
      </c>
    </row>
    <row r="880" spans="1:6" x14ac:dyDescent="0.4">
      <c r="A880" s="12" t="s">
        <v>3150</v>
      </c>
      <c r="B880" s="12" t="s">
        <v>3084</v>
      </c>
      <c r="C880" s="12" t="s">
        <v>3151</v>
      </c>
      <c r="D880" s="12" t="str">
        <f t="shared" si="13"/>
        <v>長野県南相木村</v>
      </c>
      <c r="E880" s="12" t="s">
        <v>3086</v>
      </c>
      <c r="F880" s="12" t="s">
        <v>3152</v>
      </c>
    </row>
    <row r="881" spans="1:6" x14ac:dyDescent="0.4">
      <c r="A881" s="12" t="s">
        <v>3153</v>
      </c>
      <c r="B881" s="12" t="s">
        <v>3084</v>
      </c>
      <c r="C881" s="12" t="s">
        <v>3154</v>
      </c>
      <c r="D881" s="12" t="str">
        <f t="shared" si="13"/>
        <v>長野県北相木村</v>
      </c>
      <c r="E881" s="12" t="s">
        <v>3086</v>
      </c>
      <c r="F881" s="12" t="s">
        <v>3155</v>
      </c>
    </row>
    <row r="882" spans="1:6" x14ac:dyDescent="0.4">
      <c r="A882" s="12" t="s">
        <v>3156</v>
      </c>
      <c r="B882" s="12" t="s">
        <v>3084</v>
      </c>
      <c r="C882" s="12" t="s">
        <v>3157</v>
      </c>
      <c r="D882" s="12" t="str">
        <f t="shared" si="13"/>
        <v>長野県佐久穂町</v>
      </c>
      <c r="E882" s="12" t="s">
        <v>3086</v>
      </c>
      <c r="F882" s="12" t="s">
        <v>3158</v>
      </c>
    </row>
    <row r="883" spans="1:6" x14ac:dyDescent="0.4">
      <c r="A883" s="12" t="s">
        <v>3159</v>
      </c>
      <c r="B883" s="12" t="s">
        <v>3084</v>
      </c>
      <c r="C883" s="12" t="s">
        <v>3160</v>
      </c>
      <c r="D883" s="12" t="str">
        <f t="shared" si="13"/>
        <v>長野県軽井沢町</v>
      </c>
      <c r="E883" s="12" t="s">
        <v>3086</v>
      </c>
      <c r="F883" s="12" t="s">
        <v>3161</v>
      </c>
    </row>
    <row r="884" spans="1:6" x14ac:dyDescent="0.4">
      <c r="A884" s="12" t="s">
        <v>3162</v>
      </c>
      <c r="B884" s="12" t="s">
        <v>3084</v>
      </c>
      <c r="C884" s="12" t="s">
        <v>3163</v>
      </c>
      <c r="D884" s="12" t="str">
        <f t="shared" si="13"/>
        <v>長野県御代田町</v>
      </c>
      <c r="E884" s="12" t="s">
        <v>3086</v>
      </c>
      <c r="F884" s="12" t="s">
        <v>3164</v>
      </c>
    </row>
    <row r="885" spans="1:6" x14ac:dyDescent="0.4">
      <c r="A885" s="12" t="s">
        <v>3165</v>
      </c>
      <c r="B885" s="12" t="s">
        <v>3084</v>
      </c>
      <c r="C885" s="12" t="s">
        <v>3166</v>
      </c>
      <c r="D885" s="12" t="str">
        <f t="shared" si="13"/>
        <v>長野県立科町</v>
      </c>
      <c r="E885" s="12" t="s">
        <v>3086</v>
      </c>
      <c r="F885" s="12" t="s">
        <v>3167</v>
      </c>
    </row>
    <row r="886" spans="1:6" x14ac:dyDescent="0.4">
      <c r="A886" s="12" t="s">
        <v>3168</v>
      </c>
      <c r="B886" s="12" t="s">
        <v>3084</v>
      </c>
      <c r="C886" s="12" t="s">
        <v>3169</v>
      </c>
      <c r="D886" s="12" t="str">
        <f t="shared" si="13"/>
        <v>長野県青木村</v>
      </c>
      <c r="E886" s="12" t="s">
        <v>3086</v>
      </c>
      <c r="F886" s="12" t="s">
        <v>3170</v>
      </c>
    </row>
    <row r="887" spans="1:6" x14ac:dyDescent="0.4">
      <c r="A887" s="12" t="s">
        <v>3171</v>
      </c>
      <c r="B887" s="12" t="s">
        <v>3084</v>
      </c>
      <c r="C887" s="12" t="s">
        <v>3172</v>
      </c>
      <c r="D887" s="12" t="str">
        <f t="shared" si="13"/>
        <v>長野県長和町</v>
      </c>
      <c r="E887" s="12" t="s">
        <v>3086</v>
      </c>
      <c r="F887" s="12" t="s">
        <v>3173</v>
      </c>
    </row>
    <row r="888" spans="1:6" x14ac:dyDescent="0.4">
      <c r="A888" s="12" t="s">
        <v>3174</v>
      </c>
      <c r="B888" s="12" t="s">
        <v>3084</v>
      </c>
      <c r="C888" s="12" t="s">
        <v>3175</v>
      </c>
      <c r="D888" s="12" t="str">
        <f t="shared" si="13"/>
        <v>長野県下諏訪町</v>
      </c>
      <c r="E888" s="12" t="s">
        <v>3086</v>
      </c>
      <c r="F888" s="12" t="s">
        <v>3176</v>
      </c>
    </row>
    <row r="889" spans="1:6" x14ac:dyDescent="0.4">
      <c r="A889" s="12" t="s">
        <v>3177</v>
      </c>
      <c r="B889" s="12" t="s">
        <v>3084</v>
      </c>
      <c r="C889" s="12" t="s">
        <v>3178</v>
      </c>
      <c r="D889" s="12" t="str">
        <f t="shared" si="13"/>
        <v>長野県富士見町</v>
      </c>
      <c r="E889" s="12" t="s">
        <v>3086</v>
      </c>
      <c r="F889" s="12" t="s">
        <v>3179</v>
      </c>
    </row>
    <row r="890" spans="1:6" x14ac:dyDescent="0.4">
      <c r="A890" s="12" t="s">
        <v>3180</v>
      </c>
      <c r="B890" s="12" t="s">
        <v>3084</v>
      </c>
      <c r="C890" s="12" t="s">
        <v>3181</v>
      </c>
      <c r="D890" s="12" t="str">
        <f t="shared" si="13"/>
        <v>長野県原村</v>
      </c>
      <c r="E890" s="12" t="s">
        <v>3086</v>
      </c>
      <c r="F890" s="12" t="s">
        <v>3182</v>
      </c>
    </row>
    <row r="891" spans="1:6" x14ac:dyDescent="0.4">
      <c r="A891" s="12" t="s">
        <v>3183</v>
      </c>
      <c r="B891" s="12" t="s">
        <v>3084</v>
      </c>
      <c r="C891" s="12" t="s">
        <v>3184</v>
      </c>
      <c r="D891" s="12" t="str">
        <f t="shared" si="13"/>
        <v>長野県辰野町</v>
      </c>
      <c r="E891" s="12" t="s">
        <v>3086</v>
      </c>
      <c r="F891" s="12" t="s">
        <v>3185</v>
      </c>
    </row>
    <row r="892" spans="1:6" x14ac:dyDescent="0.4">
      <c r="A892" s="12" t="s">
        <v>3186</v>
      </c>
      <c r="B892" s="12" t="s">
        <v>3084</v>
      </c>
      <c r="C892" s="12" t="s">
        <v>3187</v>
      </c>
      <c r="D892" s="12" t="str">
        <f t="shared" si="13"/>
        <v>長野県箕輪町</v>
      </c>
      <c r="E892" s="12" t="s">
        <v>3086</v>
      </c>
      <c r="F892" s="12" t="s">
        <v>3188</v>
      </c>
    </row>
    <row r="893" spans="1:6" x14ac:dyDescent="0.4">
      <c r="A893" s="12" t="s">
        <v>3189</v>
      </c>
      <c r="B893" s="12" t="s">
        <v>3084</v>
      </c>
      <c r="C893" s="12" t="s">
        <v>3190</v>
      </c>
      <c r="D893" s="12" t="str">
        <f t="shared" si="13"/>
        <v>長野県飯島町</v>
      </c>
      <c r="E893" s="12" t="s">
        <v>3086</v>
      </c>
      <c r="F893" s="12" t="s">
        <v>3191</v>
      </c>
    </row>
    <row r="894" spans="1:6" x14ac:dyDescent="0.4">
      <c r="A894" s="12" t="s">
        <v>3192</v>
      </c>
      <c r="B894" s="12" t="s">
        <v>3084</v>
      </c>
      <c r="C894" s="12" t="s">
        <v>3193</v>
      </c>
      <c r="D894" s="12" t="str">
        <f t="shared" si="13"/>
        <v>長野県南箕輪村</v>
      </c>
      <c r="E894" s="12" t="s">
        <v>3086</v>
      </c>
      <c r="F894" s="12" t="s">
        <v>3194</v>
      </c>
    </row>
    <row r="895" spans="1:6" x14ac:dyDescent="0.4">
      <c r="A895" s="12" t="s">
        <v>3195</v>
      </c>
      <c r="B895" s="12" t="s">
        <v>3084</v>
      </c>
      <c r="C895" s="12" t="s">
        <v>3196</v>
      </c>
      <c r="D895" s="12" t="str">
        <f t="shared" si="13"/>
        <v>長野県中川村</v>
      </c>
      <c r="E895" s="12" t="s">
        <v>3086</v>
      </c>
      <c r="F895" s="12" t="s">
        <v>3197</v>
      </c>
    </row>
    <row r="896" spans="1:6" x14ac:dyDescent="0.4">
      <c r="A896" s="12" t="s">
        <v>3198</v>
      </c>
      <c r="B896" s="12" t="s">
        <v>3084</v>
      </c>
      <c r="C896" s="12" t="s">
        <v>3199</v>
      </c>
      <c r="D896" s="12" t="str">
        <f t="shared" si="13"/>
        <v>長野県宮田村</v>
      </c>
      <c r="E896" s="12" t="s">
        <v>3086</v>
      </c>
      <c r="F896" s="12" t="s">
        <v>3200</v>
      </c>
    </row>
    <row r="897" spans="1:6" x14ac:dyDescent="0.4">
      <c r="A897" s="12" t="s">
        <v>3201</v>
      </c>
      <c r="B897" s="12" t="s">
        <v>3084</v>
      </c>
      <c r="C897" s="12" t="s">
        <v>3202</v>
      </c>
      <c r="D897" s="12" t="str">
        <f t="shared" si="13"/>
        <v>長野県松川町</v>
      </c>
      <c r="E897" s="12" t="s">
        <v>3086</v>
      </c>
      <c r="F897" s="12" t="s">
        <v>3203</v>
      </c>
    </row>
    <row r="898" spans="1:6" x14ac:dyDescent="0.4">
      <c r="A898" s="12" t="s">
        <v>3204</v>
      </c>
      <c r="B898" s="12" t="s">
        <v>3084</v>
      </c>
      <c r="C898" s="12" t="s">
        <v>3205</v>
      </c>
      <c r="D898" s="12" t="str">
        <f t="shared" si="13"/>
        <v>長野県高森町</v>
      </c>
      <c r="E898" s="12" t="s">
        <v>3086</v>
      </c>
      <c r="F898" s="12" t="s">
        <v>3206</v>
      </c>
    </row>
    <row r="899" spans="1:6" x14ac:dyDescent="0.4">
      <c r="A899" s="12" t="s">
        <v>3207</v>
      </c>
      <c r="B899" s="12" t="s">
        <v>3084</v>
      </c>
      <c r="C899" s="12" t="s">
        <v>3208</v>
      </c>
      <c r="D899" s="12" t="str">
        <f t="shared" si="13"/>
        <v>長野県阿南町</v>
      </c>
      <c r="E899" s="12" t="s">
        <v>3086</v>
      </c>
      <c r="F899" s="12" t="s">
        <v>3209</v>
      </c>
    </row>
    <row r="900" spans="1:6" x14ac:dyDescent="0.4">
      <c r="A900" s="12" t="s">
        <v>3210</v>
      </c>
      <c r="B900" s="12" t="s">
        <v>3084</v>
      </c>
      <c r="C900" s="12" t="s">
        <v>3211</v>
      </c>
      <c r="D900" s="12" t="str">
        <f t="shared" ref="D900:D963" si="14">B900&amp;C900</f>
        <v>長野県阿智村</v>
      </c>
      <c r="E900" s="12" t="s">
        <v>3086</v>
      </c>
      <c r="F900" s="12" t="s">
        <v>3212</v>
      </c>
    </row>
    <row r="901" spans="1:6" x14ac:dyDescent="0.4">
      <c r="A901" s="12" t="s">
        <v>3213</v>
      </c>
      <c r="B901" s="12" t="s">
        <v>3084</v>
      </c>
      <c r="C901" s="12" t="s">
        <v>3214</v>
      </c>
      <c r="D901" s="12" t="str">
        <f t="shared" si="14"/>
        <v>長野県平谷村</v>
      </c>
      <c r="E901" s="12" t="s">
        <v>3086</v>
      </c>
      <c r="F901" s="12" t="s">
        <v>3215</v>
      </c>
    </row>
    <row r="902" spans="1:6" x14ac:dyDescent="0.4">
      <c r="A902" s="12" t="s">
        <v>3216</v>
      </c>
      <c r="B902" s="12" t="s">
        <v>3084</v>
      </c>
      <c r="C902" s="12" t="s">
        <v>3217</v>
      </c>
      <c r="D902" s="12" t="str">
        <f t="shared" si="14"/>
        <v>長野県根羽村</v>
      </c>
      <c r="E902" s="12" t="s">
        <v>3086</v>
      </c>
      <c r="F902" s="12" t="s">
        <v>3218</v>
      </c>
    </row>
    <row r="903" spans="1:6" x14ac:dyDescent="0.4">
      <c r="A903" s="12" t="s">
        <v>3219</v>
      </c>
      <c r="B903" s="12" t="s">
        <v>3084</v>
      </c>
      <c r="C903" s="12" t="s">
        <v>3220</v>
      </c>
      <c r="D903" s="12" t="str">
        <f t="shared" si="14"/>
        <v>長野県下條村</v>
      </c>
      <c r="E903" s="12" t="s">
        <v>3086</v>
      </c>
      <c r="F903" s="12" t="s">
        <v>3221</v>
      </c>
    </row>
    <row r="904" spans="1:6" x14ac:dyDescent="0.4">
      <c r="A904" s="12" t="s">
        <v>3222</v>
      </c>
      <c r="B904" s="12" t="s">
        <v>3084</v>
      </c>
      <c r="C904" s="12" t="s">
        <v>3223</v>
      </c>
      <c r="D904" s="12" t="str">
        <f t="shared" si="14"/>
        <v>長野県売木村</v>
      </c>
      <c r="E904" s="12" t="s">
        <v>3086</v>
      </c>
      <c r="F904" s="12" t="s">
        <v>3224</v>
      </c>
    </row>
    <row r="905" spans="1:6" x14ac:dyDescent="0.4">
      <c r="A905" s="12" t="s">
        <v>3225</v>
      </c>
      <c r="B905" s="12" t="s">
        <v>3084</v>
      </c>
      <c r="C905" s="12" t="s">
        <v>3226</v>
      </c>
      <c r="D905" s="12" t="str">
        <f t="shared" si="14"/>
        <v>長野県天龍村</v>
      </c>
      <c r="E905" s="12" t="s">
        <v>3086</v>
      </c>
      <c r="F905" s="12" t="s">
        <v>3227</v>
      </c>
    </row>
    <row r="906" spans="1:6" x14ac:dyDescent="0.4">
      <c r="A906" s="12" t="s">
        <v>3228</v>
      </c>
      <c r="B906" s="12" t="s">
        <v>3084</v>
      </c>
      <c r="C906" s="12" t="s">
        <v>3229</v>
      </c>
      <c r="D906" s="12" t="str">
        <f t="shared" si="14"/>
        <v>長野県泰阜村</v>
      </c>
      <c r="E906" s="12" t="s">
        <v>3086</v>
      </c>
      <c r="F906" s="12" t="s">
        <v>3230</v>
      </c>
    </row>
    <row r="907" spans="1:6" x14ac:dyDescent="0.4">
      <c r="A907" s="12" t="s">
        <v>3231</v>
      </c>
      <c r="B907" s="12" t="s">
        <v>3084</v>
      </c>
      <c r="C907" s="12" t="s">
        <v>3232</v>
      </c>
      <c r="D907" s="12" t="str">
        <f t="shared" si="14"/>
        <v>長野県喬木村</v>
      </c>
      <c r="E907" s="12" t="s">
        <v>3086</v>
      </c>
      <c r="F907" s="12" t="s">
        <v>3233</v>
      </c>
    </row>
    <row r="908" spans="1:6" x14ac:dyDescent="0.4">
      <c r="A908" s="12" t="s">
        <v>3234</v>
      </c>
      <c r="B908" s="12" t="s">
        <v>3084</v>
      </c>
      <c r="C908" s="12" t="s">
        <v>3235</v>
      </c>
      <c r="D908" s="12" t="str">
        <f t="shared" si="14"/>
        <v>長野県豊丘村</v>
      </c>
      <c r="E908" s="12" t="s">
        <v>3086</v>
      </c>
      <c r="F908" s="12" t="s">
        <v>3236</v>
      </c>
    </row>
    <row r="909" spans="1:6" x14ac:dyDescent="0.4">
      <c r="A909" s="12" t="s">
        <v>3237</v>
      </c>
      <c r="B909" s="12" t="s">
        <v>3084</v>
      </c>
      <c r="C909" s="12" t="s">
        <v>3238</v>
      </c>
      <c r="D909" s="12" t="str">
        <f t="shared" si="14"/>
        <v>長野県大鹿村</v>
      </c>
      <c r="E909" s="12" t="s">
        <v>3086</v>
      </c>
      <c r="F909" s="12" t="s">
        <v>3239</v>
      </c>
    </row>
    <row r="910" spans="1:6" x14ac:dyDescent="0.4">
      <c r="A910" s="12" t="s">
        <v>3240</v>
      </c>
      <c r="B910" s="12" t="s">
        <v>3084</v>
      </c>
      <c r="C910" s="12" t="s">
        <v>3241</v>
      </c>
      <c r="D910" s="12" t="str">
        <f t="shared" si="14"/>
        <v>長野県上松町</v>
      </c>
      <c r="E910" s="12" t="s">
        <v>3086</v>
      </c>
      <c r="F910" s="12" t="s">
        <v>3242</v>
      </c>
    </row>
    <row r="911" spans="1:6" x14ac:dyDescent="0.4">
      <c r="A911" s="12" t="s">
        <v>3243</v>
      </c>
      <c r="B911" s="12" t="s">
        <v>3084</v>
      </c>
      <c r="C911" s="12" t="s">
        <v>3244</v>
      </c>
      <c r="D911" s="12" t="str">
        <f t="shared" si="14"/>
        <v>長野県南木曽町</v>
      </c>
      <c r="E911" s="12" t="s">
        <v>3086</v>
      </c>
      <c r="F911" s="12" t="s">
        <v>3245</v>
      </c>
    </row>
    <row r="912" spans="1:6" x14ac:dyDescent="0.4">
      <c r="A912" s="12" t="s">
        <v>3246</v>
      </c>
      <c r="B912" s="12" t="s">
        <v>3084</v>
      </c>
      <c r="C912" s="12" t="s">
        <v>3247</v>
      </c>
      <c r="D912" s="12" t="str">
        <f t="shared" si="14"/>
        <v>長野県木祖村</v>
      </c>
      <c r="E912" s="12" t="s">
        <v>3086</v>
      </c>
      <c r="F912" s="12" t="s">
        <v>3248</v>
      </c>
    </row>
    <row r="913" spans="1:6" x14ac:dyDescent="0.4">
      <c r="A913" s="12" t="s">
        <v>3249</v>
      </c>
      <c r="B913" s="12" t="s">
        <v>3084</v>
      </c>
      <c r="C913" s="12" t="s">
        <v>3250</v>
      </c>
      <c r="D913" s="12" t="str">
        <f t="shared" si="14"/>
        <v>長野県王滝村</v>
      </c>
      <c r="E913" s="12" t="s">
        <v>3086</v>
      </c>
      <c r="F913" s="12" t="s">
        <v>3251</v>
      </c>
    </row>
    <row r="914" spans="1:6" x14ac:dyDescent="0.4">
      <c r="A914" s="12" t="s">
        <v>3252</v>
      </c>
      <c r="B914" s="12" t="s">
        <v>3084</v>
      </c>
      <c r="C914" s="12" t="s">
        <v>3253</v>
      </c>
      <c r="D914" s="12" t="str">
        <f t="shared" si="14"/>
        <v>長野県大桑村</v>
      </c>
      <c r="E914" s="12" t="s">
        <v>3086</v>
      </c>
      <c r="F914" s="12" t="s">
        <v>3254</v>
      </c>
    </row>
    <row r="915" spans="1:6" x14ac:dyDescent="0.4">
      <c r="A915" s="12" t="s">
        <v>3255</v>
      </c>
      <c r="B915" s="12" t="s">
        <v>3084</v>
      </c>
      <c r="C915" s="12" t="s">
        <v>3256</v>
      </c>
      <c r="D915" s="12" t="str">
        <f t="shared" si="14"/>
        <v>長野県木曽町</v>
      </c>
      <c r="E915" s="12" t="s">
        <v>3086</v>
      </c>
      <c r="F915" s="12" t="s">
        <v>3257</v>
      </c>
    </row>
    <row r="916" spans="1:6" x14ac:dyDescent="0.4">
      <c r="A916" s="12" t="s">
        <v>3258</v>
      </c>
      <c r="B916" s="12" t="s">
        <v>3084</v>
      </c>
      <c r="C916" s="12" t="s">
        <v>3259</v>
      </c>
      <c r="D916" s="12" t="str">
        <f t="shared" si="14"/>
        <v>長野県麻績村</v>
      </c>
      <c r="E916" s="12" t="s">
        <v>3086</v>
      </c>
      <c r="F916" s="12" t="s">
        <v>3260</v>
      </c>
    </row>
    <row r="917" spans="1:6" x14ac:dyDescent="0.4">
      <c r="A917" s="12" t="s">
        <v>3261</v>
      </c>
      <c r="B917" s="12" t="s">
        <v>3084</v>
      </c>
      <c r="C917" s="12" t="s">
        <v>3262</v>
      </c>
      <c r="D917" s="12" t="str">
        <f t="shared" si="14"/>
        <v>長野県生坂村</v>
      </c>
      <c r="E917" s="12" t="s">
        <v>3086</v>
      </c>
      <c r="F917" s="12" t="s">
        <v>3263</v>
      </c>
    </row>
    <row r="918" spans="1:6" x14ac:dyDescent="0.4">
      <c r="A918" s="12" t="s">
        <v>3264</v>
      </c>
      <c r="B918" s="12" t="s">
        <v>3084</v>
      </c>
      <c r="C918" s="12" t="s">
        <v>3265</v>
      </c>
      <c r="D918" s="12" t="str">
        <f t="shared" si="14"/>
        <v>長野県山形村</v>
      </c>
      <c r="E918" s="12" t="s">
        <v>3086</v>
      </c>
      <c r="F918" s="12" t="s">
        <v>3266</v>
      </c>
    </row>
    <row r="919" spans="1:6" x14ac:dyDescent="0.4">
      <c r="A919" s="12" t="s">
        <v>3267</v>
      </c>
      <c r="B919" s="12" t="s">
        <v>3084</v>
      </c>
      <c r="C919" s="12" t="s">
        <v>3268</v>
      </c>
      <c r="D919" s="12" t="str">
        <f t="shared" si="14"/>
        <v>長野県朝日村</v>
      </c>
      <c r="E919" s="12" t="s">
        <v>3086</v>
      </c>
      <c r="F919" s="12" t="s">
        <v>3269</v>
      </c>
    </row>
    <row r="920" spans="1:6" x14ac:dyDescent="0.4">
      <c r="A920" s="12" t="s">
        <v>3270</v>
      </c>
      <c r="B920" s="12" t="s">
        <v>3084</v>
      </c>
      <c r="C920" s="12" t="s">
        <v>3271</v>
      </c>
      <c r="D920" s="12" t="str">
        <f t="shared" si="14"/>
        <v>長野県筑北村</v>
      </c>
      <c r="E920" s="12" t="s">
        <v>3086</v>
      </c>
      <c r="F920" s="12" t="s">
        <v>3272</v>
      </c>
    </row>
    <row r="921" spans="1:6" x14ac:dyDescent="0.4">
      <c r="A921" s="12" t="s">
        <v>3273</v>
      </c>
      <c r="B921" s="12" t="s">
        <v>3084</v>
      </c>
      <c r="C921" s="12" t="s">
        <v>985</v>
      </c>
      <c r="D921" s="12" t="str">
        <f t="shared" si="14"/>
        <v>長野県池田町</v>
      </c>
      <c r="E921" s="12" t="s">
        <v>3086</v>
      </c>
      <c r="F921" s="12" t="s">
        <v>3274</v>
      </c>
    </row>
    <row r="922" spans="1:6" x14ac:dyDescent="0.4">
      <c r="A922" s="12" t="s">
        <v>3275</v>
      </c>
      <c r="B922" s="12" t="s">
        <v>3084</v>
      </c>
      <c r="C922" s="12" t="s">
        <v>3276</v>
      </c>
      <c r="D922" s="12" t="str">
        <f t="shared" si="14"/>
        <v>長野県松川村</v>
      </c>
      <c r="E922" s="12" t="s">
        <v>3086</v>
      </c>
      <c r="F922" s="12" t="s">
        <v>3277</v>
      </c>
    </row>
    <row r="923" spans="1:6" x14ac:dyDescent="0.4">
      <c r="A923" s="12" t="s">
        <v>3278</v>
      </c>
      <c r="B923" s="12" t="s">
        <v>3084</v>
      </c>
      <c r="C923" s="12" t="s">
        <v>3279</v>
      </c>
      <c r="D923" s="12" t="str">
        <f t="shared" si="14"/>
        <v>長野県白馬村</v>
      </c>
      <c r="E923" s="12" t="s">
        <v>3086</v>
      </c>
      <c r="F923" s="12" t="s">
        <v>3280</v>
      </c>
    </row>
    <row r="924" spans="1:6" x14ac:dyDescent="0.4">
      <c r="A924" s="12" t="s">
        <v>3281</v>
      </c>
      <c r="B924" s="12" t="s">
        <v>3084</v>
      </c>
      <c r="C924" s="12" t="s">
        <v>3282</v>
      </c>
      <c r="D924" s="12" t="str">
        <f t="shared" si="14"/>
        <v>長野県小谷村</v>
      </c>
      <c r="E924" s="12" t="s">
        <v>3086</v>
      </c>
      <c r="F924" s="12" t="s">
        <v>3283</v>
      </c>
    </row>
    <row r="925" spans="1:6" x14ac:dyDescent="0.4">
      <c r="A925" s="12" t="s">
        <v>3284</v>
      </c>
      <c r="B925" s="12" t="s">
        <v>3084</v>
      </c>
      <c r="C925" s="12" t="s">
        <v>3285</v>
      </c>
      <c r="D925" s="12" t="str">
        <f t="shared" si="14"/>
        <v>長野県坂城町</v>
      </c>
      <c r="E925" s="12" t="s">
        <v>3086</v>
      </c>
      <c r="F925" s="12" t="s">
        <v>3286</v>
      </c>
    </row>
    <row r="926" spans="1:6" x14ac:dyDescent="0.4">
      <c r="A926" s="12" t="s">
        <v>3287</v>
      </c>
      <c r="B926" s="12" t="s">
        <v>3084</v>
      </c>
      <c r="C926" s="12" t="s">
        <v>3288</v>
      </c>
      <c r="D926" s="12" t="str">
        <f t="shared" si="14"/>
        <v>長野県小布施町</v>
      </c>
      <c r="E926" s="12" t="s">
        <v>3086</v>
      </c>
      <c r="F926" s="12" t="s">
        <v>3289</v>
      </c>
    </row>
    <row r="927" spans="1:6" x14ac:dyDescent="0.4">
      <c r="A927" s="12" t="s">
        <v>3290</v>
      </c>
      <c r="B927" s="12" t="s">
        <v>3084</v>
      </c>
      <c r="C927" s="12" t="s">
        <v>2052</v>
      </c>
      <c r="D927" s="12" t="str">
        <f t="shared" si="14"/>
        <v>長野県高山村</v>
      </c>
      <c r="E927" s="12" t="s">
        <v>3086</v>
      </c>
      <c r="F927" s="12" t="s">
        <v>2053</v>
      </c>
    </row>
    <row r="928" spans="1:6" x14ac:dyDescent="0.4">
      <c r="A928" s="12" t="s">
        <v>3291</v>
      </c>
      <c r="B928" s="12" t="s">
        <v>3084</v>
      </c>
      <c r="C928" s="12" t="s">
        <v>3292</v>
      </c>
      <c r="D928" s="12" t="str">
        <f t="shared" si="14"/>
        <v>長野県山ノ内町</v>
      </c>
      <c r="E928" s="12" t="s">
        <v>3086</v>
      </c>
      <c r="F928" s="12" t="s">
        <v>3293</v>
      </c>
    </row>
    <row r="929" spans="1:6" x14ac:dyDescent="0.4">
      <c r="A929" s="12" t="s">
        <v>3294</v>
      </c>
      <c r="B929" s="12" t="s">
        <v>3084</v>
      </c>
      <c r="C929" s="12" t="s">
        <v>3295</v>
      </c>
      <c r="D929" s="12" t="str">
        <f t="shared" si="14"/>
        <v>長野県木島平村</v>
      </c>
      <c r="E929" s="12" t="s">
        <v>3086</v>
      </c>
      <c r="F929" s="12" t="s">
        <v>3296</v>
      </c>
    </row>
    <row r="930" spans="1:6" x14ac:dyDescent="0.4">
      <c r="A930" s="12" t="s">
        <v>3297</v>
      </c>
      <c r="B930" s="12" t="s">
        <v>3084</v>
      </c>
      <c r="C930" s="12" t="s">
        <v>3298</v>
      </c>
      <c r="D930" s="12" t="str">
        <f t="shared" si="14"/>
        <v>長野県野沢温泉村</v>
      </c>
      <c r="E930" s="12" t="s">
        <v>3086</v>
      </c>
      <c r="F930" s="12" t="s">
        <v>3299</v>
      </c>
    </row>
    <row r="931" spans="1:6" x14ac:dyDescent="0.4">
      <c r="A931" s="12" t="s">
        <v>3300</v>
      </c>
      <c r="B931" s="12" t="s">
        <v>3084</v>
      </c>
      <c r="C931" s="12" t="s">
        <v>3301</v>
      </c>
      <c r="D931" s="12" t="str">
        <f t="shared" si="14"/>
        <v>長野県信濃町</v>
      </c>
      <c r="E931" s="12" t="s">
        <v>3086</v>
      </c>
      <c r="F931" s="12" t="s">
        <v>3302</v>
      </c>
    </row>
    <row r="932" spans="1:6" x14ac:dyDescent="0.4">
      <c r="A932" s="12" t="s">
        <v>3303</v>
      </c>
      <c r="B932" s="12" t="s">
        <v>3084</v>
      </c>
      <c r="C932" s="12" t="s">
        <v>3304</v>
      </c>
      <c r="D932" s="12" t="str">
        <f t="shared" si="14"/>
        <v>長野県小川村</v>
      </c>
      <c r="E932" s="12" t="s">
        <v>3086</v>
      </c>
      <c r="F932" s="12" t="s">
        <v>3305</v>
      </c>
    </row>
    <row r="933" spans="1:6" x14ac:dyDescent="0.4">
      <c r="A933" s="12" t="s">
        <v>3306</v>
      </c>
      <c r="B933" s="12" t="s">
        <v>3084</v>
      </c>
      <c r="C933" s="12" t="s">
        <v>3307</v>
      </c>
      <c r="D933" s="12" t="str">
        <f t="shared" si="14"/>
        <v>長野県飯綱町</v>
      </c>
      <c r="E933" s="12" t="s">
        <v>3086</v>
      </c>
      <c r="F933" s="12" t="s">
        <v>3308</v>
      </c>
    </row>
    <row r="934" spans="1:6" x14ac:dyDescent="0.4">
      <c r="A934" s="12" t="s">
        <v>3309</v>
      </c>
      <c r="B934" s="12" t="s">
        <v>3084</v>
      </c>
      <c r="C934" s="12" t="s">
        <v>3310</v>
      </c>
      <c r="D934" s="12" t="str">
        <f t="shared" si="14"/>
        <v>長野県栄村</v>
      </c>
      <c r="E934" s="12" t="s">
        <v>3086</v>
      </c>
      <c r="F934" s="12" t="s">
        <v>3311</v>
      </c>
    </row>
    <row r="935" spans="1:6" x14ac:dyDescent="0.4">
      <c r="A935" s="9" t="s">
        <v>3312</v>
      </c>
      <c r="B935" s="9" t="s">
        <v>3313</v>
      </c>
      <c r="C935" s="10"/>
      <c r="D935" s="12" t="str">
        <f t="shared" si="14"/>
        <v>岐阜県</v>
      </c>
      <c r="E935" s="11" t="s">
        <v>3314</v>
      </c>
      <c r="F935" s="10"/>
    </row>
    <row r="936" spans="1:6" x14ac:dyDescent="0.4">
      <c r="A936" s="12" t="s">
        <v>3315</v>
      </c>
      <c r="B936" s="12" t="s">
        <v>3316</v>
      </c>
      <c r="C936" s="12" t="s">
        <v>3317</v>
      </c>
      <c r="D936" s="12" t="str">
        <f t="shared" si="14"/>
        <v>岐阜県岐阜市</v>
      </c>
      <c r="E936" s="12" t="s">
        <v>3318</v>
      </c>
      <c r="F936" s="12" t="s">
        <v>3319</v>
      </c>
    </row>
    <row r="937" spans="1:6" x14ac:dyDescent="0.4">
      <c r="A937" s="12" t="s">
        <v>3320</v>
      </c>
      <c r="B937" s="12" t="s">
        <v>3316</v>
      </c>
      <c r="C937" s="12" t="s">
        <v>3321</v>
      </c>
      <c r="D937" s="12" t="str">
        <f t="shared" si="14"/>
        <v>岐阜県大垣市</v>
      </c>
      <c r="E937" s="12" t="s">
        <v>3318</v>
      </c>
      <c r="F937" s="12" t="s">
        <v>3322</v>
      </c>
    </row>
    <row r="938" spans="1:6" x14ac:dyDescent="0.4">
      <c r="A938" s="12" t="s">
        <v>3323</v>
      </c>
      <c r="B938" s="12" t="s">
        <v>3316</v>
      </c>
      <c r="C938" s="12" t="s">
        <v>3324</v>
      </c>
      <c r="D938" s="12" t="str">
        <f t="shared" si="14"/>
        <v>岐阜県高山市</v>
      </c>
      <c r="E938" s="12" t="s">
        <v>3318</v>
      </c>
      <c r="F938" s="12" t="s">
        <v>3325</v>
      </c>
    </row>
    <row r="939" spans="1:6" x14ac:dyDescent="0.4">
      <c r="A939" s="12" t="s">
        <v>3326</v>
      </c>
      <c r="B939" s="12" t="s">
        <v>3316</v>
      </c>
      <c r="C939" s="12" t="s">
        <v>3327</v>
      </c>
      <c r="D939" s="12" t="str">
        <f t="shared" si="14"/>
        <v>岐阜県多治見市</v>
      </c>
      <c r="E939" s="12" t="s">
        <v>3318</v>
      </c>
      <c r="F939" s="12" t="s">
        <v>3328</v>
      </c>
    </row>
    <row r="940" spans="1:6" x14ac:dyDescent="0.4">
      <c r="A940" s="12" t="s">
        <v>3329</v>
      </c>
      <c r="B940" s="12" t="s">
        <v>3316</v>
      </c>
      <c r="C940" s="12" t="s">
        <v>3330</v>
      </c>
      <c r="D940" s="12" t="str">
        <f t="shared" si="14"/>
        <v>岐阜県関市</v>
      </c>
      <c r="E940" s="12" t="s">
        <v>3318</v>
      </c>
      <c r="F940" s="12" t="s">
        <v>3331</v>
      </c>
    </row>
    <row r="941" spans="1:6" x14ac:dyDescent="0.4">
      <c r="A941" s="12" t="s">
        <v>3332</v>
      </c>
      <c r="B941" s="12" t="s">
        <v>3316</v>
      </c>
      <c r="C941" s="12" t="s">
        <v>3333</v>
      </c>
      <c r="D941" s="12" t="str">
        <f t="shared" si="14"/>
        <v>岐阜県中津川市</v>
      </c>
      <c r="E941" s="12" t="s">
        <v>3318</v>
      </c>
      <c r="F941" s="12" t="s">
        <v>3334</v>
      </c>
    </row>
    <row r="942" spans="1:6" x14ac:dyDescent="0.4">
      <c r="A942" s="12" t="s">
        <v>3335</v>
      </c>
      <c r="B942" s="12" t="s">
        <v>3316</v>
      </c>
      <c r="C942" s="12" t="s">
        <v>3336</v>
      </c>
      <c r="D942" s="12" t="str">
        <f t="shared" si="14"/>
        <v>岐阜県美濃市</v>
      </c>
      <c r="E942" s="12" t="s">
        <v>3318</v>
      </c>
      <c r="F942" s="12" t="s">
        <v>3337</v>
      </c>
    </row>
    <row r="943" spans="1:6" x14ac:dyDescent="0.4">
      <c r="A943" s="12" t="s">
        <v>3338</v>
      </c>
      <c r="B943" s="12" t="s">
        <v>3316</v>
      </c>
      <c r="C943" s="12" t="s">
        <v>3339</v>
      </c>
      <c r="D943" s="12" t="str">
        <f t="shared" si="14"/>
        <v>岐阜県瑞浪市</v>
      </c>
      <c r="E943" s="12" t="s">
        <v>3318</v>
      </c>
      <c r="F943" s="12" t="s">
        <v>3340</v>
      </c>
    </row>
    <row r="944" spans="1:6" x14ac:dyDescent="0.4">
      <c r="A944" s="12" t="s">
        <v>3341</v>
      </c>
      <c r="B944" s="12" t="s">
        <v>3316</v>
      </c>
      <c r="C944" s="12" t="s">
        <v>3342</v>
      </c>
      <c r="D944" s="12" t="str">
        <f t="shared" si="14"/>
        <v>岐阜県羽島市</v>
      </c>
      <c r="E944" s="12" t="s">
        <v>3318</v>
      </c>
      <c r="F944" s="12" t="s">
        <v>3343</v>
      </c>
    </row>
    <row r="945" spans="1:6" x14ac:dyDescent="0.4">
      <c r="A945" s="12" t="s">
        <v>3344</v>
      </c>
      <c r="B945" s="12" t="s">
        <v>3316</v>
      </c>
      <c r="C945" s="12" t="s">
        <v>3345</v>
      </c>
      <c r="D945" s="12" t="str">
        <f t="shared" si="14"/>
        <v>岐阜県恵那市</v>
      </c>
      <c r="E945" s="12" t="s">
        <v>3318</v>
      </c>
      <c r="F945" s="12" t="s">
        <v>3346</v>
      </c>
    </row>
    <row r="946" spans="1:6" x14ac:dyDescent="0.4">
      <c r="A946" s="12" t="s">
        <v>3347</v>
      </c>
      <c r="B946" s="12" t="s">
        <v>3316</v>
      </c>
      <c r="C946" s="12" t="s">
        <v>3348</v>
      </c>
      <c r="D946" s="12" t="str">
        <f t="shared" si="14"/>
        <v>岐阜県美濃加茂市</v>
      </c>
      <c r="E946" s="12" t="s">
        <v>3318</v>
      </c>
      <c r="F946" s="12" t="s">
        <v>3349</v>
      </c>
    </row>
    <row r="947" spans="1:6" x14ac:dyDescent="0.4">
      <c r="A947" s="12" t="s">
        <v>3350</v>
      </c>
      <c r="B947" s="12" t="s">
        <v>3316</v>
      </c>
      <c r="C947" s="12" t="s">
        <v>3351</v>
      </c>
      <c r="D947" s="12" t="str">
        <f t="shared" si="14"/>
        <v>岐阜県土岐市</v>
      </c>
      <c r="E947" s="12" t="s">
        <v>3318</v>
      </c>
      <c r="F947" s="12" t="s">
        <v>3352</v>
      </c>
    </row>
    <row r="948" spans="1:6" x14ac:dyDescent="0.4">
      <c r="A948" s="12" t="s">
        <v>3353</v>
      </c>
      <c r="B948" s="12" t="s">
        <v>3316</v>
      </c>
      <c r="C948" s="12" t="s">
        <v>3354</v>
      </c>
      <c r="D948" s="12" t="str">
        <f t="shared" si="14"/>
        <v>岐阜県各務原市</v>
      </c>
      <c r="E948" s="12" t="s">
        <v>3318</v>
      </c>
      <c r="F948" s="12" t="s">
        <v>3355</v>
      </c>
    </row>
    <row r="949" spans="1:6" x14ac:dyDescent="0.4">
      <c r="A949" s="12" t="s">
        <v>3356</v>
      </c>
      <c r="B949" s="12" t="s">
        <v>3316</v>
      </c>
      <c r="C949" s="12" t="s">
        <v>3357</v>
      </c>
      <c r="D949" s="12" t="str">
        <f t="shared" si="14"/>
        <v>岐阜県可児市</v>
      </c>
      <c r="E949" s="12" t="s">
        <v>3318</v>
      </c>
      <c r="F949" s="12" t="s">
        <v>3358</v>
      </c>
    </row>
    <row r="950" spans="1:6" x14ac:dyDescent="0.4">
      <c r="A950" s="12" t="s">
        <v>3359</v>
      </c>
      <c r="B950" s="12" t="s">
        <v>3316</v>
      </c>
      <c r="C950" s="12" t="s">
        <v>3360</v>
      </c>
      <c r="D950" s="12" t="str">
        <f t="shared" si="14"/>
        <v>岐阜県山県市</v>
      </c>
      <c r="E950" s="12" t="s">
        <v>3318</v>
      </c>
      <c r="F950" s="12" t="s">
        <v>1479</v>
      </c>
    </row>
    <row r="951" spans="1:6" x14ac:dyDescent="0.4">
      <c r="A951" s="12" t="s">
        <v>3361</v>
      </c>
      <c r="B951" s="12" t="s">
        <v>3316</v>
      </c>
      <c r="C951" s="12" t="s">
        <v>3362</v>
      </c>
      <c r="D951" s="12" t="str">
        <f t="shared" si="14"/>
        <v>岐阜県瑞穂市</v>
      </c>
      <c r="E951" s="12" t="s">
        <v>3318</v>
      </c>
      <c r="F951" s="12" t="s">
        <v>3363</v>
      </c>
    </row>
    <row r="952" spans="1:6" x14ac:dyDescent="0.4">
      <c r="A952" s="12" t="s">
        <v>3364</v>
      </c>
      <c r="B952" s="12" t="s">
        <v>3316</v>
      </c>
      <c r="C952" s="12" t="s">
        <v>3365</v>
      </c>
      <c r="D952" s="12" t="str">
        <f t="shared" si="14"/>
        <v>岐阜県飛騨市</v>
      </c>
      <c r="E952" s="12" t="s">
        <v>3318</v>
      </c>
      <c r="F952" s="12" t="s">
        <v>3366</v>
      </c>
    </row>
    <row r="953" spans="1:6" x14ac:dyDescent="0.4">
      <c r="A953" s="12" t="s">
        <v>3367</v>
      </c>
      <c r="B953" s="12" t="s">
        <v>3316</v>
      </c>
      <c r="C953" s="12" t="s">
        <v>3368</v>
      </c>
      <c r="D953" s="12" t="str">
        <f t="shared" si="14"/>
        <v>岐阜県本巣市</v>
      </c>
      <c r="E953" s="12" t="s">
        <v>3318</v>
      </c>
      <c r="F953" s="12" t="s">
        <v>3369</v>
      </c>
    </row>
    <row r="954" spans="1:6" x14ac:dyDescent="0.4">
      <c r="A954" s="12" t="s">
        <v>3370</v>
      </c>
      <c r="B954" s="12" t="s">
        <v>3316</v>
      </c>
      <c r="C954" s="12" t="s">
        <v>3371</v>
      </c>
      <c r="D954" s="12" t="str">
        <f t="shared" si="14"/>
        <v>岐阜県郡上市</v>
      </c>
      <c r="E954" s="12" t="s">
        <v>3318</v>
      </c>
      <c r="F954" s="12" t="s">
        <v>3372</v>
      </c>
    </row>
    <row r="955" spans="1:6" x14ac:dyDescent="0.4">
      <c r="A955" s="12" t="s">
        <v>3373</v>
      </c>
      <c r="B955" s="12" t="s">
        <v>3316</v>
      </c>
      <c r="C955" s="12" t="s">
        <v>3374</v>
      </c>
      <c r="D955" s="12" t="str">
        <f t="shared" si="14"/>
        <v>岐阜県下呂市</v>
      </c>
      <c r="E955" s="12" t="s">
        <v>3318</v>
      </c>
      <c r="F955" s="12" t="s">
        <v>3375</v>
      </c>
    </row>
    <row r="956" spans="1:6" x14ac:dyDescent="0.4">
      <c r="A956" s="12" t="s">
        <v>3376</v>
      </c>
      <c r="B956" s="12" t="s">
        <v>3316</v>
      </c>
      <c r="C956" s="12" t="s">
        <v>3377</v>
      </c>
      <c r="D956" s="12" t="str">
        <f t="shared" si="14"/>
        <v>岐阜県海津市</v>
      </c>
      <c r="E956" s="12" t="s">
        <v>3318</v>
      </c>
      <c r="F956" s="12" t="s">
        <v>3378</v>
      </c>
    </row>
    <row r="957" spans="1:6" x14ac:dyDescent="0.4">
      <c r="A957" s="12" t="s">
        <v>3379</v>
      </c>
      <c r="B957" s="12" t="s">
        <v>3316</v>
      </c>
      <c r="C957" s="12" t="s">
        <v>3380</v>
      </c>
      <c r="D957" s="12" t="str">
        <f t="shared" si="14"/>
        <v>岐阜県岐南町</v>
      </c>
      <c r="E957" s="12" t="s">
        <v>3318</v>
      </c>
      <c r="F957" s="12" t="s">
        <v>3381</v>
      </c>
    </row>
    <row r="958" spans="1:6" x14ac:dyDescent="0.4">
      <c r="A958" s="12" t="s">
        <v>3382</v>
      </c>
      <c r="B958" s="12" t="s">
        <v>3316</v>
      </c>
      <c r="C958" s="12" t="s">
        <v>3383</v>
      </c>
      <c r="D958" s="12" t="str">
        <f t="shared" si="14"/>
        <v>岐阜県笠松町</v>
      </c>
      <c r="E958" s="12" t="s">
        <v>3318</v>
      </c>
      <c r="F958" s="12" t="s">
        <v>3384</v>
      </c>
    </row>
    <row r="959" spans="1:6" x14ac:dyDescent="0.4">
      <c r="A959" s="12" t="s">
        <v>3385</v>
      </c>
      <c r="B959" s="12" t="s">
        <v>3316</v>
      </c>
      <c r="C959" s="12" t="s">
        <v>3386</v>
      </c>
      <c r="D959" s="12" t="str">
        <f t="shared" si="14"/>
        <v>岐阜県養老町</v>
      </c>
      <c r="E959" s="12" t="s">
        <v>3318</v>
      </c>
      <c r="F959" s="12" t="s">
        <v>3387</v>
      </c>
    </row>
    <row r="960" spans="1:6" x14ac:dyDescent="0.4">
      <c r="A960" s="12" t="s">
        <v>3388</v>
      </c>
      <c r="B960" s="12" t="s">
        <v>3316</v>
      </c>
      <c r="C960" s="12" t="s">
        <v>3389</v>
      </c>
      <c r="D960" s="12" t="str">
        <f t="shared" si="14"/>
        <v>岐阜県垂井町</v>
      </c>
      <c r="E960" s="12" t="s">
        <v>3318</v>
      </c>
      <c r="F960" s="12" t="s">
        <v>3390</v>
      </c>
    </row>
    <row r="961" spans="1:6" x14ac:dyDescent="0.4">
      <c r="A961" s="12" t="s">
        <v>3391</v>
      </c>
      <c r="B961" s="12" t="s">
        <v>3316</v>
      </c>
      <c r="C961" s="12" t="s">
        <v>3392</v>
      </c>
      <c r="D961" s="12" t="str">
        <f t="shared" si="14"/>
        <v>岐阜県関ケ原町</v>
      </c>
      <c r="E961" s="12" t="s">
        <v>3318</v>
      </c>
      <c r="F961" s="12" t="s">
        <v>3393</v>
      </c>
    </row>
    <row r="962" spans="1:6" x14ac:dyDescent="0.4">
      <c r="A962" s="12" t="s">
        <v>3394</v>
      </c>
      <c r="B962" s="12" t="s">
        <v>3316</v>
      </c>
      <c r="C962" s="12" t="s">
        <v>3395</v>
      </c>
      <c r="D962" s="12" t="str">
        <f t="shared" si="14"/>
        <v>岐阜県神戸町</v>
      </c>
      <c r="E962" s="12" t="s">
        <v>3318</v>
      </c>
      <c r="F962" s="12" t="s">
        <v>3396</v>
      </c>
    </row>
    <row r="963" spans="1:6" x14ac:dyDescent="0.4">
      <c r="A963" s="12" t="s">
        <v>3397</v>
      </c>
      <c r="B963" s="12" t="s">
        <v>3316</v>
      </c>
      <c r="C963" s="12" t="s">
        <v>3398</v>
      </c>
      <c r="D963" s="12" t="str">
        <f t="shared" si="14"/>
        <v>岐阜県輪之内町</v>
      </c>
      <c r="E963" s="12" t="s">
        <v>3318</v>
      </c>
      <c r="F963" s="12" t="s">
        <v>3399</v>
      </c>
    </row>
    <row r="964" spans="1:6" x14ac:dyDescent="0.4">
      <c r="A964" s="12" t="s">
        <v>3400</v>
      </c>
      <c r="B964" s="12" t="s">
        <v>3316</v>
      </c>
      <c r="C964" s="12" t="s">
        <v>3401</v>
      </c>
      <c r="D964" s="12" t="str">
        <f t="shared" ref="D964:D1027" si="15">B964&amp;C964</f>
        <v>岐阜県安八町</v>
      </c>
      <c r="E964" s="12" t="s">
        <v>3318</v>
      </c>
      <c r="F964" s="12" t="s">
        <v>3402</v>
      </c>
    </row>
    <row r="965" spans="1:6" x14ac:dyDescent="0.4">
      <c r="A965" s="12" t="s">
        <v>3403</v>
      </c>
      <c r="B965" s="12" t="s">
        <v>3316</v>
      </c>
      <c r="C965" s="12" t="s">
        <v>3404</v>
      </c>
      <c r="D965" s="12" t="str">
        <f t="shared" si="15"/>
        <v>岐阜県揖斐川町</v>
      </c>
      <c r="E965" s="12" t="s">
        <v>3318</v>
      </c>
      <c r="F965" s="12" t="s">
        <v>3405</v>
      </c>
    </row>
    <row r="966" spans="1:6" x14ac:dyDescent="0.4">
      <c r="A966" s="12" t="s">
        <v>3406</v>
      </c>
      <c r="B966" s="12" t="s">
        <v>3316</v>
      </c>
      <c r="C966" s="12" t="s">
        <v>3407</v>
      </c>
      <c r="D966" s="12" t="str">
        <f t="shared" si="15"/>
        <v>岐阜県大野町</v>
      </c>
      <c r="E966" s="12" t="s">
        <v>3318</v>
      </c>
      <c r="F966" s="12" t="s">
        <v>3408</v>
      </c>
    </row>
    <row r="967" spans="1:6" x14ac:dyDescent="0.4">
      <c r="A967" s="12" t="s">
        <v>3409</v>
      </c>
      <c r="B967" s="12" t="s">
        <v>3316</v>
      </c>
      <c r="C967" s="12" t="s">
        <v>985</v>
      </c>
      <c r="D967" s="12" t="str">
        <f t="shared" si="15"/>
        <v>岐阜県池田町</v>
      </c>
      <c r="E967" s="12" t="s">
        <v>3318</v>
      </c>
      <c r="F967" s="12" t="s">
        <v>986</v>
      </c>
    </row>
    <row r="968" spans="1:6" x14ac:dyDescent="0.4">
      <c r="A968" s="12" t="s">
        <v>3410</v>
      </c>
      <c r="B968" s="12" t="s">
        <v>3316</v>
      </c>
      <c r="C968" s="12" t="s">
        <v>3411</v>
      </c>
      <c r="D968" s="12" t="str">
        <f t="shared" si="15"/>
        <v>岐阜県北方町</v>
      </c>
      <c r="E968" s="12" t="s">
        <v>3318</v>
      </c>
      <c r="F968" s="12" t="s">
        <v>3412</v>
      </c>
    </row>
    <row r="969" spans="1:6" x14ac:dyDescent="0.4">
      <c r="A969" s="12" t="s">
        <v>3413</v>
      </c>
      <c r="B969" s="12" t="s">
        <v>3316</v>
      </c>
      <c r="C969" s="12" t="s">
        <v>3414</v>
      </c>
      <c r="D969" s="12" t="str">
        <f t="shared" si="15"/>
        <v>岐阜県坂祝町</v>
      </c>
      <c r="E969" s="12" t="s">
        <v>3318</v>
      </c>
      <c r="F969" s="12" t="s">
        <v>3415</v>
      </c>
    </row>
    <row r="970" spans="1:6" x14ac:dyDescent="0.4">
      <c r="A970" s="12" t="s">
        <v>3416</v>
      </c>
      <c r="B970" s="12" t="s">
        <v>3316</v>
      </c>
      <c r="C970" s="12" t="s">
        <v>3417</v>
      </c>
      <c r="D970" s="12" t="str">
        <f t="shared" si="15"/>
        <v>岐阜県富加町</v>
      </c>
      <c r="E970" s="12" t="s">
        <v>3318</v>
      </c>
      <c r="F970" s="12" t="s">
        <v>3418</v>
      </c>
    </row>
    <row r="971" spans="1:6" x14ac:dyDescent="0.4">
      <c r="A971" s="12" t="s">
        <v>3419</v>
      </c>
      <c r="B971" s="12" t="s">
        <v>3316</v>
      </c>
      <c r="C971" s="12" t="s">
        <v>3420</v>
      </c>
      <c r="D971" s="12" t="str">
        <f t="shared" si="15"/>
        <v>岐阜県川辺町</v>
      </c>
      <c r="E971" s="12" t="s">
        <v>3318</v>
      </c>
      <c r="F971" s="12" t="s">
        <v>3421</v>
      </c>
    </row>
    <row r="972" spans="1:6" x14ac:dyDescent="0.4">
      <c r="A972" s="12" t="s">
        <v>3422</v>
      </c>
      <c r="B972" s="12" t="s">
        <v>3316</v>
      </c>
      <c r="C972" s="12" t="s">
        <v>3423</v>
      </c>
      <c r="D972" s="12" t="str">
        <f t="shared" si="15"/>
        <v>岐阜県七宗町</v>
      </c>
      <c r="E972" s="12" t="s">
        <v>3318</v>
      </c>
      <c r="F972" s="12" t="s">
        <v>3424</v>
      </c>
    </row>
    <row r="973" spans="1:6" x14ac:dyDescent="0.4">
      <c r="A973" s="12" t="s">
        <v>3425</v>
      </c>
      <c r="B973" s="12" t="s">
        <v>3316</v>
      </c>
      <c r="C973" s="12" t="s">
        <v>3426</v>
      </c>
      <c r="D973" s="12" t="str">
        <f t="shared" si="15"/>
        <v>岐阜県八百津町</v>
      </c>
      <c r="E973" s="12" t="s">
        <v>3318</v>
      </c>
      <c r="F973" s="12" t="s">
        <v>3427</v>
      </c>
    </row>
    <row r="974" spans="1:6" x14ac:dyDescent="0.4">
      <c r="A974" s="12" t="s">
        <v>3428</v>
      </c>
      <c r="B974" s="12" t="s">
        <v>3316</v>
      </c>
      <c r="C974" s="12" t="s">
        <v>3429</v>
      </c>
      <c r="D974" s="12" t="str">
        <f t="shared" si="15"/>
        <v>岐阜県白川町</v>
      </c>
      <c r="E974" s="12" t="s">
        <v>3318</v>
      </c>
      <c r="F974" s="12" t="s">
        <v>3430</v>
      </c>
    </row>
    <row r="975" spans="1:6" x14ac:dyDescent="0.4">
      <c r="A975" s="12" t="s">
        <v>3431</v>
      </c>
      <c r="B975" s="12" t="s">
        <v>3316</v>
      </c>
      <c r="C975" s="12" t="s">
        <v>3432</v>
      </c>
      <c r="D975" s="12" t="str">
        <f t="shared" si="15"/>
        <v>岐阜県東白川村</v>
      </c>
      <c r="E975" s="12" t="s">
        <v>3318</v>
      </c>
      <c r="F975" s="12" t="s">
        <v>3433</v>
      </c>
    </row>
    <row r="976" spans="1:6" x14ac:dyDescent="0.4">
      <c r="A976" s="12" t="s">
        <v>3434</v>
      </c>
      <c r="B976" s="12" t="s">
        <v>3316</v>
      </c>
      <c r="C976" s="12" t="s">
        <v>3435</v>
      </c>
      <c r="D976" s="12" t="str">
        <f t="shared" si="15"/>
        <v>岐阜県御嵩町</v>
      </c>
      <c r="E976" s="12" t="s">
        <v>3318</v>
      </c>
      <c r="F976" s="12" t="s">
        <v>3436</v>
      </c>
    </row>
    <row r="977" spans="1:6" x14ac:dyDescent="0.4">
      <c r="A977" s="12" t="s">
        <v>3437</v>
      </c>
      <c r="B977" s="12" t="s">
        <v>3316</v>
      </c>
      <c r="C977" s="12" t="s">
        <v>3438</v>
      </c>
      <c r="D977" s="12" t="str">
        <f t="shared" si="15"/>
        <v>岐阜県白川村</v>
      </c>
      <c r="E977" s="12" t="s">
        <v>3318</v>
      </c>
      <c r="F977" s="12" t="s">
        <v>3439</v>
      </c>
    </row>
    <row r="978" spans="1:6" x14ac:dyDescent="0.4">
      <c r="A978" s="9" t="s">
        <v>3440</v>
      </c>
      <c r="B978" s="9" t="s">
        <v>3441</v>
      </c>
      <c r="C978" s="10"/>
      <c r="D978" s="12" t="str">
        <f t="shared" si="15"/>
        <v>静岡県</v>
      </c>
      <c r="E978" s="11" t="s">
        <v>3442</v>
      </c>
      <c r="F978" s="10"/>
    </row>
    <row r="979" spans="1:6" x14ac:dyDescent="0.4">
      <c r="A979" s="12" t="s">
        <v>3443</v>
      </c>
      <c r="B979" s="12" t="s">
        <v>3444</v>
      </c>
      <c r="C979" s="12" t="s">
        <v>3445</v>
      </c>
      <c r="D979" s="12" t="str">
        <f t="shared" si="15"/>
        <v>静岡県静岡市</v>
      </c>
      <c r="E979" s="12" t="s">
        <v>3446</v>
      </c>
      <c r="F979" s="12" t="s">
        <v>3447</v>
      </c>
    </row>
    <row r="980" spans="1:6" x14ac:dyDescent="0.4">
      <c r="A980" s="12" t="s">
        <v>3448</v>
      </c>
      <c r="B980" s="12" t="s">
        <v>3444</v>
      </c>
      <c r="C980" s="12" t="s">
        <v>3449</v>
      </c>
      <c r="D980" s="12" t="str">
        <f t="shared" si="15"/>
        <v>静岡県浜松市</v>
      </c>
      <c r="E980" s="12" t="s">
        <v>3446</v>
      </c>
      <c r="F980" s="12" t="s">
        <v>3450</v>
      </c>
    </row>
    <row r="981" spans="1:6" x14ac:dyDescent="0.4">
      <c r="A981" s="12" t="s">
        <v>3451</v>
      </c>
      <c r="B981" s="12" t="s">
        <v>3444</v>
      </c>
      <c r="C981" s="12" t="s">
        <v>3452</v>
      </c>
      <c r="D981" s="12" t="str">
        <f t="shared" si="15"/>
        <v>静岡県沼津市</v>
      </c>
      <c r="E981" s="12" t="s">
        <v>3446</v>
      </c>
      <c r="F981" s="12" t="s">
        <v>3453</v>
      </c>
    </row>
    <row r="982" spans="1:6" x14ac:dyDescent="0.4">
      <c r="A982" s="12" t="s">
        <v>3454</v>
      </c>
      <c r="B982" s="12" t="s">
        <v>3444</v>
      </c>
      <c r="C982" s="12" t="s">
        <v>3455</v>
      </c>
      <c r="D982" s="12" t="str">
        <f t="shared" si="15"/>
        <v>静岡県熱海市</v>
      </c>
      <c r="E982" s="12" t="s">
        <v>3446</v>
      </c>
      <c r="F982" s="12" t="s">
        <v>3456</v>
      </c>
    </row>
    <row r="983" spans="1:6" x14ac:dyDescent="0.4">
      <c r="A983" s="12" t="s">
        <v>3457</v>
      </c>
      <c r="B983" s="12" t="s">
        <v>3444</v>
      </c>
      <c r="C983" s="12" t="s">
        <v>3458</v>
      </c>
      <c r="D983" s="12" t="str">
        <f t="shared" si="15"/>
        <v>静岡県三島市</v>
      </c>
      <c r="E983" s="12" t="s">
        <v>3446</v>
      </c>
      <c r="F983" s="12" t="s">
        <v>3459</v>
      </c>
    </row>
    <row r="984" spans="1:6" x14ac:dyDescent="0.4">
      <c r="A984" s="12" t="s">
        <v>3460</v>
      </c>
      <c r="B984" s="12" t="s">
        <v>3444</v>
      </c>
      <c r="C984" s="12" t="s">
        <v>3461</v>
      </c>
      <c r="D984" s="12" t="str">
        <f t="shared" si="15"/>
        <v>静岡県富士宮市</v>
      </c>
      <c r="E984" s="12" t="s">
        <v>3446</v>
      </c>
      <c r="F984" s="12" t="s">
        <v>3462</v>
      </c>
    </row>
    <row r="985" spans="1:6" x14ac:dyDescent="0.4">
      <c r="A985" s="12" t="s">
        <v>3463</v>
      </c>
      <c r="B985" s="12" t="s">
        <v>3444</v>
      </c>
      <c r="C985" s="12" t="s">
        <v>3464</v>
      </c>
      <c r="D985" s="12" t="str">
        <f t="shared" si="15"/>
        <v>静岡県伊東市</v>
      </c>
      <c r="E985" s="12" t="s">
        <v>3446</v>
      </c>
      <c r="F985" s="12" t="s">
        <v>3465</v>
      </c>
    </row>
    <row r="986" spans="1:6" x14ac:dyDescent="0.4">
      <c r="A986" s="12" t="s">
        <v>3466</v>
      </c>
      <c r="B986" s="12" t="s">
        <v>3444</v>
      </c>
      <c r="C986" s="12" t="s">
        <v>3467</v>
      </c>
      <c r="D986" s="12" t="str">
        <f t="shared" si="15"/>
        <v>静岡県島田市</v>
      </c>
      <c r="E986" s="12" t="s">
        <v>3446</v>
      </c>
      <c r="F986" s="12" t="s">
        <v>3468</v>
      </c>
    </row>
    <row r="987" spans="1:6" x14ac:dyDescent="0.4">
      <c r="A987" s="12" t="s">
        <v>3469</v>
      </c>
      <c r="B987" s="12" t="s">
        <v>3444</v>
      </c>
      <c r="C987" s="12" t="s">
        <v>3470</v>
      </c>
      <c r="D987" s="12" t="str">
        <f t="shared" si="15"/>
        <v>静岡県富士市</v>
      </c>
      <c r="E987" s="12" t="s">
        <v>3446</v>
      </c>
      <c r="F987" s="12" t="s">
        <v>3471</v>
      </c>
    </row>
    <row r="988" spans="1:6" x14ac:dyDescent="0.4">
      <c r="A988" s="12" t="s">
        <v>3472</v>
      </c>
      <c r="B988" s="12" t="s">
        <v>3444</v>
      </c>
      <c r="C988" s="12" t="s">
        <v>3473</v>
      </c>
      <c r="D988" s="12" t="str">
        <f t="shared" si="15"/>
        <v>静岡県磐田市</v>
      </c>
      <c r="E988" s="12" t="s">
        <v>3446</v>
      </c>
      <c r="F988" s="12" t="s">
        <v>3474</v>
      </c>
    </row>
    <row r="989" spans="1:6" x14ac:dyDescent="0.4">
      <c r="A989" s="12" t="s">
        <v>3475</v>
      </c>
      <c r="B989" s="12" t="s">
        <v>3444</v>
      </c>
      <c r="C989" s="12" t="s">
        <v>3476</v>
      </c>
      <c r="D989" s="12" t="str">
        <f t="shared" si="15"/>
        <v>静岡県焼津市</v>
      </c>
      <c r="E989" s="12" t="s">
        <v>3446</v>
      </c>
      <c r="F989" s="12" t="s">
        <v>3477</v>
      </c>
    </row>
    <row r="990" spans="1:6" x14ac:dyDescent="0.4">
      <c r="A990" s="12" t="s">
        <v>3478</v>
      </c>
      <c r="B990" s="12" t="s">
        <v>3444</v>
      </c>
      <c r="C990" s="12" t="s">
        <v>3479</v>
      </c>
      <c r="D990" s="12" t="str">
        <f t="shared" si="15"/>
        <v>静岡県掛川市</v>
      </c>
      <c r="E990" s="12" t="s">
        <v>3446</v>
      </c>
      <c r="F990" s="12" t="s">
        <v>3480</v>
      </c>
    </row>
    <row r="991" spans="1:6" x14ac:dyDescent="0.4">
      <c r="A991" s="12" t="s">
        <v>3481</v>
      </c>
      <c r="B991" s="12" t="s">
        <v>3444</v>
      </c>
      <c r="C991" s="12" t="s">
        <v>3482</v>
      </c>
      <c r="D991" s="12" t="str">
        <f t="shared" si="15"/>
        <v>静岡県藤枝市</v>
      </c>
      <c r="E991" s="12" t="s">
        <v>3446</v>
      </c>
      <c r="F991" s="12" t="s">
        <v>3483</v>
      </c>
    </row>
    <row r="992" spans="1:6" x14ac:dyDescent="0.4">
      <c r="A992" s="12" t="s">
        <v>3484</v>
      </c>
      <c r="B992" s="12" t="s">
        <v>3444</v>
      </c>
      <c r="C992" s="12" t="s">
        <v>3485</v>
      </c>
      <c r="D992" s="12" t="str">
        <f t="shared" si="15"/>
        <v>静岡県御殿場市</v>
      </c>
      <c r="E992" s="12" t="s">
        <v>3446</v>
      </c>
      <c r="F992" s="12" t="s">
        <v>3486</v>
      </c>
    </row>
    <row r="993" spans="1:6" x14ac:dyDescent="0.4">
      <c r="A993" s="12" t="s">
        <v>3487</v>
      </c>
      <c r="B993" s="12" t="s">
        <v>3444</v>
      </c>
      <c r="C993" s="12" t="s">
        <v>3488</v>
      </c>
      <c r="D993" s="12" t="str">
        <f t="shared" si="15"/>
        <v>静岡県袋井市</v>
      </c>
      <c r="E993" s="12" t="s">
        <v>3446</v>
      </c>
      <c r="F993" s="12" t="s">
        <v>3489</v>
      </c>
    </row>
    <row r="994" spans="1:6" x14ac:dyDescent="0.4">
      <c r="A994" s="12" t="s">
        <v>3490</v>
      </c>
      <c r="B994" s="12" t="s">
        <v>3444</v>
      </c>
      <c r="C994" s="12" t="s">
        <v>3491</v>
      </c>
      <c r="D994" s="12" t="str">
        <f t="shared" si="15"/>
        <v>静岡県下田市</v>
      </c>
      <c r="E994" s="12" t="s">
        <v>3446</v>
      </c>
      <c r="F994" s="12" t="s">
        <v>3492</v>
      </c>
    </row>
    <row r="995" spans="1:6" x14ac:dyDescent="0.4">
      <c r="A995" s="12" t="s">
        <v>3493</v>
      </c>
      <c r="B995" s="12" t="s">
        <v>3444</v>
      </c>
      <c r="C995" s="12" t="s">
        <v>3494</v>
      </c>
      <c r="D995" s="12" t="str">
        <f t="shared" si="15"/>
        <v>静岡県裾野市</v>
      </c>
      <c r="E995" s="12" t="s">
        <v>3446</v>
      </c>
      <c r="F995" s="12" t="s">
        <v>3495</v>
      </c>
    </row>
    <row r="996" spans="1:6" x14ac:dyDescent="0.4">
      <c r="A996" s="12" t="s">
        <v>3496</v>
      </c>
      <c r="B996" s="12" t="s">
        <v>3444</v>
      </c>
      <c r="C996" s="12" t="s">
        <v>3497</v>
      </c>
      <c r="D996" s="12" t="str">
        <f t="shared" si="15"/>
        <v>静岡県湖西市</v>
      </c>
      <c r="E996" s="12" t="s">
        <v>3446</v>
      </c>
      <c r="F996" s="12" t="s">
        <v>3498</v>
      </c>
    </row>
    <row r="997" spans="1:6" x14ac:dyDescent="0.4">
      <c r="A997" s="12" t="s">
        <v>3499</v>
      </c>
      <c r="B997" s="12" t="s">
        <v>3444</v>
      </c>
      <c r="C997" s="12" t="s">
        <v>3500</v>
      </c>
      <c r="D997" s="12" t="str">
        <f t="shared" si="15"/>
        <v>静岡県伊豆市</v>
      </c>
      <c r="E997" s="12" t="s">
        <v>3446</v>
      </c>
      <c r="F997" s="12" t="s">
        <v>3501</v>
      </c>
    </row>
    <row r="998" spans="1:6" x14ac:dyDescent="0.4">
      <c r="A998" s="12" t="s">
        <v>3502</v>
      </c>
      <c r="B998" s="12" t="s">
        <v>3444</v>
      </c>
      <c r="C998" s="12" t="s">
        <v>3503</v>
      </c>
      <c r="D998" s="12" t="str">
        <f t="shared" si="15"/>
        <v>静岡県御前崎市</v>
      </c>
      <c r="E998" s="12" t="s">
        <v>3446</v>
      </c>
      <c r="F998" s="12" t="s">
        <v>3504</v>
      </c>
    </row>
    <row r="999" spans="1:6" x14ac:dyDescent="0.4">
      <c r="A999" s="12" t="s">
        <v>3505</v>
      </c>
      <c r="B999" s="12" t="s">
        <v>3444</v>
      </c>
      <c r="C999" s="12" t="s">
        <v>3506</v>
      </c>
      <c r="D999" s="12" t="str">
        <f t="shared" si="15"/>
        <v>静岡県菊川市</v>
      </c>
      <c r="E999" s="12" t="s">
        <v>3446</v>
      </c>
      <c r="F999" s="12" t="s">
        <v>3507</v>
      </c>
    </row>
    <row r="1000" spans="1:6" x14ac:dyDescent="0.4">
      <c r="A1000" s="12" t="s">
        <v>3508</v>
      </c>
      <c r="B1000" s="12" t="s">
        <v>3444</v>
      </c>
      <c r="C1000" s="12" t="s">
        <v>3509</v>
      </c>
      <c r="D1000" s="12" t="str">
        <f t="shared" si="15"/>
        <v>静岡県伊豆の国市</v>
      </c>
      <c r="E1000" s="12" t="s">
        <v>3446</v>
      </c>
      <c r="F1000" s="12" t="s">
        <v>3510</v>
      </c>
    </row>
    <row r="1001" spans="1:6" x14ac:dyDescent="0.4">
      <c r="A1001" s="12" t="s">
        <v>3511</v>
      </c>
      <c r="B1001" s="12" t="s">
        <v>3444</v>
      </c>
      <c r="C1001" s="12" t="s">
        <v>3512</v>
      </c>
      <c r="D1001" s="12" t="str">
        <f t="shared" si="15"/>
        <v>静岡県牧之原市</v>
      </c>
      <c r="E1001" s="12" t="s">
        <v>3446</v>
      </c>
      <c r="F1001" s="12" t="s">
        <v>3513</v>
      </c>
    </row>
    <row r="1002" spans="1:6" x14ac:dyDescent="0.4">
      <c r="A1002" s="12" t="s">
        <v>3514</v>
      </c>
      <c r="B1002" s="12" t="s">
        <v>3444</v>
      </c>
      <c r="C1002" s="12" t="s">
        <v>3515</v>
      </c>
      <c r="D1002" s="12" t="str">
        <f t="shared" si="15"/>
        <v>静岡県東伊豆町</v>
      </c>
      <c r="E1002" s="12" t="s">
        <v>3446</v>
      </c>
      <c r="F1002" s="12" t="s">
        <v>3516</v>
      </c>
    </row>
    <row r="1003" spans="1:6" x14ac:dyDescent="0.4">
      <c r="A1003" s="12" t="s">
        <v>3517</v>
      </c>
      <c r="B1003" s="12" t="s">
        <v>3444</v>
      </c>
      <c r="C1003" s="12" t="s">
        <v>3518</v>
      </c>
      <c r="D1003" s="12" t="str">
        <f t="shared" si="15"/>
        <v>静岡県河津町</v>
      </c>
      <c r="E1003" s="12" t="s">
        <v>3446</v>
      </c>
      <c r="F1003" s="12" t="s">
        <v>3519</v>
      </c>
    </row>
    <row r="1004" spans="1:6" x14ac:dyDescent="0.4">
      <c r="A1004" s="12" t="s">
        <v>3520</v>
      </c>
      <c r="B1004" s="12" t="s">
        <v>3444</v>
      </c>
      <c r="C1004" s="12" t="s">
        <v>3521</v>
      </c>
      <c r="D1004" s="12" t="str">
        <f t="shared" si="15"/>
        <v>静岡県南伊豆町</v>
      </c>
      <c r="E1004" s="12" t="s">
        <v>3446</v>
      </c>
      <c r="F1004" s="12" t="s">
        <v>3522</v>
      </c>
    </row>
    <row r="1005" spans="1:6" x14ac:dyDescent="0.4">
      <c r="A1005" s="12" t="s">
        <v>3523</v>
      </c>
      <c r="B1005" s="12" t="s">
        <v>3444</v>
      </c>
      <c r="C1005" s="12" t="s">
        <v>3524</v>
      </c>
      <c r="D1005" s="12" t="str">
        <f t="shared" si="15"/>
        <v>静岡県松崎町</v>
      </c>
      <c r="E1005" s="12" t="s">
        <v>3446</v>
      </c>
      <c r="F1005" s="12" t="s">
        <v>3525</v>
      </c>
    </row>
    <row r="1006" spans="1:6" x14ac:dyDescent="0.4">
      <c r="A1006" s="12" t="s">
        <v>3526</v>
      </c>
      <c r="B1006" s="12" t="s">
        <v>3444</v>
      </c>
      <c r="C1006" s="12" t="s">
        <v>3527</v>
      </c>
      <c r="D1006" s="12" t="str">
        <f t="shared" si="15"/>
        <v>静岡県西伊豆町</v>
      </c>
      <c r="E1006" s="12" t="s">
        <v>3446</v>
      </c>
      <c r="F1006" s="12" t="s">
        <v>3528</v>
      </c>
    </row>
    <row r="1007" spans="1:6" x14ac:dyDescent="0.4">
      <c r="A1007" s="12" t="s">
        <v>3529</v>
      </c>
      <c r="B1007" s="12" t="s">
        <v>3444</v>
      </c>
      <c r="C1007" s="12" t="s">
        <v>3530</v>
      </c>
      <c r="D1007" s="12" t="str">
        <f t="shared" si="15"/>
        <v>静岡県函南町</v>
      </c>
      <c r="E1007" s="12" t="s">
        <v>3446</v>
      </c>
      <c r="F1007" s="12" t="s">
        <v>3531</v>
      </c>
    </row>
    <row r="1008" spans="1:6" x14ac:dyDescent="0.4">
      <c r="A1008" s="12" t="s">
        <v>3532</v>
      </c>
      <c r="B1008" s="12" t="s">
        <v>3444</v>
      </c>
      <c r="C1008" s="12" t="s">
        <v>964</v>
      </c>
      <c r="D1008" s="12" t="str">
        <f t="shared" si="15"/>
        <v>静岡県清水町</v>
      </c>
      <c r="E1008" s="12" t="s">
        <v>3446</v>
      </c>
      <c r="F1008" s="12" t="s">
        <v>965</v>
      </c>
    </row>
    <row r="1009" spans="1:6" x14ac:dyDescent="0.4">
      <c r="A1009" s="12" t="s">
        <v>3533</v>
      </c>
      <c r="B1009" s="12" t="s">
        <v>3444</v>
      </c>
      <c r="C1009" s="12" t="s">
        <v>3534</v>
      </c>
      <c r="D1009" s="12" t="str">
        <f t="shared" si="15"/>
        <v>静岡県長泉町</v>
      </c>
      <c r="E1009" s="12" t="s">
        <v>3446</v>
      </c>
      <c r="F1009" s="12" t="s">
        <v>3535</v>
      </c>
    </row>
    <row r="1010" spans="1:6" x14ac:dyDescent="0.4">
      <c r="A1010" s="12" t="s">
        <v>3536</v>
      </c>
      <c r="B1010" s="12" t="s">
        <v>3444</v>
      </c>
      <c r="C1010" s="12" t="s">
        <v>3537</v>
      </c>
      <c r="D1010" s="12" t="str">
        <f t="shared" si="15"/>
        <v>静岡県小山町</v>
      </c>
      <c r="E1010" s="12" t="s">
        <v>3446</v>
      </c>
      <c r="F1010" s="12" t="s">
        <v>3538</v>
      </c>
    </row>
    <row r="1011" spans="1:6" x14ac:dyDescent="0.4">
      <c r="A1011" s="12" t="s">
        <v>3539</v>
      </c>
      <c r="B1011" s="12" t="s">
        <v>3444</v>
      </c>
      <c r="C1011" s="12" t="s">
        <v>3540</v>
      </c>
      <c r="D1011" s="12" t="str">
        <f t="shared" si="15"/>
        <v>静岡県吉田町</v>
      </c>
      <c r="E1011" s="12" t="s">
        <v>3446</v>
      </c>
      <c r="F1011" s="12" t="s">
        <v>3541</v>
      </c>
    </row>
    <row r="1012" spans="1:6" x14ac:dyDescent="0.4">
      <c r="A1012" s="12" t="s">
        <v>3542</v>
      </c>
      <c r="B1012" s="12" t="s">
        <v>3444</v>
      </c>
      <c r="C1012" s="12" t="s">
        <v>3543</v>
      </c>
      <c r="D1012" s="12" t="str">
        <f t="shared" si="15"/>
        <v>静岡県川根本町</v>
      </c>
      <c r="E1012" s="12" t="s">
        <v>3446</v>
      </c>
      <c r="F1012" s="12" t="s">
        <v>3544</v>
      </c>
    </row>
    <row r="1013" spans="1:6" x14ac:dyDescent="0.4">
      <c r="A1013" s="12" t="s">
        <v>3545</v>
      </c>
      <c r="B1013" s="12" t="s">
        <v>3444</v>
      </c>
      <c r="C1013" s="12" t="s">
        <v>629</v>
      </c>
      <c r="D1013" s="12" t="str">
        <f t="shared" si="15"/>
        <v>静岡県森町</v>
      </c>
      <c r="E1013" s="12" t="s">
        <v>3446</v>
      </c>
      <c r="F1013" s="12" t="s">
        <v>630</v>
      </c>
    </row>
    <row r="1014" spans="1:6" x14ac:dyDescent="0.4">
      <c r="A1014" s="9" t="s">
        <v>3546</v>
      </c>
      <c r="B1014" s="9" t="s">
        <v>3547</v>
      </c>
      <c r="C1014" s="10"/>
      <c r="D1014" s="12" t="str">
        <f t="shared" si="15"/>
        <v>愛知県</v>
      </c>
      <c r="E1014" s="11" t="s">
        <v>3548</v>
      </c>
      <c r="F1014" s="10"/>
    </row>
    <row r="1015" spans="1:6" x14ac:dyDescent="0.4">
      <c r="A1015" s="12" t="s">
        <v>3549</v>
      </c>
      <c r="B1015" s="12" t="s">
        <v>3550</v>
      </c>
      <c r="C1015" s="12" t="s">
        <v>3551</v>
      </c>
      <c r="D1015" s="12" t="str">
        <f t="shared" si="15"/>
        <v>愛知県名古屋市</v>
      </c>
      <c r="E1015" s="12" t="s">
        <v>3552</v>
      </c>
      <c r="F1015" s="12" t="s">
        <v>3553</v>
      </c>
    </row>
    <row r="1016" spans="1:6" x14ac:dyDescent="0.4">
      <c r="A1016" s="12" t="s">
        <v>3554</v>
      </c>
      <c r="B1016" s="12" t="s">
        <v>3550</v>
      </c>
      <c r="C1016" s="12" t="s">
        <v>3555</v>
      </c>
      <c r="D1016" s="12" t="str">
        <f t="shared" si="15"/>
        <v>愛知県豊橋市</v>
      </c>
      <c r="E1016" s="12" t="s">
        <v>3552</v>
      </c>
      <c r="F1016" s="12" t="s">
        <v>3556</v>
      </c>
    </row>
    <row r="1017" spans="1:6" x14ac:dyDescent="0.4">
      <c r="A1017" s="12" t="s">
        <v>3557</v>
      </c>
      <c r="B1017" s="12" t="s">
        <v>3550</v>
      </c>
      <c r="C1017" s="12" t="s">
        <v>3558</v>
      </c>
      <c r="D1017" s="12" t="str">
        <f t="shared" si="15"/>
        <v>愛知県岡崎市</v>
      </c>
      <c r="E1017" s="12" t="s">
        <v>3552</v>
      </c>
      <c r="F1017" s="12" t="s">
        <v>3559</v>
      </c>
    </row>
    <row r="1018" spans="1:6" x14ac:dyDescent="0.4">
      <c r="A1018" s="12" t="s">
        <v>3560</v>
      </c>
      <c r="B1018" s="12" t="s">
        <v>3550</v>
      </c>
      <c r="C1018" s="12" t="s">
        <v>3561</v>
      </c>
      <c r="D1018" s="12" t="str">
        <f t="shared" si="15"/>
        <v>愛知県一宮市</v>
      </c>
      <c r="E1018" s="12" t="s">
        <v>3552</v>
      </c>
      <c r="F1018" s="12" t="s">
        <v>3562</v>
      </c>
    </row>
    <row r="1019" spans="1:6" x14ac:dyDescent="0.4">
      <c r="A1019" s="12" t="s">
        <v>3563</v>
      </c>
      <c r="B1019" s="12" t="s">
        <v>3550</v>
      </c>
      <c r="C1019" s="12" t="s">
        <v>3564</v>
      </c>
      <c r="D1019" s="12" t="str">
        <f t="shared" si="15"/>
        <v>愛知県瀬戸市</v>
      </c>
      <c r="E1019" s="12" t="s">
        <v>3552</v>
      </c>
      <c r="F1019" s="12" t="s">
        <v>3565</v>
      </c>
    </row>
    <row r="1020" spans="1:6" x14ac:dyDescent="0.4">
      <c r="A1020" s="12" t="s">
        <v>3566</v>
      </c>
      <c r="B1020" s="12" t="s">
        <v>3550</v>
      </c>
      <c r="C1020" s="12" t="s">
        <v>3567</v>
      </c>
      <c r="D1020" s="12" t="str">
        <f t="shared" si="15"/>
        <v>愛知県半田市</v>
      </c>
      <c r="E1020" s="12" t="s">
        <v>3552</v>
      </c>
      <c r="F1020" s="12" t="s">
        <v>3568</v>
      </c>
    </row>
    <row r="1021" spans="1:6" x14ac:dyDescent="0.4">
      <c r="A1021" s="12" t="s">
        <v>3569</v>
      </c>
      <c r="B1021" s="12" t="s">
        <v>3550</v>
      </c>
      <c r="C1021" s="12" t="s">
        <v>3570</v>
      </c>
      <c r="D1021" s="12" t="str">
        <f t="shared" si="15"/>
        <v>愛知県春日井市</v>
      </c>
      <c r="E1021" s="12" t="s">
        <v>3552</v>
      </c>
      <c r="F1021" s="12" t="s">
        <v>3571</v>
      </c>
    </row>
    <row r="1022" spans="1:6" x14ac:dyDescent="0.4">
      <c r="A1022" s="12" t="s">
        <v>3572</v>
      </c>
      <c r="B1022" s="12" t="s">
        <v>3550</v>
      </c>
      <c r="C1022" s="12" t="s">
        <v>3573</v>
      </c>
      <c r="D1022" s="12" t="str">
        <f t="shared" si="15"/>
        <v>愛知県豊川市</v>
      </c>
      <c r="E1022" s="12" t="s">
        <v>3552</v>
      </c>
      <c r="F1022" s="12" t="s">
        <v>3574</v>
      </c>
    </row>
    <row r="1023" spans="1:6" x14ac:dyDescent="0.4">
      <c r="A1023" s="12" t="s">
        <v>3575</v>
      </c>
      <c r="B1023" s="12" t="s">
        <v>3550</v>
      </c>
      <c r="C1023" s="12" t="s">
        <v>3576</v>
      </c>
      <c r="D1023" s="12" t="str">
        <f t="shared" si="15"/>
        <v>愛知県津島市</v>
      </c>
      <c r="E1023" s="12" t="s">
        <v>3552</v>
      </c>
      <c r="F1023" s="12" t="s">
        <v>3577</v>
      </c>
    </row>
    <row r="1024" spans="1:6" x14ac:dyDescent="0.4">
      <c r="A1024" s="12" t="s">
        <v>3578</v>
      </c>
      <c r="B1024" s="12" t="s">
        <v>3550</v>
      </c>
      <c r="C1024" s="12" t="s">
        <v>3579</v>
      </c>
      <c r="D1024" s="12" t="str">
        <f t="shared" si="15"/>
        <v>愛知県碧南市</v>
      </c>
      <c r="E1024" s="12" t="s">
        <v>3552</v>
      </c>
      <c r="F1024" s="12" t="s">
        <v>3580</v>
      </c>
    </row>
    <row r="1025" spans="1:6" x14ac:dyDescent="0.4">
      <c r="A1025" s="12" t="s">
        <v>3581</v>
      </c>
      <c r="B1025" s="12" t="s">
        <v>3550</v>
      </c>
      <c r="C1025" s="12" t="s">
        <v>3582</v>
      </c>
      <c r="D1025" s="12" t="str">
        <f t="shared" si="15"/>
        <v>愛知県刈谷市</v>
      </c>
      <c r="E1025" s="12" t="s">
        <v>3552</v>
      </c>
      <c r="F1025" s="12" t="s">
        <v>3583</v>
      </c>
    </row>
    <row r="1026" spans="1:6" x14ac:dyDescent="0.4">
      <c r="A1026" s="12" t="s">
        <v>3584</v>
      </c>
      <c r="B1026" s="12" t="s">
        <v>3550</v>
      </c>
      <c r="C1026" s="12" t="s">
        <v>3585</v>
      </c>
      <c r="D1026" s="12" t="str">
        <f t="shared" si="15"/>
        <v>愛知県豊田市</v>
      </c>
      <c r="E1026" s="12" t="s">
        <v>3552</v>
      </c>
      <c r="F1026" s="12" t="s">
        <v>3586</v>
      </c>
    </row>
    <row r="1027" spans="1:6" x14ac:dyDescent="0.4">
      <c r="A1027" s="12" t="s">
        <v>3587</v>
      </c>
      <c r="B1027" s="12" t="s">
        <v>3550</v>
      </c>
      <c r="C1027" s="12" t="s">
        <v>3588</v>
      </c>
      <c r="D1027" s="12" t="str">
        <f t="shared" si="15"/>
        <v>愛知県安城市</v>
      </c>
      <c r="E1027" s="12" t="s">
        <v>3552</v>
      </c>
      <c r="F1027" s="12" t="s">
        <v>3589</v>
      </c>
    </row>
    <row r="1028" spans="1:6" x14ac:dyDescent="0.4">
      <c r="A1028" s="12" t="s">
        <v>3590</v>
      </c>
      <c r="B1028" s="12" t="s">
        <v>3550</v>
      </c>
      <c r="C1028" s="12" t="s">
        <v>3591</v>
      </c>
      <c r="D1028" s="12" t="str">
        <f t="shared" ref="D1028:D1091" si="16">B1028&amp;C1028</f>
        <v>愛知県西尾市</v>
      </c>
      <c r="E1028" s="12" t="s">
        <v>3552</v>
      </c>
      <c r="F1028" s="12" t="s">
        <v>3592</v>
      </c>
    </row>
    <row r="1029" spans="1:6" x14ac:dyDescent="0.4">
      <c r="A1029" s="12" t="s">
        <v>3593</v>
      </c>
      <c r="B1029" s="12" t="s">
        <v>3550</v>
      </c>
      <c r="C1029" s="12" t="s">
        <v>3594</v>
      </c>
      <c r="D1029" s="12" t="str">
        <f t="shared" si="16"/>
        <v>愛知県蒲郡市</v>
      </c>
      <c r="E1029" s="12" t="s">
        <v>3552</v>
      </c>
      <c r="F1029" s="12" t="s">
        <v>3595</v>
      </c>
    </row>
    <row r="1030" spans="1:6" x14ac:dyDescent="0.4">
      <c r="A1030" s="12" t="s">
        <v>3596</v>
      </c>
      <c r="B1030" s="12" t="s">
        <v>3550</v>
      </c>
      <c r="C1030" s="12" t="s">
        <v>3597</v>
      </c>
      <c r="D1030" s="12" t="str">
        <f t="shared" si="16"/>
        <v>愛知県犬山市</v>
      </c>
      <c r="E1030" s="12" t="s">
        <v>3552</v>
      </c>
      <c r="F1030" s="12" t="s">
        <v>3598</v>
      </c>
    </row>
    <row r="1031" spans="1:6" x14ac:dyDescent="0.4">
      <c r="A1031" s="12" t="s">
        <v>3599</v>
      </c>
      <c r="B1031" s="12" t="s">
        <v>3550</v>
      </c>
      <c r="C1031" s="12" t="s">
        <v>3600</v>
      </c>
      <c r="D1031" s="12" t="str">
        <f t="shared" si="16"/>
        <v>愛知県常滑市</v>
      </c>
      <c r="E1031" s="12" t="s">
        <v>3552</v>
      </c>
      <c r="F1031" s="12" t="s">
        <v>3601</v>
      </c>
    </row>
    <row r="1032" spans="1:6" x14ac:dyDescent="0.4">
      <c r="A1032" s="12" t="s">
        <v>3602</v>
      </c>
      <c r="B1032" s="12" t="s">
        <v>3550</v>
      </c>
      <c r="C1032" s="12" t="s">
        <v>3603</v>
      </c>
      <c r="D1032" s="12" t="str">
        <f t="shared" si="16"/>
        <v>愛知県江南市</v>
      </c>
      <c r="E1032" s="12" t="s">
        <v>3552</v>
      </c>
      <c r="F1032" s="12" t="s">
        <v>3604</v>
      </c>
    </row>
    <row r="1033" spans="1:6" x14ac:dyDescent="0.4">
      <c r="A1033" s="12" t="s">
        <v>3605</v>
      </c>
      <c r="B1033" s="12" t="s">
        <v>3550</v>
      </c>
      <c r="C1033" s="12" t="s">
        <v>3606</v>
      </c>
      <c r="D1033" s="12" t="str">
        <f t="shared" si="16"/>
        <v>愛知県小牧市</v>
      </c>
      <c r="E1033" s="12" t="s">
        <v>3552</v>
      </c>
      <c r="F1033" s="12" t="s">
        <v>3607</v>
      </c>
    </row>
    <row r="1034" spans="1:6" x14ac:dyDescent="0.4">
      <c r="A1034" s="12" t="s">
        <v>3608</v>
      </c>
      <c r="B1034" s="12" t="s">
        <v>3550</v>
      </c>
      <c r="C1034" s="12" t="s">
        <v>3609</v>
      </c>
      <c r="D1034" s="12" t="str">
        <f t="shared" si="16"/>
        <v>愛知県稲沢市</v>
      </c>
      <c r="E1034" s="12" t="s">
        <v>3552</v>
      </c>
      <c r="F1034" s="12" t="s">
        <v>3610</v>
      </c>
    </row>
    <row r="1035" spans="1:6" x14ac:dyDescent="0.4">
      <c r="A1035" s="12" t="s">
        <v>3611</v>
      </c>
      <c r="B1035" s="12" t="s">
        <v>3550</v>
      </c>
      <c r="C1035" s="12" t="s">
        <v>3612</v>
      </c>
      <c r="D1035" s="12" t="str">
        <f t="shared" si="16"/>
        <v>愛知県新城市</v>
      </c>
      <c r="E1035" s="12" t="s">
        <v>3552</v>
      </c>
      <c r="F1035" s="12" t="s">
        <v>3613</v>
      </c>
    </row>
    <row r="1036" spans="1:6" x14ac:dyDescent="0.4">
      <c r="A1036" s="12" t="s">
        <v>3614</v>
      </c>
      <c r="B1036" s="12" t="s">
        <v>3550</v>
      </c>
      <c r="C1036" s="12" t="s">
        <v>3615</v>
      </c>
      <c r="D1036" s="12" t="str">
        <f t="shared" si="16"/>
        <v>愛知県東海市</v>
      </c>
      <c r="E1036" s="12" t="s">
        <v>3552</v>
      </c>
      <c r="F1036" s="12" t="s">
        <v>3616</v>
      </c>
    </row>
    <row r="1037" spans="1:6" x14ac:dyDescent="0.4">
      <c r="A1037" s="12" t="s">
        <v>3617</v>
      </c>
      <c r="B1037" s="12" t="s">
        <v>3550</v>
      </c>
      <c r="C1037" s="12" t="s">
        <v>3618</v>
      </c>
      <c r="D1037" s="12" t="str">
        <f t="shared" si="16"/>
        <v>愛知県大府市</v>
      </c>
      <c r="E1037" s="12" t="s">
        <v>3552</v>
      </c>
      <c r="F1037" s="12" t="s">
        <v>3619</v>
      </c>
    </row>
    <row r="1038" spans="1:6" x14ac:dyDescent="0.4">
      <c r="A1038" s="12" t="s">
        <v>3620</v>
      </c>
      <c r="B1038" s="12" t="s">
        <v>3550</v>
      </c>
      <c r="C1038" s="12" t="s">
        <v>3621</v>
      </c>
      <c r="D1038" s="12" t="str">
        <f t="shared" si="16"/>
        <v>愛知県知多市</v>
      </c>
      <c r="E1038" s="12" t="s">
        <v>3552</v>
      </c>
      <c r="F1038" s="12" t="s">
        <v>3622</v>
      </c>
    </row>
    <row r="1039" spans="1:6" x14ac:dyDescent="0.4">
      <c r="A1039" s="12" t="s">
        <v>3623</v>
      </c>
      <c r="B1039" s="12" t="s">
        <v>3550</v>
      </c>
      <c r="C1039" s="12" t="s">
        <v>3624</v>
      </c>
      <c r="D1039" s="12" t="str">
        <f t="shared" si="16"/>
        <v>愛知県知立市</v>
      </c>
      <c r="E1039" s="12" t="s">
        <v>3552</v>
      </c>
      <c r="F1039" s="12" t="s">
        <v>3625</v>
      </c>
    </row>
    <row r="1040" spans="1:6" x14ac:dyDescent="0.4">
      <c r="A1040" s="12" t="s">
        <v>3626</v>
      </c>
      <c r="B1040" s="12" t="s">
        <v>3550</v>
      </c>
      <c r="C1040" s="12" t="s">
        <v>3627</v>
      </c>
      <c r="D1040" s="12" t="str">
        <f t="shared" si="16"/>
        <v>愛知県尾張旭市</v>
      </c>
      <c r="E1040" s="12" t="s">
        <v>3552</v>
      </c>
      <c r="F1040" s="12" t="s">
        <v>3628</v>
      </c>
    </row>
    <row r="1041" spans="1:6" x14ac:dyDescent="0.4">
      <c r="A1041" s="12" t="s">
        <v>3629</v>
      </c>
      <c r="B1041" s="12" t="s">
        <v>3550</v>
      </c>
      <c r="C1041" s="12" t="s">
        <v>3630</v>
      </c>
      <c r="D1041" s="12" t="str">
        <f t="shared" si="16"/>
        <v>愛知県高浜市</v>
      </c>
      <c r="E1041" s="12" t="s">
        <v>3552</v>
      </c>
      <c r="F1041" s="12" t="s">
        <v>3631</v>
      </c>
    </row>
    <row r="1042" spans="1:6" x14ac:dyDescent="0.4">
      <c r="A1042" s="12" t="s">
        <v>3632</v>
      </c>
      <c r="B1042" s="12" t="s">
        <v>3550</v>
      </c>
      <c r="C1042" s="12" t="s">
        <v>3633</v>
      </c>
      <c r="D1042" s="12" t="str">
        <f t="shared" si="16"/>
        <v>愛知県岩倉市</v>
      </c>
      <c r="E1042" s="12" t="s">
        <v>3552</v>
      </c>
      <c r="F1042" s="12" t="s">
        <v>3634</v>
      </c>
    </row>
    <row r="1043" spans="1:6" x14ac:dyDescent="0.4">
      <c r="A1043" s="12" t="s">
        <v>3635</v>
      </c>
      <c r="B1043" s="12" t="s">
        <v>3550</v>
      </c>
      <c r="C1043" s="12" t="s">
        <v>3636</v>
      </c>
      <c r="D1043" s="12" t="str">
        <f t="shared" si="16"/>
        <v>愛知県豊明市</v>
      </c>
      <c r="E1043" s="12" t="s">
        <v>3552</v>
      </c>
      <c r="F1043" s="12" t="s">
        <v>3637</v>
      </c>
    </row>
    <row r="1044" spans="1:6" x14ac:dyDescent="0.4">
      <c r="A1044" s="12" t="s">
        <v>3638</v>
      </c>
      <c r="B1044" s="12" t="s">
        <v>3550</v>
      </c>
      <c r="C1044" s="12" t="s">
        <v>3639</v>
      </c>
      <c r="D1044" s="12" t="str">
        <f t="shared" si="16"/>
        <v>愛知県日進市</v>
      </c>
      <c r="E1044" s="12" t="s">
        <v>3552</v>
      </c>
      <c r="F1044" s="12" t="s">
        <v>3640</v>
      </c>
    </row>
    <row r="1045" spans="1:6" x14ac:dyDescent="0.4">
      <c r="A1045" s="12" t="s">
        <v>3641</v>
      </c>
      <c r="B1045" s="12" t="s">
        <v>3550</v>
      </c>
      <c r="C1045" s="12" t="s">
        <v>3642</v>
      </c>
      <c r="D1045" s="12" t="str">
        <f t="shared" si="16"/>
        <v>愛知県田原市</v>
      </c>
      <c r="E1045" s="12" t="s">
        <v>3552</v>
      </c>
      <c r="F1045" s="12" t="s">
        <v>3643</v>
      </c>
    </row>
    <row r="1046" spans="1:6" x14ac:dyDescent="0.4">
      <c r="A1046" s="12" t="s">
        <v>3644</v>
      </c>
      <c r="B1046" s="12" t="s">
        <v>3550</v>
      </c>
      <c r="C1046" s="12" t="s">
        <v>3645</v>
      </c>
      <c r="D1046" s="12" t="str">
        <f t="shared" si="16"/>
        <v>愛知県愛西市</v>
      </c>
      <c r="E1046" s="12" t="s">
        <v>3552</v>
      </c>
      <c r="F1046" s="12" t="s">
        <v>3646</v>
      </c>
    </row>
    <row r="1047" spans="1:6" x14ac:dyDescent="0.4">
      <c r="A1047" s="12" t="s">
        <v>3647</v>
      </c>
      <c r="B1047" s="12" t="s">
        <v>3550</v>
      </c>
      <c r="C1047" s="12" t="s">
        <v>3648</v>
      </c>
      <c r="D1047" s="12" t="str">
        <f t="shared" si="16"/>
        <v>愛知県清須市</v>
      </c>
      <c r="E1047" s="12" t="s">
        <v>3552</v>
      </c>
      <c r="F1047" s="12" t="s">
        <v>3649</v>
      </c>
    </row>
    <row r="1048" spans="1:6" x14ac:dyDescent="0.4">
      <c r="A1048" s="12" t="s">
        <v>3650</v>
      </c>
      <c r="B1048" s="12" t="s">
        <v>3550</v>
      </c>
      <c r="C1048" s="12" t="s">
        <v>3651</v>
      </c>
      <c r="D1048" s="12" t="str">
        <f t="shared" si="16"/>
        <v>愛知県北名古屋市</v>
      </c>
      <c r="E1048" s="12" t="s">
        <v>3552</v>
      </c>
      <c r="F1048" s="12" t="s">
        <v>3652</v>
      </c>
    </row>
    <row r="1049" spans="1:6" x14ac:dyDescent="0.4">
      <c r="A1049" s="12" t="s">
        <v>3653</v>
      </c>
      <c r="B1049" s="12" t="s">
        <v>3550</v>
      </c>
      <c r="C1049" s="12" t="s">
        <v>3654</v>
      </c>
      <c r="D1049" s="12" t="str">
        <f t="shared" si="16"/>
        <v>愛知県弥富市</v>
      </c>
      <c r="E1049" s="12" t="s">
        <v>3552</v>
      </c>
      <c r="F1049" s="12" t="s">
        <v>3655</v>
      </c>
    </row>
    <row r="1050" spans="1:6" x14ac:dyDescent="0.4">
      <c r="A1050" s="12" t="s">
        <v>3656</v>
      </c>
      <c r="B1050" s="12" t="s">
        <v>3550</v>
      </c>
      <c r="C1050" s="12" t="s">
        <v>3657</v>
      </c>
      <c r="D1050" s="12" t="str">
        <f t="shared" si="16"/>
        <v>愛知県みよし市</v>
      </c>
      <c r="E1050" s="12" t="s">
        <v>3552</v>
      </c>
      <c r="F1050" s="12" t="s">
        <v>3658</v>
      </c>
    </row>
    <row r="1051" spans="1:6" x14ac:dyDescent="0.4">
      <c r="A1051" s="12" t="s">
        <v>3659</v>
      </c>
      <c r="B1051" s="12" t="s">
        <v>3550</v>
      </c>
      <c r="C1051" s="12" t="s">
        <v>3660</v>
      </c>
      <c r="D1051" s="12" t="str">
        <f t="shared" si="16"/>
        <v>愛知県あま市</v>
      </c>
      <c r="E1051" s="12" t="s">
        <v>3552</v>
      </c>
      <c r="F1051" s="12" t="s">
        <v>3661</v>
      </c>
    </row>
    <row r="1052" spans="1:6" x14ac:dyDescent="0.4">
      <c r="A1052" s="12" t="s">
        <v>3662</v>
      </c>
      <c r="B1052" s="12" t="s">
        <v>3550</v>
      </c>
      <c r="C1052" s="12" t="s">
        <v>3663</v>
      </c>
      <c r="D1052" s="12" t="str">
        <f t="shared" si="16"/>
        <v>愛知県長久手市</v>
      </c>
      <c r="E1052" s="12" t="s">
        <v>3552</v>
      </c>
      <c r="F1052" s="12" t="s">
        <v>3664</v>
      </c>
    </row>
    <row r="1053" spans="1:6" x14ac:dyDescent="0.4">
      <c r="A1053" s="12" t="s">
        <v>3665</v>
      </c>
      <c r="B1053" s="12" t="s">
        <v>3550</v>
      </c>
      <c r="C1053" s="12" t="s">
        <v>3666</v>
      </c>
      <c r="D1053" s="12" t="str">
        <f t="shared" si="16"/>
        <v>愛知県東郷町</v>
      </c>
      <c r="E1053" s="12" t="s">
        <v>3552</v>
      </c>
      <c r="F1053" s="12" t="s">
        <v>3667</v>
      </c>
    </row>
    <row r="1054" spans="1:6" x14ac:dyDescent="0.4">
      <c r="A1054" s="12" t="s">
        <v>3668</v>
      </c>
      <c r="B1054" s="12" t="s">
        <v>3550</v>
      </c>
      <c r="C1054" s="12" t="s">
        <v>3669</v>
      </c>
      <c r="D1054" s="12" t="str">
        <f t="shared" si="16"/>
        <v>愛知県豊山町</v>
      </c>
      <c r="E1054" s="12" t="s">
        <v>3552</v>
      </c>
      <c r="F1054" s="12" t="s">
        <v>3670</v>
      </c>
    </row>
    <row r="1055" spans="1:6" x14ac:dyDescent="0.4">
      <c r="A1055" s="12" t="s">
        <v>3671</v>
      </c>
      <c r="B1055" s="12" t="s">
        <v>3550</v>
      </c>
      <c r="C1055" s="12" t="s">
        <v>3672</v>
      </c>
      <c r="D1055" s="12" t="str">
        <f t="shared" si="16"/>
        <v>愛知県大口町</v>
      </c>
      <c r="E1055" s="12" t="s">
        <v>3552</v>
      </c>
      <c r="F1055" s="12" t="s">
        <v>3673</v>
      </c>
    </row>
    <row r="1056" spans="1:6" x14ac:dyDescent="0.4">
      <c r="A1056" s="12" t="s">
        <v>3674</v>
      </c>
      <c r="B1056" s="12" t="s">
        <v>3550</v>
      </c>
      <c r="C1056" s="12" t="s">
        <v>3675</v>
      </c>
      <c r="D1056" s="12" t="str">
        <f t="shared" si="16"/>
        <v>愛知県扶桑町</v>
      </c>
      <c r="E1056" s="12" t="s">
        <v>3552</v>
      </c>
      <c r="F1056" s="12" t="s">
        <v>3676</v>
      </c>
    </row>
    <row r="1057" spans="1:6" x14ac:dyDescent="0.4">
      <c r="A1057" s="12" t="s">
        <v>3677</v>
      </c>
      <c r="B1057" s="12" t="s">
        <v>3550</v>
      </c>
      <c r="C1057" s="12" t="s">
        <v>3678</v>
      </c>
      <c r="D1057" s="12" t="str">
        <f t="shared" si="16"/>
        <v>愛知県大治町</v>
      </c>
      <c r="E1057" s="12" t="s">
        <v>3552</v>
      </c>
      <c r="F1057" s="12" t="s">
        <v>3679</v>
      </c>
    </row>
    <row r="1058" spans="1:6" x14ac:dyDescent="0.4">
      <c r="A1058" s="12" t="s">
        <v>3680</v>
      </c>
      <c r="B1058" s="12" t="s">
        <v>3550</v>
      </c>
      <c r="C1058" s="12" t="s">
        <v>3681</v>
      </c>
      <c r="D1058" s="12" t="str">
        <f t="shared" si="16"/>
        <v>愛知県蟹江町</v>
      </c>
      <c r="E1058" s="12" t="s">
        <v>3552</v>
      </c>
      <c r="F1058" s="12" t="s">
        <v>3682</v>
      </c>
    </row>
    <row r="1059" spans="1:6" x14ac:dyDescent="0.4">
      <c r="A1059" s="12" t="s">
        <v>3683</v>
      </c>
      <c r="B1059" s="12" t="s">
        <v>3550</v>
      </c>
      <c r="C1059" s="12" t="s">
        <v>3684</v>
      </c>
      <c r="D1059" s="12" t="str">
        <f t="shared" si="16"/>
        <v>愛知県飛島村</v>
      </c>
      <c r="E1059" s="12" t="s">
        <v>3552</v>
      </c>
      <c r="F1059" s="12" t="s">
        <v>3685</v>
      </c>
    </row>
    <row r="1060" spans="1:6" x14ac:dyDescent="0.4">
      <c r="A1060" s="12" t="s">
        <v>3686</v>
      </c>
      <c r="B1060" s="12" t="s">
        <v>3550</v>
      </c>
      <c r="C1060" s="12" t="s">
        <v>3687</v>
      </c>
      <c r="D1060" s="12" t="str">
        <f t="shared" si="16"/>
        <v>愛知県阿久比町</v>
      </c>
      <c r="E1060" s="12" t="s">
        <v>3552</v>
      </c>
      <c r="F1060" s="12" t="s">
        <v>3688</v>
      </c>
    </row>
    <row r="1061" spans="1:6" x14ac:dyDescent="0.4">
      <c r="A1061" s="12" t="s">
        <v>3689</v>
      </c>
      <c r="B1061" s="12" t="s">
        <v>3550</v>
      </c>
      <c r="C1061" s="12" t="s">
        <v>3690</v>
      </c>
      <c r="D1061" s="12" t="str">
        <f t="shared" si="16"/>
        <v>愛知県東浦町</v>
      </c>
      <c r="E1061" s="12" t="s">
        <v>3552</v>
      </c>
      <c r="F1061" s="12" t="s">
        <v>3691</v>
      </c>
    </row>
    <row r="1062" spans="1:6" x14ac:dyDescent="0.4">
      <c r="A1062" s="12" t="s">
        <v>3692</v>
      </c>
      <c r="B1062" s="12" t="s">
        <v>3550</v>
      </c>
      <c r="C1062" s="12" t="s">
        <v>3693</v>
      </c>
      <c r="D1062" s="12" t="str">
        <f t="shared" si="16"/>
        <v>愛知県南知多町</v>
      </c>
      <c r="E1062" s="12" t="s">
        <v>3552</v>
      </c>
      <c r="F1062" s="12" t="s">
        <v>3694</v>
      </c>
    </row>
    <row r="1063" spans="1:6" x14ac:dyDescent="0.4">
      <c r="A1063" s="12" t="s">
        <v>3695</v>
      </c>
      <c r="B1063" s="12" t="s">
        <v>3550</v>
      </c>
      <c r="C1063" s="12" t="s">
        <v>2986</v>
      </c>
      <c r="D1063" s="12" t="str">
        <f t="shared" si="16"/>
        <v>愛知県美浜町</v>
      </c>
      <c r="E1063" s="12" t="s">
        <v>3552</v>
      </c>
      <c r="F1063" s="12" t="s">
        <v>2987</v>
      </c>
    </row>
    <row r="1064" spans="1:6" x14ac:dyDescent="0.4">
      <c r="A1064" s="12" t="s">
        <v>3696</v>
      </c>
      <c r="B1064" s="12" t="s">
        <v>3550</v>
      </c>
      <c r="C1064" s="12" t="s">
        <v>3697</v>
      </c>
      <c r="D1064" s="12" t="str">
        <f t="shared" si="16"/>
        <v>愛知県武豊町</v>
      </c>
      <c r="E1064" s="12" t="s">
        <v>3552</v>
      </c>
      <c r="F1064" s="12" t="s">
        <v>3698</v>
      </c>
    </row>
    <row r="1065" spans="1:6" x14ac:dyDescent="0.4">
      <c r="A1065" s="12" t="s">
        <v>3699</v>
      </c>
      <c r="B1065" s="12" t="s">
        <v>3550</v>
      </c>
      <c r="C1065" s="12" t="s">
        <v>3700</v>
      </c>
      <c r="D1065" s="12" t="str">
        <f t="shared" si="16"/>
        <v>愛知県幸田町</v>
      </c>
      <c r="E1065" s="12" t="s">
        <v>3552</v>
      </c>
      <c r="F1065" s="12" t="s">
        <v>3701</v>
      </c>
    </row>
    <row r="1066" spans="1:6" x14ac:dyDescent="0.4">
      <c r="A1066" s="12" t="s">
        <v>3702</v>
      </c>
      <c r="B1066" s="12" t="s">
        <v>3550</v>
      </c>
      <c r="C1066" s="12" t="s">
        <v>3703</v>
      </c>
      <c r="D1066" s="12" t="str">
        <f t="shared" si="16"/>
        <v>愛知県設楽町</v>
      </c>
      <c r="E1066" s="12" t="s">
        <v>3552</v>
      </c>
      <c r="F1066" s="12" t="s">
        <v>3704</v>
      </c>
    </row>
    <row r="1067" spans="1:6" x14ac:dyDescent="0.4">
      <c r="A1067" s="12" t="s">
        <v>3705</v>
      </c>
      <c r="B1067" s="12" t="s">
        <v>3550</v>
      </c>
      <c r="C1067" s="12" t="s">
        <v>3706</v>
      </c>
      <c r="D1067" s="12" t="str">
        <f t="shared" si="16"/>
        <v>愛知県東栄町</v>
      </c>
      <c r="E1067" s="12" t="s">
        <v>3552</v>
      </c>
      <c r="F1067" s="12" t="s">
        <v>3707</v>
      </c>
    </row>
    <row r="1068" spans="1:6" x14ac:dyDescent="0.4">
      <c r="A1068" s="12" t="s">
        <v>3708</v>
      </c>
      <c r="B1068" s="12" t="s">
        <v>3550</v>
      </c>
      <c r="C1068" s="12" t="s">
        <v>3709</v>
      </c>
      <c r="D1068" s="12" t="str">
        <f t="shared" si="16"/>
        <v>愛知県豊根村</v>
      </c>
      <c r="E1068" s="12" t="s">
        <v>3552</v>
      </c>
      <c r="F1068" s="12" t="s">
        <v>3710</v>
      </c>
    </row>
    <row r="1069" spans="1:6" x14ac:dyDescent="0.4">
      <c r="A1069" s="9" t="s">
        <v>3711</v>
      </c>
      <c r="B1069" s="9" t="s">
        <v>3712</v>
      </c>
      <c r="C1069" s="10"/>
      <c r="D1069" s="12" t="str">
        <f t="shared" si="16"/>
        <v>三重県</v>
      </c>
      <c r="E1069" s="11" t="s">
        <v>3713</v>
      </c>
      <c r="F1069" s="10"/>
    </row>
    <row r="1070" spans="1:6" x14ac:dyDescent="0.4">
      <c r="A1070" s="12" t="s">
        <v>3714</v>
      </c>
      <c r="B1070" s="12" t="s">
        <v>3715</v>
      </c>
      <c r="C1070" s="12" t="s">
        <v>3716</v>
      </c>
      <c r="D1070" s="12" t="str">
        <f t="shared" si="16"/>
        <v>三重県津市</v>
      </c>
      <c r="E1070" s="12" t="s">
        <v>3717</v>
      </c>
      <c r="F1070" s="12" t="s">
        <v>3718</v>
      </c>
    </row>
    <row r="1071" spans="1:6" x14ac:dyDescent="0.4">
      <c r="A1071" s="12" t="s">
        <v>3719</v>
      </c>
      <c r="B1071" s="12" t="s">
        <v>3715</v>
      </c>
      <c r="C1071" s="12" t="s">
        <v>3720</v>
      </c>
      <c r="D1071" s="12" t="str">
        <f t="shared" si="16"/>
        <v>三重県四日市市</v>
      </c>
      <c r="E1071" s="12" t="s">
        <v>3717</v>
      </c>
      <c r="F1071" s="12" t="s">
        <v>3721</v>
      </c>
    </row>
    <row r="1072" spans="1:6" x14ac:dyDescent="0.4">
      <c r="A1072" s="12" t="s">
        <v>3722</v>
      </c>
      <c r="B1072" s="12" t="s">
        <v>3715</v>
      </c>
      <c r="C1072" s="12" t="s">
        <v>3723</v>
      </c>
      <c r="D1072" s="12" t="str">
        <f t="shared" si="16"/>
        <v>三重県伊勢市</v>
      </c>
      <c r="E1072" s="12" t="s">
        <v>3717</v>
      </c>
      <c r="F1072" s="12" t="s">
        <v>3724</v>
      </c>
    </row>
    <row r="1073" spans="1:6" x14ac:dyDescent="0.4">
      <c r="A1073" s="12" t="s">
        <v>3725</v>
      </c>
      <c r="B1073" s="12" t="s">
        <v>3715</v>
      </c>
      <c r="C1073" s="12" t="s">
        <v>3726</v>
      </c>
      <c r="D1073" s="12" t="str">
        <f t="shared" si="16"/>
        <v>三重県松阪市</v>
      </c>
      <c r="E1073" s="12" t="s">
        <v>3717</v>
      </c>
      <c r="F1073" s="12" t="s">
        <v>3727</v>
      </c>
    </row>
    <row r="1074" spans="1:6" x14ac:dyDescent="0.4">
      <c r="A1074" s="12" t="s">
        <v>3728</v>
      </c>
      <c r="B1074" s="12" t="s">
        <v>3715</v>
      </c>
      <c r="C1074" s="12" t="s">
        <v>3729</v>
      </c>
      <c r="D1074" s="12" t="str">
        <f t="shared" si="16"/>
        <v>三重県桑名市</v>
      </c>
      <c r="E1074" s="12" t="s">
        <v>3717</v>
      </c>
      <c r="F1074" s="12" t="s">
        <v>3730</v>
      </c>
    </row>
    <row r="1075" spans="1:6" x14ac:dyDescent="0.4">
      <c r="A1075" s="12" t="s">
        <v>3731</v>
      </c>
      <c r="B1075" s="12" t="s">
        <v>3715</v>
      </c>
      <c r="C1075" s="12" t="s">
        <v>3732</v>
      </c>
      <c r="D1075" s="12" t="str">
        <f t="shared" si="16"/>
        <v>三重県鈴鹿市</v>
      </c>
      <c r="E1075" s="12" t="s">
        <v>3717</v>
      </c>
      <c r="F1075" s="12" t="s">
        <v>3733</v>
      </c>
    </row>
    <row r="1076" spans="1:6" x14ac:dyDescent="0.4">
      <c r="A1076" s="12" t="s">
        <v>3734</v>
      </c>
      <c r="B1076" s="12" t="s">
        <v>3715</v>
      </c>
      <c r="C1076" s="12" t="s">
        <v>3735</v>
      </c>
      <c r="D1076" s="12" t="str">
        <f t="shared" si="16"/>
        <v>三重県名張市</v>
      </c>
      <c r="E1076" s="12" t="s">
        <v>3717</v>
      </c>
      <c r="F1076" s="12" t="s">
        <v>3736</v>
      </c>
    </row>
    <row r="1077" spans="1:6" x14ac:dyDescent="0.4">
      <c r="A1077" s="12" t="s">
        <v>3737</v>
      </c>
      <c r="B1077" s="12" t="s">
        <v>3715</v>
      </c>
      <c r="C1077" s="12" t="s">
        <v>3738</v>
      </c>
      <c r="D1077" s="12" t="str">
        <f t="shared" si="16"/>
        <v>三重県尾鷲市</v>
      </c>
      <c r="E1077" s="12" t="s">
        <v>3717</v>
      </c>
      <c r="F1077" s="12" t="s">
        <v>3739</v>
      </c>
    </row>
    <row r="1078" spans="1:6" x14ac:dyDescent="0.4">
      <c r="A1078" s="12" t="s">
        <v>3740</v>
      </c>
      <c r="B1078" s="12" t="s">
        <v>3715</v>
      </c>
      <c r="C1078" s="12" t="s">
        <v>3741</v>
      </c>
      <c r="D1078" s="12" t="str">
        <f t="shared" si="16"/>
        <v>三重県亀山市</v>
      </c>
      <c r="E1078" s="12" t="s">
        <v>3717</v>
      </c>
      <c r="F1078" s="12" t="s">
        <v>3742</v>
      </c>
    </row>
    <row r="1079" spans="1:6" x14ac:dyDescent="0.4">
      <c r="A1079" s="12" t="s">
        <v>3743</v>
      </c>
      <c r="B1079" s="12" t="s">
        <v>3715</v>
      </c>
      <c r="C1079" s="12" t="s">
        <v>3744</v>
      </c>
      <c r="D1079" s="12" t="str">
        <f t="shared" si="16"/>
        <v>三重県鳥羽市</v>
      </c>
      <c r="E1079" s="12" t="s">
        <v>3717</v>
      </c>
      <c r="F1079" s="12" t="s">
        <v>3745</v>
      </c>
    </row>
    <row r="1080" spans="1:6" x14ac:dyDescent="0.4">
      <c r="A1080" s="12" t="s">
        <v>3746</v>
      </c>
      <c r="B1080" s="12" t="s">
        <v>3715</v>
      </c>
      <c r="C1080" s="12" t="s">
        <v>3747</v>
      </c>
      <c r="D1080" s="12" t="str">
        <f t="shared" si="16"/>
        <v>三重県熊野市</v>
      </c>
      <c r="E1080" s="12" t="s">
        <v>3717</v>
      </c>
      <c r="F1080" s="12" t="s">
        <v>3748</v>
      </c>
    </row>
    <row r="1081" spans="1:6" x14ac:dyDescent="0.4">
      <c r="A1081" s="12" t="s">
        <v>3749</v>
      </c>
      <c r="B1081" s="12" t="s">
        <v>3715</v>
      </c>
      <c r="C1081" s="12" t="s">
        <v>3750</v>
      </c>
      <c r="D1081" s="12" t="str">
        <f t="shared" si="16"/>
        <v>三重県いなべ市</v>
      </c>
      <c r="E1081" s="12" t="s">
        <v>3717</v>
      </c>
      <c r="F1081" s="12" t="s">
        <v>3751</v>
      </c>
    </row>
    <row r="1082" spans="1:6" x14ac:dyDescent="0.4">
      <c r="A1082" s="12" t="s">
        <v>3752</v>
      </c>
      <c r="B1082" s="12" t="s">
        <v>3715</v>
      </c>
      <c r="C1082" s="12" t="s">
        <v>3753</v>
      </c>
      <c r="D1082" s="12" t="str">
        <f t="shared" si="16"/>
        <v>三重県志摩市</v>
      </c>
      <c r="E1082" s="12" t="s">
        <v>3717</v>
      </c>
      <c r="F1082" s="12" t="s">
        <v>3754</v>
      </c>
    </row>
    <row r="1083" spans="1:6" x14ac:dyDescent="0.4">
      <c r="A1083" s="12" t="s">
        <v>3755</v>
      </c>
      <c r="B1083" s="12" t="s">
        <v>3715</v>
      </c>
      <c r="C1083" s="12" t="s">
        <v>3756</v>
      </c>
      <c r="D1083" s="12" t="str">
        <f t="shared" si="16"/>
        <v>三重県伊賀市</v>
      </c>
      <c r="E1083" s="12" t="s">
        <v>3717</v>
      </c>
      <c r="F1083" s="12" t="s">
        <v>3757</v>
      </c>
    </row>
    <row r="1084" spans="1:6" x14ac:dyDescent="0.4">
      <c r="A1084" s="12" t="s">
        <v>3758</v>
      </c>
      <c r="B1084" s="12" t="s">
        <v>3715</v>
      </c>
      <c r="C1084" s="12" t="s">
        <v>3759</v>
      </c>
      <c r="D1084" s="12" t="str">
        <f t="shared" si="16"/>
        <v>三重県木曽岬町</v>
      </c>
      <c r="E1084" s="12" t="s">
        <v>3717</v>
      </c>
      <c r="F1084" s="12" t="s">
        <v>3760</v>
      </c>
    </row>
    <row r="1085" spans="1:6" x14ac:dyDescent="0.4">
      <c r="A1085" s="12" t="s">
        <v>3761</v>
      </c>
      <c r="B1085" s="12" t="s">
        <v>3715</v>
      </c>
      <c r="C1085" s="12" t="s">
        <v>3762</v>
      </c>
      <c r="D1085" s="12" t="str">
        <f t="shared" si="16"/>
        <v>三重県東員町</v>
      </c>
      <c r="E1085" s="12" t="s">
        <v>3717</v>
      </c>
      <c r="F1085" s="12" t="s">
        <v>3763</v>
      </c>
    </row>
    <row r="1086" spans="1:6" x14ac:dyDescent="0.4">
      <c r="A1086" s="12" t="s">
        <v>3764</v>
      </c>
      <c r="B1086" s="12" t="s">
        <v>3715</v>
      </c>
      <c r="C1086" s="12" t="s">
        <v>3765</v>
      </c>
      <c r="D1086" s="12" t="str">
        <f t="shared" si="16"/>
        <v>三重県菰野町</v>
      </c>
      <c r="E1086" s="12" t="s">
        <v>3717</v>
      </c>
      <c r="F1086" s="12" t="s">
        <v>3766</v>
      </c>
    </row>
    <row r="1087" spans="1:6" x14ac:dyDescent="0.4">
      <c r="A1087" s="12" t="s">
        <v>3767</v>
      </c>
      <c r="B1087" s="12" t="s">
        <v>3715</v>
      </c>
      <c r="C1087" s="12" t="s">
        <v>1529</v>
      </c>
      <c r="D1087" s="12" t="str">
        <f t="shared" si="16"/>
        <v>三重県朝日町</v>
      </c>
      <c r="E1087" s="12" t="s">
        <v>3717</v>
      </c>
      <c r="F1087" s="12" t="s">
        <v>3768</v>
      </c>
    </row>
    <row r="1088" spans="1:6" x14ac:dyDescent="0.4">
      <c r="A1088" s="12" t="s">
        <v>3769</v>
      </c>
      <c r="B1088" s="12" t="s">
        <v>3715</v>
      </c>
      <c r="C1088" s="12" t="s">
        <v>3770</v>
      </c>
      <c r="D1088" s="12" t="str">
        <f t="shared" si="16"/>
        <v>三重県川越町</v>
      </c>
      <c r="E1088" s="12" t="s">
        <v>3717</v>
      </c>
      <c r="F1088" s="12" t="s">
        <v>3771</v>
      </c>
    </row>
    <row r="1089" spans="1:6" x14ac:dyDescent="0.4">
      <c r="A1089" s="12" t="s">
        <v>3772</v>
      </c>
      <c r="B1089" s="12" t="s">
        <v>3715</v>
      </c>
      <c r="C1089" s="12" t="s">
        <v>3773</v>
      </c>
      <c r="D1089" s="12" t="str">
        <f t="shared" si="16"/>
        <v>三重県多気町</v>
      </c>
      <c r="E1089" s="12" t="s">
        <v>3717</v>
      </c>
      <c r="F1089" s="12" t="s">
        <v>3774</v>
      </c>
    </row>
    <row r="1090" spans="1:6" x14ac:dyDescent="0.4">
      <c r="A1090" s="12" t="s">
        <v>3775</v>
      </c>
      <c r="B1090" s="12" t="s">
        <v>3715</v>
      </c>
      <c r="C1090" s="12" t="s">
        <v>2074</v>
      </c>
      <c r="D1090" s="12" t="str">
        <f t="shared" si="16"/>
        <v>三重県明和町</v>
      </c>
      <c r="E1090" s="12" t="s">
        <v>3717</v>
      </c>
      <c r="F1090" s="12" t="s">
        <v>3776</v>
      </c>
    </row>
    <row r="1091" spans="1:6" x14ac:dyDescent="0.4">
      <c r="A1091" s="12" t="s">
        <v>3777</v>
      </c>
      <c r="B1091" s="12" t="s">
        <v>3715</v>
      </c>
      <c r="C1091" s="12" t="s">
        <v>3778</v>
      </c>
      <c r="D1091" s="12" t="str">
        <f t="shared" si="16"/>
        <v>三重県大台町</v>
      </c>
      <c r="E1091" s="12" t="s">
        <v>3717</v>
      </c>
      <c r="F1091" s="12" t="s">
        <v>3779</v>
      </c>
    </row>
    <row r="1092" spans="1:6" x14ac:dyDescent="0.4">
      <c r="A1092" s="12" t="s">
        <v>3780</v>
      </c>
      <c r="B1092" s="12" t="s">
        <v>3715</v>
      </c>
      <c r="C1092" s="12" t="s">
        <v>3781</v>
      </c>
      <c r="D1092" s="12" t="str">
        <f t="shared" ref="D1092:D1155" si="17">B1092&amp;C1092</f>
        <v>三重県玉城町</v>
      </c>
      <c r="E1092" s="12" t="s">
        <v>3717</v>
      </c>
      <c r="F1092" s="12" t="s">
        <v>3782</v>
      </c>
    </row>
    <row r="1093" spans="1:6" x14ac:dyDescent="0.4">
      <c r="A1093" s="12" t="s">
        <v>3783</v>
      </c>
      <c r="B1093" s="12" t="s">
        <v>3715</v>
      </c>
      <c r="C1093" s="12" t="s">
        <v>3784</v>
      </c>
      <c r="D1093" s="12" t="str">
        <f t="shared" si="17"/>
        <v>三重県度会町</v>
      </c>
      <c r="E1093" s="12" t="s">
        <v>3717</v>
      </c>
      <c r="F1093" s="12" t="s">
        <v>3785</v>
      </c>
    </row>
    <row r="1094" spans="1:6" x14ac:dyDescent="0.4">
      <c r="A1094" s="12" t="s">
        <v>3786</v>
      </c>
      <c r="B1094" s="12" t="s">
        <v>3715</v>
      </c>
      <c r="C1094" s="12" t="s">
        <v>3787</v>
      </c>
      <c r="D1094" s="12" t="str">
        <f t="shared" si="17"/>
        <v>三重県大紀町</v>
      </c>
      <c r="E1094" s="12" t="s">
        <v>3717</v>
      </c>
      <c r="F1094" s="12" t="s">
        <v>977</v>
      </c>
    </row>
    <row r="1095" spans="1:6" x14ac:dyDescent="0.4">
      <c r="A1095" s="12" t="s">
        <v>3788</v>
      </c>
      <c r="B1095" s="12" t="s">
        <v>3715</v>
      </c>
      <c r="C1095" s="12" t="s">
        <v>3789</v>
      </c>
      <c r="D1095" s="12" t="str">
        <f t="shared" si="17"/>
        <v>三重県南伊勢町</v>
      </c>
      <c r="E1095" s="12" t="s">
        <v>3717</v>
      </c>
      <c r="F1095" s="12" t="s">
        <v>3790</v>
      </c>
    </row>
    <row r="1096" spans="1:6" x14ac:dyDescent="0.4">
      <c r="A1096" s="12" t="s">
        <v>3791</v>
      </c>
      <c r="B1096" s="12" t="s">
        <v>3715</v>
      </c>
      <c r="C1096" s="12" t="s">
        <v>3792</v>
      </c>
      <c r="D1096" s="12" t="str">
        <f t="shared" si="17"/>
        <v>三重県紀北町</v>
      </c>
      <c r="E1096" s="12" t="s">
        <v>3717</v>
      </c>
      <c r="F1096" s="12" t="s">
        <v>3793</v>
      </c>
    </row>
    <row r="1097" spans="1:6" x14ac:dyDescent="0.4">
      <c r="A1097" s="12" t="s">
        <v>3794</v>
      </c>
      <c r="B1097" s="12" t="s">
        <v>3715</v>
      </c>
      <c r="C1097" s="12" t="s">
        <v>3795</v>
      </c>
      <c r="D1097" s="12" t="str">
        <f t="shared" si="17"/>
        <v>三重県御浜町</v>
      </c>
      <c r="E1097" s="12" t="s">
        <v>3717</v>
      </c>
      <c r="F1097" s="12" t="s">
        <v>2987</v>
      </c>
    </row>
    <row r="1098" spans="1:6" x14ac:dyDescent="0.4">
      <c r="A1098" s="12" t="s">
        <v>3796</v>
      </c>
      <c r="B1098" s="12" t="s">
        <v>3715</v>
      </c>
      <c r="C1098" s="12" t="s">
        <v>3797</v>
      </c>
      <c r="D1098" s="12" t="str">
        <f t="shared" si="17"/>
        <v>三重県紀宝町</v>
      </c>
      <c r="E1098" s="12" t="s">
        <v>3717</v>
      </c>
      <c r="F1098" s="12" t="s">
        <v>3798</v>
      </c>
    </row>
    <row r="1099" spans="1:6" x14ac:dyDescent="0.4">
      <c r="A1099" s="9" t="s">
        <v>3799</v>
      </c>
      <c r="B1099" s="9" t="s">
        <v>3800</v>
      </c>
      <c r="C1099" s="10"/>
      <c r="D1099" s="12" t="str">
        <f t="shared" si="17"/>
        <v>滋賀県</v>
      </c>
      <c r="E1099" s="11" t="s">
        <v>3801</v>
      </c>
      <c r="F1099" s="10"/>
    </row>
    <row r="1100" spans="1:6" x14ac:dyDescent="0.4">
      <c r="A1100" s="12" t="s">
        <v>3802</v>
      </c>
      <c r="B1100" s="12" t="s">
        <v>3803</v>
      </c>
      <c r="C1100" s="12" t="s">
        <v>3804</v>
      </c>
      <c r="D1100" s="12" t="str">
        <f t="shared" si="17"/>
        <v>滋賀県大津市</v>
      </c>
      <c r="E1100" s="12" t="s">
        <v>3805</v>
      </c>
      <c r="F1100" s="12" t="s">
        <v>3806</v>
      </c>
    </row>
    <row r="1101" spans="1:6" x14ac:dyDescent="0.4">
      <c r="A1101" s="12" t="s">
        <v>3807</v>
      </c>
      <c r="B1101" s="12" t="s">
        <v>3803</v>
      </c>
      <c r="C1101" s="12" t="s">
        <v>3808</v>
      </c>
      <c r="D1101" s="12" t="str">
        <f t="shared" si="17"/>
        <v>滋賀県彦根市</v>
      </c>
      <c r="E1101" s="12" t="s">
        <v>3805</v>
      </c>
      <c r="F1101" s="12" t="s">
        <v>3809</v>
      </c>
    </row>
    <row r="1102" spans="1:6" x14ac:dyDescent="0.4">
      <c r="A1102" s="12" t="s">
        <v>3810</v>
      </c>
      <c r="B1102" s="12" t="s">
        <v>3803</v>
      </c>
      <c r="C1102" s="12" t="s">
        <v>3811</v>
      </c>
      <c r="D1102" s="12" t="str">
        <f t="shared" si="17"/>
        <v>滋賀県長浜市</v>
      </c>
      <c r="E1102" s="12" t="s">
        <v>3805</v>
      </c>
      <c r="F1102" s="12" t="s">
        <v>3812</v>
      </c>
    </row>
    <row r="1103" spans="1:6" x14ac:dyDescent="0.4">
      <c r="A1103" s="12" t="s">
        <v>3813</v>
      </c>
      <c r="B1103" s="12" t="s">
        <v>3803</v>
      </c>
      <c r="C1103" s="12" t="s">
        <v>3814</v>
      </c>
      <c r="D1103" s="12" t="str">
        <f t="shared" si="17"/>
        <v>滋賀県近江八幡市</v>
      </c>
      <c r="E1103" s="12" t="s">
        <v>3805</v>
      </c>
      <c r="F1103" s="12" t="s">
        <v>3815</v>
      </c>
    </row>
    <row r="1104" spans="1:6" x14ac:dyDescent="0.4">
      <c r="A1104" s="12" t="s">
        <v>3816</v>
      </c>
      <c r="B1104" s="12" t="s">
        <v>3803</v>
      </c>
      <c r="C1104" s="12" t="s">
        <v>3817</v>
      </c>
      <c r="D1104" s="12" t="str">
        <f t="shared" si="17"/>
        <v>滋賀県草津市</v>
      </c>
      <c r="E1104" s="12" t="s">
        <v>3805</v>
      </c>
      <c r="F1104" s="12" t="s">
        <v>3818</v>
      </c>
    </row>
    <row r="1105" spans="1:6" x14ac:dyDescent="0.4">
      <c r="A1105" s="12" t="s">
        <v>3819</v>
      </c>
      <c r="B1105" s="12" t="s">
        <v>3803</v>
      </c>
      <c r="C1105" s="12" t="s">
        <v>3820</v>
      </c>
      <c r="D1105" s="12" t="str">
        <f t="shared" si="17"/>
        <v>滋賀県守山市</v>
      </c>
      <c r="E1105" s="12" t="s">
        <v>3805</v>
      </c>
      <c r="F1105" s="12" t="s">
        <v>3821</v>
      </c>
    </row>
    <row r="1106" spans="1:6" x14ac:dyDescent="0.4">
      <c r="A1106" s="12" t="s">
        <v>3822</v>
      </c>
      <c r="B1106" s="12" t="s">
        <v>3803</v>
      </c>
      <c r="C1106" s="12" t="s">
        <v>3823</v>
      </c>
      <c r="D1106" s="12" t="str">
        <f t="shared" si="17"/>
        <v>滋賀県栗東市</v>
      </c>
      <c r="E1106" s="12" t="s">
        <v>3805</v>
      </c>
      <c r="F1106" s="12" t="s">
        <v>3824</v>
      </c>
    </row>
    <row r="1107" spans="1:6" x14ac:dyDescent="0.4">
      <c r="A1107" s="12" t="s">
        <v>3825</v>
      </c>
      <c r="B1107" s="12" t="s">
        <v>3803</v>
      </c>
      <c r="C1107" s="12" t="s">
        <v>3826</v>
      </c>
      <c r="D1107" s="12" t="str">
        <f t="shared" si="17"/>
        <v>滋賀県甲賀市</v>
      </c>
      <c r="E1107" s="12" t="s">
        <v>3805</v>
      </c>
      <c r="F1107" s="12" t="s">
        <v>3827</v>
      </c>
    </row>
    <row r="1108" spans="1:6" x14ac:dyDescent="0.4">
      <c r="A1108" s="12" t="s">
        <v>3828</v>
      </c>
      <c r="B1108" s="12" t="s">
        <v>3803</v>
      </c>
      <c r="C1108" s="12" t="s">
        <v>3829</v>
      </c>
      <c r="D1108" s="12" t="str">
        <f t="shared" si="17"/>
        <v>滋賀県野洲市</v>
      </c>
      <c r="E1108" s="12" t="s">
        <v>3805</v>
      </c>
      <c r="F1108" s="12" t="s">
        <v>3830</v>
      </c>
    </row>
    <row r="1109" spans="1:6" x14ac:dyDescent="0.4">
      <c r="A1109" s="12" t="s">
        <v>3831</v>
      </c>
      <c r="B1109" s="12" t="s">
        <v>3803</v>
      </c>
      <c r="C1109" s="12" t="s">
        <v>3832</v>
      </c>
      <c r="D1109" s="12" t="str">
        <f t="shared" si="17"/>
        <v>滋賀県湖南市</v>
      </c>
      <c r="E1109" s="12" t="s">
        <v>3805</v>
      </c>
      <c r="F1109" s="12" t="s">
        <v>3833</v>
      </c>
    </row>
    <row r="1110" spans="1:6" x14ac:dyDescent="0.4">
      <c r="A1110" s="12" t="s">
        <v>3834</v>
      </c>
      <c r="B1110" s="12" t="s">
        <v>3803</v>
      </c>
      <c r="C1110" s="12" t="s">
        <v>3835</v>
      </c>
      <c r="D1110" s="12" t="str">
        <f t="shared" si="17"/>
        <v>滋賀県高島市</v>
      </c>
      <c r="E1110" s="12" t="s">
        <v>3805</v>
      </c>
      <c r="F1110" s="12" t="s">
        <v>3836</v>
      </c>
    </row>
    <row r="1111" spans="1:6" x14ac:dyDescent="0.4">
      <c r="A1111" s="12" t="s">
        <v>3837</v>
      </c>
      <c r="B1111" s="12" t="s">
        <v>3803</v>
      </c>
      <c r="C1111" s="12" t="s">
        <v>3838</v>
      </c>
      <c r="D1111" s="12" t="str">
        <f t="shared" si="17"/>
        <v>滋賀県東近江市</v>
      </c>
      <c r="E1111" s="12" t="s">
        <v>3805</v>
      </c>
      <c r="F1111" s="12" t="s">
        <v>3839</v>
      </c>
    </row>
    <row r="1112" spans="1:6" x14ac:dyDescent="0.4">
      <c r="A1112" s="12" t="s">
        <v>3840</v>
      </c>
      <c r="B1112" s="12" t="s">
        <v>3803</v>
      </c>
      <c r="C1112" s="12" t="s">
        <v>3841</v>
      </c>
      <c r="D1112" s="12" t="str">
        <f t="shared" si="17"/>
        <v>滋賀県米原市</v>
      </c>
      <c r="E1112" s="12" t="s">
        <v>3805</v>
      </c>
      <c r="F1112" s="12" t="s">
        <v>3842</v>
      </c>
    </row>
    <row r="1113" spans="1:6" x14ac:dyDescent="0.4">
      <c r="A1113" s="12" t="s">
        <v>3843</v>
      </c>
      <c r="B1113" s="12" t="s">
        <v>3803</v>
      </c>
      <c r="C1113" s="12" t="s">
        <v>3844</v>
      </c>
      <c r="D1113" s="12" t="str">
        <f t="shared" si="17"/>
        <v>滋賀県日野町</v>
      </c>
      <c r="E1113" s="12" t="s">
        <v>3805</v>
      </c>
      <c r="F1113" s="12" t="s">
        <v>3845</v>
      </c>
    </row>
    <row r="1114" spans="1:6" x14ac:dyDescent="0.4">
      <c r="A1114" s="12" t="s">
        <v>3846</v>
      </c>
      <c r="B1114" s="12" t="s">
        <v>3803</v>
      </c>
      <c r="C1114" s="12" t="s">
        <v>3847</v>
      </c>
      <c r="D1114" s="12" t="str">
        <f t="shared" si="17"/>
        <v>滋賀県竜王町</v>
      </c>
      <c r="E1114" s="12" t="s">
        <v>3805</v>
      </c>
      <c r="F1114" s="12" t="s">
        <v>3848</v>
      </c>
    </row>
    <row r="1115" spans="1:6" x14ac:dyDescent="0.4">
      <c r="A1115" s="12" t="s">
        <v>3849</v>
      </c>
      <c r="B1115" s="12" t="s">
        <v>3803</v>
      </c>
      <c r="C1115" s="12" t="s">
        <v>3850</v>
      </c>
      <c r="D1115" s="12" t="str">
        <f t="shared" si="17"/>
        <v>滋賀県愛荘町</v>
      </c>
      <c r="E1115" s="12" t="s">
        <v>3805</v>
      </c>
      <c r="F1115" s="12" t="s">
        <v>3851</v>
      </c>
    </row>
    <row r="1116" spans="1:6" x14ac:dyDescent="0.4">
      <c r="A1116" s="12" t="s">
        <v>3852</v>
      </c>
      <c r="B1116" s="12" t="s">
        <v>3803</v>
      </c>
      <c r="C1116" s="12" t="s">
        <v>3853</v>
      </c>
      <c r="D1116" s="12" t="str">
        <f t="shared" si="17"/>
        <v>滋賀県豊郷町</v>
      </c>
      <c r="E1116" s="12" t="s">
        <v>3805</v>
      </c>
      <c r="F1116" s="12" t="s">
        <v>3854</v>
      </c>
    </row>
    <row r="1117" spans="1:6" x14ac:dyDescent="0.4">
      <c r="A1117" s="12" t="s">
        <v>3855</v>
      </c>
      <c r="B1117" s="12" t="s">
        <v>3803</v>
      </c>
      <c r="C1117" s="12" t="s">
        <v>3856</v>
      </c>
      <c r="D1117" s="12" t="str">
        <f t="shared" si="17"/>
        <v>滋賀県甲良町</v>
      </c>
      <c r="E1117" s="12" t="s">
        <v>3805</v>
      </c>
      <c r="F1117" s="12" t="s">
        <v>3857</v>
      </c>
    </row>
    <row r="1118" spans="1:6" x14ac:dyDescent="0.4">
      <c r="A1118" s="12" t="s">
        <v>3858</v>
      </c>
      <c r="B1118" s="12" t="s">
        <v>3803</v>
      </c>
      <c r="C1118" s="12" t="s">
        <v>3859</v>
      </c>
      <c r="D1118" s="12" t="str">
        <f t="shared" si="17"/>
        <v>滋賀県多賀町</v>
      </c>
      <c r="E1118" s="12" t="s">
        <v>3805</v>
      </c>
      <c r="F1118" s="12" t="s">
        <v>3860</v>
      </c>
    </row>
    <row r="1119" spans="1:6" x14ac:dyDescent="0.4">
      <c r="A1119" s="9" t="s">
        <v>3861</v>
      </c>
      <c r="B1119" s="9" t="s">
        <v>3862</v>
      </c>
      <c r="C1119" s="10"/>
      <c r="D1119" s="12" t="str">
        <f t="shared" si="17"/>
        <v>京都府</v>
      </c>
      <c r="E1119" s="11" t="s">
        <v>3863</v>
      </c>
      <c r="F1119" s="10"/>
    </row>
    <row r="1120" spans="1:6" x14ac:dyDescent="0.4">
      <c r="A1120" s="12" t="s">
        <v>3864</v>
      </c>
      <c r="B1120" s="12" t="s">
        <v>3865</v>
      </c>
      <c r="C1120" s="12" t="s">
        <v>3866</v>
      </c>
      <c r="D1120" s="12" t="str">
        <f t="shared" si="17"/>
        <v>京都府京都市</v>
      </c>
      <c r="E1120" s="12" t="s">
        <v>3867</v>
      </c>
      <c r="F1120" s="12" t="s">
        <v>3868</v>
      </c>
    </row>
    <row r="1121" spans="1:6" x14ac:dyDescent="0.4">
      <c r="A1121" s="12" t="s">
        <v>3869</v>
      </c>
      <c r="B1121" s="12" t="s">
        <v>3865</v>
      </c>
      <c r="C1121" s="12" t="s">
        <v>3870</v>
      </c>
      <c r="D1121" s="12" t="str">
        <f t="shared" si="17"/>
        <v>京都府福知山市</v>
      </c>
      <c r="E1121" s="12" t="s">
        <v>3867</v>
      </c>
      <c r="F1121" s="12" t="s">
        <v>3871</v>
      </c>
    </row>
    <row r="1122" spans="1:6" x14ac:dyDescent="0.4">
      <c r="A1122" s="12" t="s">
        <v>3872</v>
      </c>
      <c r="B1122" s="12" t="s">
        <v>3865</v>
      </c>
      <c r="C1122" s="12" t="s">
        <v>3873</v>
      </c>
      <c r="D1122" s="12" t="str">
        <f t="shared" si="17"/>
        <v>京都府舞鶴市</v>
      </c>
      <c r="E1122" s="12" t="s">
        <v>3867</v>
      </c>
      <c r="F1122" s="12" t="s">
        <v>3874</v>
      </c>
    </row>
    <row r="1123" spans="1:6" x14ac:dyDescent="0.4">
      <c r="A1123" s="12" t="s">
        <v>3875</v>
      </c>
      <c r="B1123" s="12" t="s">
        <v>3865</v>
      </c>
      <c r="C1123" s="12" t="s">
        <v>3876</v>
      </c>
      <c r="D1123" s="12" t="str">
        <f t="shared" si="17"/>
        <v>京都府綾部市</v>
      </c>
      <c r="E1123" s="12" t="s">
        <v>3867</v>
      </c>
      <c r="F1123" s="12" t="s">
        <v>3877</v>
      </c>
    </row>
    <row r="1124" spans="1:6" x14ac:dyDescent="0.4">
      <c r="A1124" s="12" t="s">
        <v>3878</v>
      </c>
      <c r="B1124" s="12" t="s">
        <v>3865</v>
      </c>
      <c r="C1124" s="12" t="s">
        <v>3879</v>
      </c>
      <c r="D1124" s="12" t="str">
        <f t="shared" si="17"/>
        <v>京都府宇治市</v>
      </c>
      <c r="E1124" s="12" t="s">
        <v>3867</v>
      </c>
      <c r="F1124" s="12" t="s">
        <v>3880</v>
      </c>
    </row>
    <row r="1125" spans="1:6" x14ac:dyDescent="0.4">
      <c r="A1125" s="12" t="s">
        <v>3881</v>
      </c>
      <c r="B1125" s="12" t="s">
        <v>3865</v>
      </c>
      <c r="C1125" s="12" t="s">
        <v>3882</v>
      </c>
      <c r="D1125" s="12" t="str">
        <f t="shared" si="17"/>
        <v>京都府宮津市</v>
      </c>
      <c r="E1125" s="12" t="s">
        <v>3867</v>
      </c>
      <c r="F1125" s="12" t="s">
        <v>3883</v>
      </c>
    </row>
    <row r="1126" spans="1:6" x14ac:dyDescent="0.4">
      <c r="A1126" s="12" t="s">
        <v>3884</v>
      </c>
      <c r="B1126" s="12" t="s">
        <v>3865</v>
      </c>
      <c r="C1126" s="12" t="s">
        <v>3885</v>
      </c>
      <c r="D1126" s="12" t="str">
        <f t="shared" si="17"/>
        <v>京都府亀岡市</v>
      </c>
      <c r="E1126" s="12" t="s">
        <v>3867</v>
      </c>
      <c r="F1126" s="12" t="s">
        <v>3886</v>
      </c>
    </row>
    <row r="1127" spans="1:6" x14ac:dyDescent="0.4">
      <c r="A1127" s="12" t="s">
        <v>3887</v>
      </c>
      <c r="B1127" s="12" t="s">
        <v>3865</v>
      </c>
      <c r="C1127" s="12" t="s">
        <v>3888</v>
      </c>
      <c r="D1127" s="12" t="str">
        <f t="shared" si="17"/>
        <v>京都府城陽市</v>
      </c>
      <c r="E1127" s="12" t="s">
        <v>3867</v>
      </c>
      <c r="F1127" s="12" t="s">
        <v>3889</v>
      </c>
    </row>
    <row r="1128" spans="1:6" x14ac:dyDescent="0.4">
      <c r="A1128" s="12" t="s">
        <v>3890</v>
      </c>
      <c r="B1128" s="12" t="s">
        <v>3865</v>
      </c>
      <c r="C1128" s="12" t="s">
        <v>3891</v>
      </c>
      <c r="D1128" s="12" t="str">
        <f t="shared" si="17"/>
        <v>京都府向日市</v>
      </c>
      <c r="E1128" s="12" t="s">
        <v>3867</v>
      </c>
      <c r="F1128" s="12" t="s">
        <v>3892</v>
      </c>
    </row>
    <row r="1129" spans="1:6" x14ac:dyDescent="0.4">
      <c r="A1129" s="12" t="s">
        <v>3893</v>
      </c>
      <c r="B1129" s="12" t="s">
        <v>3865</v>
      </c>
      <c r="C1129" s="12" t="s">
        <v>3894</v>
      </c>
      <c r="D1129" s="12" t="str">
        <f t="shared" si="17"/>
        <v>京都府長岡京市</v>
      </c>
      <c r="E1129" s="12" t="s">
        <v>3867</v>
      </c>
      <c r="F1129" s="12" t="s">
        <v>3895</v>
      </c>
    </row>
    <row r="1130" spans="1:6" x14ac:dyDescent="0.4">
      <c r="A1130" s="12" t="s">
        <v>3896</v>
      </c>
      <c r="B1130" s="12" t="s">
        <v>3865</v>
      </c>
      <c r="C1130" s="12" t="s">
        <v>3897</v>
      </c>
      <c r="D1130" s="12" t="str">
        <f t="shared" si="17"/>
        <v>京都府八幡市</v>
      </c>
      <c r="E1130" s="12" t="s">
        <v>3867</v>
      </c>
      <c r="F1130" s="12" t="s">
        <v>3898</v>
      </c>
    </row>
    <row r="1131" spans="1:6" x14ac:dyDescent="0.4">
      <c r="A1131" s="12" t="s">
        <v>3899</v>
      </c>
      <c r="B1131" s="12" t="s">
        <v>3865</v>
      </c>
      <c r="C1131" s="12" t="s">
        <v>3900</v>
      </c>
      <c r="D1131" s="12" t="str">
        <f t="shared" si="17"/>
        <v>京都府京田辺市</v>
      </c>
      <c r="E1131" s="12" t="s">
        <v>3867</v>
      </c>
      <c r="F1131" s="12" t="s">
        <v>3901</v>
      </c>
    </row>
    <row r="1132" spans="1:6" x14ac:dyDescent="0.4">
      <c r="A1132" s="12" t="s">
        <v>3902</v>
      </c>
      <c r="B1132" s="12" t="s">
        <v>3865</v>
      </c>
      <c r="C1132" s="12" t="s">
        <v>3903</v>
      </c>
      <c r="D1132" s="12" t="str">
        <f t="shared" si="17"/>
        <v>京都府京丹後市</v>
      </c>
      <c r="E1132" s="12" t="s">
        <v>3867</v>
      </c>
      <c r="F1132" s="12" t="s">
        <v>3904</v>
      </c>
    </row>
    <row r="1133" spans="1:6" x14ac:dyDescent="0.4">
      <c r="A1133" s="12" t="s">
        <v>3905</v>
      </c>
      <c r="B1133" s="12" t="s">
        <v>3865</v>
      </c>
      <c r="C1133" s="12" t="s">
        <v>3906</v>
      </c>
      <c r="D1133" s="12" t="str">
        <f t="shared" si="17"/>
        <v>京都府南丹市</v>
      </c>
      <c r="E1133" s="12" t="s">
        <v>3867</v>
      </c>
      <c r="F1133" s="12" t="s">
        <v>3907</v>
      </c>
    </row>
    <row r="1134" spans="1:6" x14ac:dyDescent="0.4">
      <c r="A1134" s="12" t="s">
        <v>3908</v>
      </c>
      <c r="B1134" s="12" t="s">
        <v>3865</v>
      </c>
      <c r="C1134" s="12" t="s">
        <v>3909</v>
      </c>
      <c r="D1134" s="12" t="str">
        <f t="shared" si="17"/>
        <v>京都府木津川市</v>
      </c>
      <c r="E1134" s="12" t="s">
        <v>3867</v>
      </c>
      <c r="F1134" s="12" t="s">
        <v>3910</v>
      </c>
    </row>
    <row r="1135" spans="1:6" x14ac:dyDescent="0.4">
      <c r="A1135" s="12" t="s">
        <v>3911</v>
      </c>
      <c r="B1135" s="12" t="s">
        <v>3865</v>
      </c>
      <c r="C1135" s="12" t="s">
        <v>3912</v>
      </c>
      <c r="D1135" s="12" t="str">
        <f t="shared" si="17"/>
        <v>京都府大山崎町</v>
      </c>
      <c r="E1135" s="12" t="s">
        <v>3867</v>
      </c>
      <c r="F1135" s="12" t="s">
        <v>3913</v>
      </c>
    </row>
    <row r="1136" spans="1:6" x14ac:dyDescent="0.4">
      <c r="A1136" s="12" t="s">
        <v>3914</v>
      </c>
      <c r="B1136" s="12" t="s">
        <v>3865</v>
      </c>
      <c r="C1136" s="12" t="s">
        <v>3915</v>
      </c>
      <c r="D1136" s="12" t="str">
        <f t="shared" si="17"/>
        <v>京都府久御山町</v>
      </c>
      <c r="E1136" s="12" t="s">
        <v>3867</v>
      </c>
      <c r="F1136" s="12" t="s">
        <v>3916</v>
      </c>
    </row>
    <row r="1137" spans="1:6" x14ac:dyDescent="0.4">
      <c r="A1137" s="12" t="s">
        <v>3917</v>
      </c>
      <c r="B1137" s="12" t="s">
        <v>3865</v>
      </c>
      <c r="C1137" s="12" t="s">
        <v>3918</v>
      </c>
      <c r="D1137" s="12" t="str">
        <f t="shared" si="17"/>
        <v>京都府井手町</v>
      </c>
      <c r="E1137" s="12" t="s">
        <v>3867</v>
      </c>
      <c r="F1137" s="12" t="s">
        <v>3919</v>
      </c>
    </row>
    <row r="1138" spans="1:6" x14ac:dyDescent="0.4">
      <c r="A1138" s="12" t="s">
        <v>3920</v>
      </c>
      <c r="B1138" s="12" t="s">
        <v>3865</v>
      </c>
      <c r="C1138" s="12" t="s">
        <v>3921</v>
      </c>
      <c r="D1138" s="12" t="str">
        <f t="shared" si="17"/>
        <v>京都府宇治田原町</v>
      </c>
      <c r="E1138" s="12" t="s">
        <v>3867</v>
      </c>
      <c r="F1138" s="12" t="s">
        <v>3922</v>
      </c>
    </row>
    <row r="1139" spans="1:6" x14ac:dyDescent="0.4">
      <c r="A1139" s="12" t="s">
        <v>3923</v>
      </c>
      <c r="B1139" s="12" t="s">
        <v>3865</v>
      </c>
      <c r="C1139" s="12" t="s">
        <v>3924</v>
      </c>
      <c r="D1139" s="12" t="str">
        <f t="shared" si="17"/>
        <v>京都府笠置町</v>
      </c>
      <c r="E1139" s="12" t="s">
        <v>3867</v>
      </c>
      <c r="F1139" s="12" t="s">
        <v>3925</v>
      </c>
    </row>
    <row r="1140" spans="1:6" x14ac:dyDescent="0.4">
      <c r="A1140" s="12" t="s">
        <v>3926</v>
      </c>
      <c r="B1140" s="12" t="s">
        <v>3865</v>
      </c>
      <c r="C1140" s="12" t="s">
        <v>3927</v>
      </c>
      <c r="D1140" s="12" t="str">
        <f t="shared" si="17"/>
        <v>京都府和束町</v>
      </c>
      <c r="E1140" s="12" t="s">
        <v>3867</v>
      </c>
      <c r="F1140" s="12" t="s">
        <v>3928</v>
      </c>
    </row>
    <row r="1141" spans="1:6" x14ac:dyDescent="0.4">
      <c r="A1141" s="12" t="s">
        <v>3929</v>
      </c>
      <c r="B1141" s="12" t="s">
        <v>3865</v>
      </c>
      <c r="C1141" s="12" t="s">
        <v>3930</v>
      </c>
      <c r="D1141" s="12" t="str">
        <f t="shared" si="17"/>
        <v>京都府精華町</v>
      </c>
      <c r="E1141" s="12" t="s">
        <v>3867</v>
      </c>
      <c r="F1141" s="12" t="s">
        <v>3931</v>
      </c>
    </row>
    <row r="1142" spans="1:6" x14ac:dyDescent="0.4">
      <c r="A1142" s="12" t="s">
        <v>3932</v>
      </c>
      <c r="B1142" s="12" t="s">
        <v>3865</v>
      </c>
      <c r="C1142" s="12" t="s">
        <v>3933</v>
      </c>
      <c r="D1142" s="12" t="str">
        <f t="shared" si="17"/>
        <v>京都府南山城村</v>
      </c>
      <c r="E1142" s="12" t="s">
        <v>3867</v>
      </c>
      <c r="F1142" s="12" t="s">
        <v>3934</v>
      </c>
    </row>
    <row r="1143" spans="1:6" x14ac:dyDescent="0.4">
      <c r="A1143" s="12" t="s">
        <v>3935</v>
      </c>
      <c r="B1143" s="12" t="s">
        <v>3865</v>
      </c>
      <c r="C1143" s="12" t="s">
        <v>3936</v>
      </c>
      <c r="D1143" s="12" t="str">
        <f t="shared" si="17"/>
        <v>京都府京丹波町</v>
      </c>
      <c r="E1143" s="12" t="s">
        <v>3867</v>
      </c>
      <c r="F1143" s="12" t="s">
        <v>3937</v>
      </c>
    </row>
    <row r="1144" spans="1:6" x14ac:dyDescent="0.4">
      <c r="A1144" s="12" t="s">
        <v>3938</v>
      </c>
      <c r="B1144" s="12" t="s">
        <v>3865</v>
      </c>
      <c r="C1144" s="12" t="s">
        <v>3939</v>
      </c>
      <c r="D1144" s="12" t="str">
        <f t="shared" si="17"/>
        <v>京都府伊根町</v>
      </c>
      <c r="E1144" s="12" t="s">
        <v>3867</v>
      </c>
      <c r="F1144" s="12" t="s">
        <v>3940</v>
      </c>
    </row>
    <row r="1145" spans="1:6" x14ac:dyDescent="0.4">
      <c r="A1145" s="12" t="s">
        <v>3941</v>
      </c>
      <c r="B1145" s="12" t="s">
        <v>3865</v>
      </c>
      <c r="C1145" s="12" t="s">
        <v>3942</v>
      </c>
      <c r="D1145" s="12" t="str">
        <f t="shared" si="17"/>
        <v>京都府与謝野町</v>
      </c>
      <c r="E1145" s="12" t="s">
        <v>3867</v>
      </c>
      <c r="F1145" s="12" t="s">
        <v>3943</v>
      </c>
    </row>
    <row r="1146" spans="1:6" x14ac:dyDescent="0.4">
      <c r="A1146" s="9" t="s">
        <v>3944</v>
      </c>
      <c r="B1146" s="9" t="s">
        <v>3945</v>
      </c>
      <c r="C1146" s="10"/>
      <c r="D1146" s="12" t="str">
        <f t="shared" si="17"/>
        <v>大阪府</v>
      </c>
      <c r="E1146" s="11" t="s">
        <v>3946</v>
      </c>
      <c r="F1146" s="10"/>
    </row>
    <row r="1147" spans="1:6" x14ac:dyDescent="0.4">
      <c r="A1147" s="12" t="s">
        <v>3947</v>
      </c>
      <c r="B1147" s="12" t="s">
        <v>3948</v>
      </c>
      <c r="C1147" s="12" t="s">
        <v>3949</v>
      </c>
      <c r="D1147" s="12" t="str">
        <f t="shared" si="17"/>
        <v>大阪府大阪市</v>
      </c>
      <c r="E1147" s="12" t="s">
        <v>3950</v>
      </c>
      <c r="F1147" s="12" t="s">
        <v>3951</v>
      </c>
    </row>
    <row r="1148" spans="1:6" x14ac:dyDescent="0.4">
      <c r="A1148" s="12" t="s">
        <v>3952</v>
      </c>
      <c r="B1148" s="12" t="s">
        <v>3948</v>
      </c>
      <c r="C1148" s="12" t="s">
        <v>3953</v>
      </c>
      <c r="D1148" s="12" t="str">
        <f t="shared" si="17"/>
        <v>大阪府堺市</v>
      </c>
      <c r="E1148" s="12" t="s">
        <v>3950</v>
      </c>
      <c r="F1148" s="12" t="s">
        <v>2974</v>
      </c>
    </row>
    <row r="1149" spans="1:6" x14ac:dyDescent="0.4">
      <c r="A1149" s="12" t="s">
        <v>3954</v>
      </c>
      <c r="B1149" s="12" t="s">
        <v>3948</v>
      </c>
      <c r="C1149" s="12" t="s">
        <v>3955</v>
      </c>
      <c r="D1149" s="12" t="str">
        <f t="shared" si="17"/>
        <v>大阪府岸和田市</v>
      </c>
      <c r="E1149" s="12" t="s">
        <v>3950</v>
      </c>
      <c r="F1149" s="12" t="s">
        <v>3956</v>
      </c>
    </row>
    <row r="1150" spans="1:6" x14ac:dyDescent="0.4">
      <c r="A1150" s="12" t="s">
        <v>3957</v>
      </c>
      <c r="B1150" s="12" t="s">
        <v>3948</v>
      </c>
      <c r="C1150" s="12" t="s">
        <v>3958</v>
      </c>
      <c r="D1150" s="12" t="str">
        <f t="shared" si="17"/>
        <v>大阪府豊中市</v>
      </c>
      <c r="E1150" s="12" t="s">
        <v>3950</v>
      </c>
      <c r="F1150" s="12" t="s">
        <v>3959</v>
      </c>
    </row>
    <row r="1151" spans="1:6" x14ac:dyDescent="0.4">
      <c r="A1151" s="12" t="s">
        <v>3960</v>
      </c>
      <c r="B1151" s="12" t="s">
        <v>3948</v>
      </c>
      <c r="C1151" s="12" t="s">
        <v>3961</v>
      </c>
      <c r="D1151" s="12" t="str">
        <f t="shared" si="17"/>
        <v>大阪府池田市</v>
      </c>
      <c r="E1151" s="12" t="s">
        <v>3950</v>
      </c>
      <c r="F1151" s="12" t="s">
        <v>3962</v>
      </c>
    </row>
    <row r="1152" spans="1:6" x14ac:dyDescent="0.4">
      <c r="A1152" s="12" t="s">
        <v>3963</v>
      </c>
      <c r="B1152" s="12" t="s">
        <v>3948</v>
      </c>
      <c r="C1152" s="12" t="s">
        <v>3964</v>
      </c>
      <c r="D1152" s="12" t="str">
        <f t="shared" si="17"/>
        <v>大阪府吹田市</v>
      </c>
      <c r="E1152" s="12" t="s">
        <v>3950</v>
      </c>
      <c r="F1152" s="12" t="s">
        <v>3965</v>
      </c>
    </row>
    <row r="1153" spans="1:6" x14ac:dyDescent="0.4">
      <c r="A1153" s="12" t="s">
        <v>3966</v>
      </c>
      <c r="B1153" s="12" t="s">
        <v>3948</v>
      </c>
      <c r="C1153" s="12" t="s">
        <v>3967</v>
      </c>
      <c r="D1153" s="12" t="str">
        <f t="shared" si="17"/>
        <v>大阪府泉大津市</v>
      </c>
      <c r="E1153" s="12" t="s">
        <v>3950</v>
      </c>
      <c r="F1153" s="12" t="s">
        <v>3968</v>
      </c>
    </row>
    <row r="1154" spans="1:6" x14ac:dyDescent="0.4">
      <c r="A1154" s="12" t="s">
        <v>3969</v>
      </c>
      <c r="B1154" s="12" t="s">
        <v>3948</v>
      </c>
      <c r="C1154" s="12" t="s">
        <v>3970</v>
      </c>
      <c r="D1154" s="12" t="str">
        <f t="shared" si="17"/>
        <v>大阪府高槻市</v>
      </c>
      <c r="E1154" s="12" t="s">
        <v>3950</v>
      </c>
      <c r="F1154" s="12" t="s">
        <v>3971</v>
      </c>
    </row>
    <row r="1155" spans="1:6" x14ac:dyDescent="0.4">
      <c r="A1155" s="12" t="s">
        <v>3972</v>
      </c>
      <c r="B1155" s="12" t="s">
        <v>3948</v>
      </c>
      <c r="C1155" s="12" t="s">
        <v>3973</v>
      </c>
      <c r="D1155" s="12" t="str">
        <f t="shared" si="17"/>
        <v>大阪府貝塚市</v>
      </c>
      <c r="E1155" s="12" t="s">
        <v>3950</v>
      </c>
      <c r="F1155" s="12" t="s">
        <v>3974</v>
      </c>
    </row>
    <row r="1156" spans="1:6" x14ac:dyDescent="0.4">
      <c r="A1156" s="12" t="s">
        <v>3975</v>
      </c>
      <c r="B1156" s="12" t="s">
        <v>3948</v>
      </c>
      <c r="C1156" s="12" t="s">
        <v>3976</v>
      </c>
      <c r="D1156" s="12" t="str">
        <f t="shared" ref="D1156:D1219" si="18">B1156&amp;C1156</f>
        <v>大阪府守口市</v>
      </c>
      <c r="E1156" s="12" t="s">
        <v>3950</v>
      </c>
      <c r="F1156" s="12" t="s">
        <v>3977</v>
      </c>
    </row>
    <row r="1157" spans="1:6" x14ac:dyDescent="0.4">
      <c r="A1157" s="12" t="s">
        <v>3978</v>
      </c>
      <c r="B1157" s="12" t="s">
        <v>3948</v>
      </c>
      <c r="C1157" s="12" t="s">
        <v>3979</v>
      </c>
      <c r="D1157" s="12" t="str">
        <f t="shared" si="18"/>
        <v>大阪府枚方市</v>
      </c>
      <c r="E1157" s="12" t="s">
        <v>3950</v>
      </c>
      <c r="F1157" s="12" t="s">
        <v>3980</v>
      </c>
    </row>
    <row r="1158" spans="1:6" x14ac:dyDescent="0.4">
      <c r="A1158" s="12" t="s">
        <v>3981</v>
      </c>
      <c r="B1158" s="12" t="s">
        <v>3948</v>
      </c>
      <c r="C1158" s="12" t="s">
        <v>3982</v>
      </c>
      <c r="D1158" s="12" t="str">
        <f t="shared" si="18"/>
        <v>大阪府茨木市</v>
      </c>
      <c r="E1158" s="12" t="s">
        <v>3950</v>
      </c>
      <c r="F1158" s="12" t="s">
        <v>3983</v>
      </c>
    </row>
    <row r="1159" spans="1:6" x14ac:dyDescent="0.4">
      <c r="A1159" s="12" t="s">
        <v>3984</v>
      </c>
      <c r="B1159" s="12" t="s">
        <v>3948</v>
      </c>
      <c r="C1159" s="12" t="s">
        <v>3985</v>
      </c>
      <c r="D1159" s="12" t="str">
        <f t="shared" si="18"/>
        <v>大阪府八尾市</v>
      </c>
      <c r="E1159" s="12" t="s">
        <v>3950</v>
      </c>
      <c r="F1159" s="12" t="s">
        <v>3986</v>
      </c>
    </row>
    <row r="1160" spans="1:6" x14ac:dyDescent="0.4">
      <c r="A1160" s="12" t="s">
        <v>3987</v>
      </c>
      <c r="B1160" s="12" t="s">
        <v>3948</v>
      </c>
      <c r="C1160" s="12" t="s">
        <v>3988</v>
      </c>
      <c r="D1160" s="12" t="str">
        <f t="shared" si="18"/>
        <v>大阪府泉佐野市</v>
      </c>
      <c r="E1160" s="12" t="s">
        <v>3950</v>
      </c>
      <c r="F1160" s="12" t="s">
        <v>3989</v>
      </c>
    </row>
    <row r="1161" spans="1:6" x14ac:dyDescent="0.4">
      <c r="A1161" s="12" t="s">
        <v>3990</v>
      </c>
      <c r="B1161" s="12" t="s">
        <v>3948</v>
      </c>
      <c r="C1161" s="12" t="s">
        <v>3991</v>
      </c>
      <c r="D1161" s="12" t="str">
        <f t="shared" si="18"/>
        <v>大阪府富田林市</v>
      </c>
      <c r="E1161" s="12" t="s">
        <v>3950</v>
      </c>
      <c r="F1161" s="12" t="s">
        <v>3992</v>
      </c>
    </row>
    <row r="1162" spans="1:6" x14ac:dyDescent="0.4">
      <c r="A1162" s="12" t="s">
        <v>3993</v>
      </c>
      <c r="B1162" s="12" t="s">
        <v>3948</v>
      </c>
      <c r="C1162" s="12" t="s">
        <v>3994</v>
      </c>
      <c r="D1162" s="12" t="str">
        <f t="shared" si="18"/>
        <v>大阪府寝屋川市</v>
      </c>
      <c r="E1162" s="12" t="s">
        <v>3950</v>
      </c>
      <c r="F1162" s="12" t="s">
        <v>3995</v>
      </c>
    </row>
    <row r="1163" spans="1:6" x14ac:dyDescent="0.4">
      <c r="A1163" s="12" t="s">
        <v>3996</v>
      </c>
      <c r="B1163" s="12" t="s">
        <v>3948</v>
      </c>
      <c r="C1163" s="12" t="s">
        <v>3997</v>
      </c>
      <c r="D1163" s="12" t="str">
        <f t="shared" si="18"/>
        <v>大阪府河内長野市</v>
      </c>
      <c r="E1163" s="12" t="s">
        <v>3950</v>
      </c>
      <c r="F1163" s="12" t="s">
        <v>3998</v>
      </c>
    </row>
    <row r="1164" spans="1:6" x14ac:dyDescent="0.4">
      <c r="A1164" s="12" t="s">
        <v>3999</v>
      </c>
      <c r="B1164" s="12" t="s">
        <v>3948</v>
      </c>
      <c r="C1164" s="12" t="s">
        <v>4000</v>
      </c>
      <c r="D1164" s="12" t="str">
        <f t="shared" si="18"/>
        <v>大阪府松原市</v>
      </c>
      <c r="E1164" s="12" t="s">
        <v>3950</v>
      </c>
      <c r="F1164" s="12" t="s">
        <v>4001</v>
      </c>
    </row>
    <row r="1165" spans="1:6" x14ac:dyDescent="0.4">
      <c r="A1165" s="12" t="s">
        <v>4002</v>
      </c>
      <c r="B1165" s="12" t="s">
        <v>3948</v>
      </c>
      <c r="C1165" s="12" t="s">
        <v>4003</v>
      </c>
      <c r="D1165" s="12" t="str">
        <f t="shared" si="18"/>
        <v>大阪府大東市</v>
      </c>
      <c r="E1165" s="12" t="s">
        <v>3950</v>
      </c>
      <c r="F1165" s="12" t="s">
        <v>4004</v>
      </c>
    </row>
    <row r="1166" spans="1:6" x14ac:dyDescent="0.4">
      <c r="A1166" s="12" t="s">
        <v>4005</v>
      </c>
      <c r="B1166" s="12" t="s">
        <v>3948</v>
      </c>
      <c r="C1166" s="12" t="s">
        <v>4006</v>
      </c>
      <c r="D1166" s="12" t="str">
        <f t="shared" si="18"/>
        <v>大阪府和泉市</v>
      </c>
      <c r="E1166" s="12" t="s">
        <v>3950</v>
      </c>
      <c r="F1166" s="12" t="s">
        <v>4007</v>
      </c>
    </row>
    <row r="1167" spans="1:6" x14ac:dyDescent="0.4">
      <c r="A1167" s="12" t="s">
        <v>4008</v>
      </c>
      <c r="B1167" s="12" t="s">
        <v>3948</v>
      </c>
      <c r="C1167" s="12" t="s">
        <v>4009</v>
      </c>
      <c r="D1167" s="12" t="str">
        <f t="shared" si="18"/>
        <v>大阪府箕面市</v>
      </c>
      <c r="E1167" s="12" t="s">
        <v>3950</v>
      </c>
      <c r="F1167" s="12" t="s">
        <v>4010</v>
      </c>
    </row>
    <row r="1168" spans="1:6" x14ac:dyDescent="0.4">
      <c r="A1168" s="12" t="s">
        <v>4011</v>
      </c>
      <c r="B1168" s="12" t="s">
        <v>3948</v>
      </c>
      <c r="C1168" s="12" t="s">
        <v>4012</v>
      </c>
      <c r="D1168" s="12" t="str">
        <f t="shared" si="18"/>
        <v>大阪府柏原市</v>
      </c>
      <c r="E1168" s="12" t="s">
        <v>3950</v>
      </c>
      <c r="F1168" s="12" t="s">
        <v>4013</v>
      </c>
    </row>
    <row r="1169" spans="1:6" x14ac:dyDescent="0.4">
      <c r="A1169" s="12" t="s">
        <v>4014</v>
      </c>
      <c r="B1169" s="12" t="s">
        <v>3948</v>
      </c>
      <c r="C1169" s="12" t="s">
        <v>4015</v>
      </c>
      <c r="D1169" s="12" t="str">
        <f t="shared" si="18"/>
        <v>大阪府羽曳野市</v>
      </c>
      <c r="E1169" s="12" t="s">
        <v>3950</v>
      </c>
      <c r="F1169" s="12" t="s">
        <v>4016</v>
      </c>
    </row>
    <row r="1170" spans="1:6" x14ac:dyDescent="0.4">
      <c r="A1170" s="12" t="s">
        <v>4017</v>
      </c>
      <c r="B1170" s="12" t="s">
        <v>3948</v>
      </c>
      <c r="C1170" s="12" t="s">
        <v>4018</v>
      </c>
      <c r="D1170" s="12" t="str">
        <f t="shared" si="18"/>
        <v>大阪府門真市</v>
      </c>
      <c r="E1170" s="12" t="s">
        <v>3950</v>
      </c>
      <c r="F1170" s="12" t="s">
        <v>4019</v>
      </c>
    </row>
    <row r="1171" spans="1:6" x14ac:dyDescent="0.4">
      <c r="A1171" s="12" t="s">
        <v>4020</v>
      </c>
      <c r="B1171" s="12" t="s">
        <v>3948</v>
      </c>
      <c r="C1171" s="12" t="s">
        <v>4021</v>
      </c>
      <c r="D1171" s="12" t="str">
        <f t="shared" si="18"/>
        <v>大阪府摂津市</v>
      </c>
      <c r="E1171" s="12" t="s">
        <v>3950</v>
      </c>
      <c r="F1171" s="12" t="s">
        <v>4022</v>
      </c>
    </row>
    <row r="1172" spans="1:6" x14ac:dyDescent="0.4">
      <c r="A1172" s="12" t="s">
        <v>4023</v>
      </c>
      <c r="B1172" s="12" t="s">
        <v>3948</v>
      </c>
      <c r="C1172" s="12" t="s">
        <v>4024</v>
      </c>
      <c r="D1172" s="12" t="str">
        <f t="shared" si="18"/>
        <v>大阪府高石市</v>
      </c>
      <c r="E1172" s="12" t="s">
        <v>3950</v>
      </c>
      <c r="F1172" s="12" t="s">
        <v>4025</v>
      </c>
    </row>
    <row r="1173" spans="1:6" x14ac:dyDescent="0.4">
      <c r="A1173" s="12" t="s">
        <v>4026</v>
      </c>
      <c r="B1173" s="12" t="s">
        <v>3948</v>
      </c>
      <c r="C1173" s="12" t="s">
        <v>4027</v>
      </c>
      <c r="D1173" s="12" t="str">
        <f t="shared" si="18"/>
        <v>大阪府藤井寺市</v>
      </c>
      <c r="E1173" s="12" t="s">
        <v>3950</v>
      </c>
      <c r="F1173" s="12" t="s">
        <v>4028</v>
      </c>
    </row>
    <row r="1174" spans="1:6" x14ac:dyDescent="0.4">
      <c r="A1174" s="12" t="s">
        <v>4029</v>
      </c>
      <c r="B1174" s="12" t="s">
        <v>3948</v>
      </c>
      <c r="C1174" s="12" t="s">
        <v>4030</v>
      </c>
      <c r="D1174" s="12" t="str">
        <f t="shared" si="18"/>
        <v>大阪府東大阪市</v>
      </c>
      <c r="E1174" s="12" t="s">
        <v>3950</v>
      </c>
      <c r="F1174" s="12" t="s">
        <v>4031</v>
      </c>
    </row>
    <row r="1175" spans="1:6" x14ac:dyDescent="0.4">
      <c r="A1175" s="12" t="s">
        <v>4032</v>
      </c>
      <c r="B1175" s="12" t="s">
        <v>3948</v>
      </c>
      <c r="C1175" s="12" t="s">
        <v>4033</v>
      </c>
      <c r="D1175" s="12" t="str">
        <f t="shared" si="18"/>
        <v>大阪府泉南市</v>
      </c>
      <c r="E1175" s="12" t="s">
        <v>3950</v>
      </c>
      <c r="F1175" s="12" t="s">
        <v>4034</v>
      </c>
    </row>
    <row r="1176" spans="1:6" x14ac:dyDescent="0.4">
      <c r="A1176" s="12" t="s">
        <v>4035</v>
      </c>
      <c r="B1176" s="12" t="s">
        <v>3948</v>
      </c>
      <c r="C1176" s="12" t="s">
        <v>4036</v>
      </c>
      <c r="D1176" s="12" t="str">
        <f t="shared" si="18"/>
        <v>大阪府四條畷市</v>
      </c>
      <c r="E1176" s="12" t="s">
        <v>3950</v>
      </c>
      <c r="F1176" s="12" t="s">
        <v>4037</v>
      </c>
    </row>
    <row r="1177" spans="1:6" x14ac:dyDescent="0.4">
      <c r="A1177" s="12" t="s">
        <v>4038</v>
      </c>
      <c r="B1177" s="12" t="s">
        <v>3948</v>
      </c>
      <c r="C1177" s="12" t="s">
        <v>4039</v>
      </c>
      <c r="D1177" s="12" t="str">
        <f t="shared" si="18"/>
        <v>大阪府交野市</v>
      </c>
      <c r="E1177" s="12" t="s">
        <v>3950</v>
      </c>
      <c r="F1177" s="12" t="s">
        <v>4040</v>
      </c>
    </row>
    <row r="1178" spans="1:6" x14ac:dyDescent="0.4">
      <c r="A1178" s="12" t="s">
        <v>4041</v>
      </c>
      <c r="B1178" s="12" t="s">
        <v>3948</v>
      </c>
      <c r="C1178" s="12" t="s">
        <v>4042</v>
      </c>
      <c r="D1178" s="12" t="str">
        <f t="shared" si="18"/>
        <v>大阪府大阪狭山市</v>
      </c>
      <c r="E1178" s="12" t="s">
        <v>3950</v>
      </c>
      <c r="F1178" s="12" t="s">
        <v>4043</v>
      </c>
    </row>
    <row r="1179" spans="1:6" x14ac:dyDescent="0.4">
      <c r="A1179" s="12" t="s">
        <v>4044</v>
      </c>
      <c r="B1179" s="12" t="s">
        <v>3948</v>
      </c>
      <c r="C1179" s="12" t="s">
        <v>4045</v>
      </c>
      <c r="D1179" s="12" t="str">
        <f t="shared" si="18"/>
        <v>大阪府阪南市</v>
      </c>
      <c r="E1179" s="12" t="s">
        <v>3950</v>
      </c>
      <c r="F1179" s="12" t="s">
        <v>4046</v>
      </c>
    </row>
    <row r="1180" spans="1:6" x14ac:dyDescent="0.4">
      <c r="A1180" s="12" t="s">
        <v>4047</v>
      </c>
      <c r="B1180" s="12" t="s">
        <v>3948</v>
      </c>
      <c r="C1180" s="12" t="s">
        <v>4048</v>
      </c>
      <c r="D1180" s="12" t="str">
        <f t="shared" si="18"/>
        <v>大阪府島本町</v>
      </c>
      <c r="E1180" s="12" t="s">
        <v>3950</v>
      </c>
      <c r="F1180" s="12" t="s">
        <v>4049</v>
      </c>
    </row>
    <row r="1181" spans="1:6" x14ac:dyDescent="0.4">
      <c r="A1181" s="12" t="s">
        <v>4050</v>
      </c>
      <c r="B1181" s="12" t="s">
        <v>3948</v>
      </c>
      <c r="C1181" s="12" t="s">
        <v>4051</v>
      </c>
      <c r="D1181" s="12" t="str">
        <f t="shared" si="18"/>
        <v>大阪府豊能町</v>
      </c>
      <c r="E1181" s="12" t="s">
        <v>3950</v>
      </c>
      <c r="F1181" s="12" t="s">
        <v>4052</v>
      </c>
    </row>
    <row r="1182" spans="1:6" x14ac:dyDescent="0.4">
      <c r="A1182" s="12" t="s">
        <v>4053</v>
      </c>
      <c r="B1182" s="12" t="s">
        <v>3948</v>
      </c>
      <c r="C1182" s="12" t="s">
        <v>4054</v>
      </c>
      <c r="D1182" s="12" t="str">
        <f t="shared" si="18"/>
        <v>大阪府能勢町</v>
      </c>
      <c r="E1182" s="12" t="s">
        <v>3950</v>
      </c>
      <c r="F1182" s="12" t="s">
        <v>4055</v>
      </c>
    </row>
    <row r="1183" spans="1:6" x14ac:dyDescent="0.4">
      <c r="A1183" s="12" t="s">
        <v>4056</v>
      </c>
      <c r="B1183" s="12" t="s">
        <v>3948</v>
      </c>
      <c r="C1183" s="12" t="s">
        <v>4057</v>
      </c>
      <c r="D1183" s="12" t="str">
        <f t="shared" si="18"/>
        <v>大阪府忠岡町</v>
      </c>
      <c r="E1183" s="12" t="s">
        <v>3950</v>
      </c>
      <c r="F1183" s="12" t="s">
        <v>4058</v>
      </c>
    </row>
    <row r="1184" spans="1:6" x14ac:dyDescent="0.4">
      <c r="A1184" s="12" t="s">
        <v>4059</v>
      </c>
      <c r="B1184" s="12" t="s">
        <v>3948</v>
      </c>
      <c r="C1184" s="12" t="s">
        <v>4060</v>
      </c>
      <c r="D1184" s="12" t="str">
        <f t="shared" si="18"/>
        <v>大阪府熊取町</v>
      </c>
      <c r="E1184" s="12" t="s">
        <v>3950</v>
      </c>
      <c r="F1184" s="12" t="s">
        <v>4061</v>
      </c>
    </row>
    <row r="1185" spans="1:6" x14ac:dyDescent="0.4">
      <c r="A1185" s="12" t="s">
        <v>4062</v>
      </c>
      <c r="B1185" s="12" t="s">
        <v>3948</v>
      </c>
      <c r="C1185" s="12" t="s">
        <v>4063</v>
      </c>
      <c r="D1185" s="12" t="str">
        <f t="shared" si="18"/>
        <v>大阪府田尻町</v>
      </c>
      <c r="E1185" s="12" t="s">
        <v>3950</v>
      </c>
      <c r="F1185" s="12" t="s">
        <v>4064</v>
      </c>
    </row>
    <row r="1186" spans="1:6" x14ac:dyDescent="0.4">
      <c r="A1186" s="12" t="s">
        <v>4065</v>
      </c>
      <c r="B1186" s="12" t="s">
        <v>3948</v>
      </c>
      <c r="C1186" s="12" t="s">
        <v>4066</v>
      </c>
      <c r="D1186" s="12" t="str">
        <f t="shared" si="18"/>
        <v>大阪府岬町</v>
      </c>
      <c r="E1186" s="12" t="s">
        <v>3950</v>
      </c>
      <c r="F1186" s="12" t="s">
        <v>4067</v>
      </c>
    </row>
    <row r="1187" spans="1:6" x14ac:dyDescent="0.4">
      <c r="A1187" s="12" t="s">
        <v>4068</v>
      </c>
      <c r="B1187" s="12" t="s">
        <v>3948</v>
      </c>
      <c r="C1187" s="12" t="s">
        <v>4069</v>
      </c>
      <c r="D1187" s="12" t="str">
        <f t="shared" si="18"/>
        <v>大阪府太子町</v>
      </c>
      <c r="E1187" s="12" t="s">
        <v>3950</v>
      </c>
      <c r="F1187" s="12" t="s">
        <v>4070</v>
      </c>
    </row>
    <row r="1188" spans="1:6" x14ac:dyDescent="0.4">
      <c r="A1188" s="12" t="s">
        <v>4071</v>
      </c>
      <c r="B1188" s="12" t="s">
        <v>3948</v>
      </c>
      <c r="C1188" s="12" t="s">
        <v>4072</v>
      </c>
      <c r="D1188" s="12" t="str">
        <f t="shared" si="18"/>
        <v>大阪府河南町</v>
      </c>
      <c r="E1188" s="12" t="s">
        <v>3950</v>
      </c>
      <c r="F1188" s="12" t="s">
        <v>4073</v>
      </c>
    </row>
    <row r="1189" spans="1:6" x14ac:dyDescent="0.4">
      <c r="A1189" s="12" t="s">
        <v>4074</v>
      </c>
      <c r="B1189" s="12" t="s">
        <v>3948</v>
      </c>
      <c r="C1189" s="12" t="s">
        <v>4075</v>
      </c>
      <c r="D1189" s="12" t="str">
        <f t="shared" si="18"/>
        <v>大阪府千早赤阪村</v>
      </c>
      <c r="E1189" s="12" t="s">
        <v>3950</v>
      </c>
      <c r="F1189" s="12" t="s">
        <v>4076</v>
      </c>
    </row>
    <row r="1190" spans="1:6" x14ac:dyDescent="0.4">
      <c r="A1190" s="9" t="s">
        <v>4077</v>
      </c>
      <c r="B1190" s="9" t="s">
        <v>4078</v>
      </c>
      <c r="C1190" s="10"/>
      <c r="D1190" s="12" t="str">
        <f t="shared" si="18"/>
        <v>兵庫県</v>
      </c>
      <c r="E1190" s="11" t="s">
        <v>4079</v>
      </c>
      <c r="F1190" s="10"/>
    </row>
    <row r="1191" spans="1:6" x14ac:dyDescent="0.4">
      <c r="A1191" s="12" t="s">
        <v>4080</v>
      </c>
      <c r="B1191" s="12" t="s">
        <v>4081</v>
      </c>
      <c r="C1191" s="12" t="s">
        <v>4082</v>
      </c>
      <c r="D1191" s="12" t="str">
        <f t="shared" si="18"/>
        <v>兵庫県神戸市</v>
      </c>
      <c r="E1191" s="12" t="s">
        <v>4083</v>
      </c>
      <c r="F1191" s="12" t="s">
        <v>4084</v>
      </c>
    </row>
    <row r="1192" spans="1:6" x14ac:dyDescent="0.4">
      <c r="A1192" s="12" t="s">
        <v>4085</v>
      </c>
      <c r="B1192" s="12" t="s">
        <v>4081</v>
      </c>
      <c r="C1192" s="12" t="s">
        <v>4086</v>
      </c>
      <c r="D1192" s="12" t="str">
        <f t="shared" si="18"/>
        <v>兵庫県姫路市</v>
      </c>
      <c r="E1192" s="12" t="s">
        <v>4083</v>
      </c>
      <c r="F1192" s="12" t="s">
        <v>4087</v>
      </c>
    </row>
    <row r="1193" spans="1:6" x14ac:dyDescent="0.4">
      <c r="A1193" s="12" t="s">
        <v>4088</v>
      </c>
      <c r="B1193" s="12" t="s">
        <v>4081</v>
      </c>
      <c r="C1193" s="12" t="s">
        <v>4089</v>
      </c>
      <c r="D1193" s="12" t="str">
        <f t="shared" si="18"/>
        <v>兵庫県尼崎市</v>
      </c>
      <c r="E1193" s="12" t="s">
        <v>4083</v>
      </c>
      <c r="F1193" s="12" t="s">
        <v>4090</v>
      </c>
    </row>
    <row r="1194" spans="1:6" x14ac:dyDescent="0.4">
      <c r="A1194" s="12" t="s">
        <v>4091</v>
      </c>
      <c r="B1194" s="12" t="s">
        <v>4081</v>
      </c>
      <c r="C1194" s="12" t="s">
        <v>4092</v>
      </c>
      <c r="D1194" s="12" t="str">
        <f t="shared" si="18"/>
        <v>兵庫県明石市</v>
      </c>
      <c r="E1194" s="12" t="s">
        <v>4083</v>
      </c>
      <c r="F1194" s="12" t="s">
        <v>4093</v>
      </c>
    </row>
    <row r="1195" spans="1:6" x14ac:dyDescent="0.4">
      <c r="A1195" s="12" t="s">
        <v>4094</v>
      </c>
      <c r="B1195" s="12" t="s">
        <v>4081</v>
      </c>
      <c r="C1195" s="12" t="s">
        <v>4095</v>
      </c>
      <c r="D1195" s="12" t="str">
        <f t="shared" si="18"/>
        <v>兵庫県西宮市</v>
      </c>
      <c r="E1195" s="12" t="s">
        <v>4083</v>
      </c>
      <c r="F1195" s="12" t="s">
        <v>4096</v>
      </c>
    </row>
    <row r="1196" spans="1:6" x14ac:dyDescent="0.4">
      <c r="A1196" s="12" t="s">
        <v>4097</v>
      </c>
      <c r="B1196" s="12" t="s">
        <v>4081</v>
      </c>
      <c r="C1196" s="12" t="s">
        <v>4098</v>
      </c>
      <c r="D1196" s="12" t="str">
        <f t="shared" si="18"/>
        <v>兵庫県洲本市</v>
      </c>
      <c r="E1196" s="12" t="s">
        <v>4083</v>
      </c>
      <c r="F1196" s="12" t="s">
        <v>4099</v>
      </c>
    </row>
    <row r="1197" spans="1:6" x14ac:dyDescent="0.4">
      <c r="A1197" s="12" t="s">
        <v>4100</v>
      </c>
      <c r="B1197" s="12" t="s">
        <v>4081</v>
      </c>
      <c r="C1197" s="12" t="s">
        <v>4101</v>
      </c>
      <c r="D1197" s="12" t="str">
        <f t="shared" si="18"/>
        <v>兵庫県芦屋市</v>
      </c>
      <c r="E1197" s="12" t="s">
        <v>4083</v>
      </c>
      <c r="F1197" s="12" t="s">
        <v>4102</v>
      </c>
    </row>
    <row r="1198" spans="1:6" x14ac:dyDescent="0.4">
      <c r="A1198" s="12" t="s">
        <v>4103</v>
      </c>
      <c r="B1198" s="12" t="s">
        <v>4081</v>
      </c>
      <c r="C1198" s="12" t="s">
        <v>4104</v>
      </c>
      <c r="D1198" s="12" t="str">
        <f t="shared" si="18"/>
        <v>兵庫県伊丹市</v>
      </c>
      <c r="E1198" s="12" t="s">
        <v>4083</v>
      </c>
      <c r="F1198" s="12" t="s">
        <v>4105</v>
      </c>
    </row>
    <row r="1199" spans="1:6" x14ac:dyDescent="0.4">
      <c r="A1199" s="12" t="s">
        <v>4106</v>
      </c>
      <c r="B1199" s="12" t="s">
        <v>4081</v>
      </c>
      <c r="C1199" s="12" t="s">
        <v>4107</v>
      </c>
      <c r="D1199" s="12" t="str">
        <f t="shared" si="18"/>
        <v>兵庫県相生市</v>
      </c>
      <c r="E1199" s="12" t="s">
        <v>4083</v>
      </c>
      <c r="F1199" s="12" t="s">
        <v>4108</v>
      </c>
    </row>
    <row r="1200" spans="1:6" x14ac:dyDescent="0.4">
      <c r="A1200" s="12" t="s">
        <v>4109</v>
      </c>
      <c r="B1200" s="12" t="s">
        <v>4081</v>
      </c>
      <c r="C1200" s="12" t="s">
        <v>4110</v>
      </c>
      <c r="D1200" s="12" t="str">
        <f t="shared" si="18"/>
        <v>兵庫県豊岡市</v>
      </c>
      <c r="E1200" s="12" t="s">
        <v>4083</v>
      </c>
      <c r="F1200" s="12" t="s">
        <v>4111</v>
      </c>
    </row>
    <row r="1201" spans="1:6" x14ac:dyDescent="0.4">
      <c r="A1201" s="12" t="s">
        <v>4112</v>
      </c>
      <c r="B1201" s="12" t="s">
        <v>4081</v>
      </c>
      <c r="C1201" s="12" t="s">
        <v>4113</v>
      </c>
      <c r="D1201" s="12" t="str">
        <f t="shared" si="18"/>
        <v>兵庫県加古川市</v>
      </c>
      <c r="E1201" s="12" t="s">
        <v>4083</v>
      </c>
      <c r="F1201" s="12" t="s">
        <v>4114</v>
      </c>
    </row>
    <row r="1202" spans="1:6" x14ac:dyDescent="0.4">
      <c r="A1202" s="12" t="s">
        <v>4115</v>
      </c>
      <c r="B1202" s="12" t="s">
        <v>4081</v>
      </c>
      <c r="C1202" s="12" t="s">
        <v>4116</v>
      </c>
      <c r="D1202" s="12" t="str">
        <f t="shared" si="18"/>
        <v>兵庫県赤穂市</v>
      </c>
      <c r="E1202" s="12" t="s">
        <v>4083</v>
      </c>
      <c r="F1202" s="12" t="s">
        <v>4117</v>
      </c>
    </row>
    <row r="1203" spans="1:6" x14ac:dyDescent="0.4">
      <c r="A1203" s="12" t="s">
        <v>4118</v>
      </c>
      <c r="B1203" s="12" t="s">
        <v>4081</v>
      </c>
      <c r="C1203" s="12" t="s">
        <v>4119</v>
      </c>
      <c r="D1203" s="12" t="str">
        <f t="shared" si="18"/>
        <v>兵庫県西脇市</v>
      </c>
      <c r="E1203" s="12" t="s">
        <v>4083</v>
      </c>
      <c r="F1203" s="12" t="s">
        <v>4120</v>
      </c>
    </row>
    <row r="1204" spans="1:6" x14ac:dyDescent="0.4">
      <c r="A1204" s="12" t="s">
        <v>4121</v>
      </c>
      <c r="B1204" s="12" t="s">
        <v>4081</v>
      </c>
      <c r="C1204" s="12" t="s">
        <v>4122</v>
      </c>
      <c r="D1204" s="12" t="str">
        <f t="shared" si="18"/>
        <v>兵庫県宝塚市</v>
      </c>
      <c r="E1204" s="12" t="s">
        <v>4083</v>
      </c>
      <c r="F1204" s="12" t="s">
        <v>4123</v>
      </c>
    </row>
    <row r="1205" spans="1:6" x14ac:dyDescent="0.4">
      <c r="A1205" s="12" t="s">
        <v>4124</v>
      </c>
      <c r="B1205" s="12" t="s">
        <v>4081</v>
      </c>
      <c r="C1205" s="12" t="s">
        <v>4125</v>
      </c>
      <c r="D1205" s="12" t="str">
        <f t="shared" si="18"/>
        <v>兵庫県三木市</v>
      </c>
      <c r="E1205" s="12" t="s">
        <v>4083</v>
      </c>
      <c r="F1205" s="12" t="s">
        <v>4126</v>
      </c>
    </row>
    <row r="1206" spans="1:6" x14ac:dyDescent="0.4">
      <c r="A1206" s="12" t="s">
        <v>4127</v>
      </c>
      <c r="B1206" s="12" t="s">
        <v>4081</v>
      </c>
      <c r="C1206" s="12" t="s">
        <v>4128</v>
      </c>
      <c r="D1206" s="12" t="str">
        <f t="shared" si="18"/>
        <v>兵庫県高砂市</v>
      </c>
      <c r="E1206" s="12" t="s">
        <v>4083</v>
      </c>
      <c r="F1206" s="12" t="s">
        <v>4129</v>
      </c>
    </row>
    <row r="1207" spans="1:6" x14ac:dyDescent="0.4">
      <c r="A1207" s="12" t="s">
        <v>4130</v>
      </c>
      <c r="B1207" s="12" t="s">
        <v>4081</v>
      </c>
      <c r="C1207" s="12" t="s">
        <v>4131</v>
      </c>
      <c r="D1207" s="12" t="str">
        <f t="shared" si="18"/>
        <v>兵庫県川西市</v>
      </c>
      <c r="E1207" s="12" t="s">
        <v>4083</v>
      </c>
      <c r="F1207" s="12" t="s">
        <v>4132</v>
      </c>
    </row>
    <row r="1208" spans="1:6" x14ac:dyDescent="0.4">
      <c r="A1208" s="12" t="s">
        <v>4133</v>
      </c>
      <c r="B1208" s="12" t="s">
        <v>4081</v>
      </c>
      <c r="C1208" s="12" t="s">
        <v>4134</v>
      </c>
      <c r="D1208" s="12" t="str">
        <f t="shared" si="18"/>
        <v>兵庫県小野市</v>
      </c>
      <c r="E1208" s="12" t="s">
        <v>4083</v>
      </c>
      <c r="F1208" s="12" t="s">
        <v>4135</v>
      </c>
    </row>
    <row r="1209" spans="1:6" x14ac:dyDescent="0.4">
      <c r="A1209" s="12" t="s">
        <v>4136</v>
      </c>
      <c r="B1209" s="12" t="s">
        <v>4081</v>
      </c>
      <c r="C1209" s="12" t="s">
        <v>4137</v>
      </c>
      <c r="D1209" s="12" t="str">
        <f t="shared" si="18"/>
        <v>兵庫県三田市</v>
      </c>
      <c r="E1209" s="12" t="s">
        <v>4083</v>
      </c>
      <c r="F1209" s="12" t="s">
        <v>4138</v>
      </c>
    </row>
    <row r="1210" spans="1:6" x14ac:dyDescent="0.4">
      <c r="A1210" s="12" t="s">
        <v>4139</v>
      </c>
      <c r="B1210" s="12" t="s">
        <v>4081</v>
      </c>
      <c r="C1210" s="12" t="s">
        <v>4140</v>
      </c>
      <c r="D1210" s="12" t="str">
        <f t="shared" si="18"/>
        <v>兵庫県加西市</v>
      </c>
      <c r="E1210" s="12" t="s">
        <v>4083</v>
      </c>
      <c r="F1210" s="12" t="s">
        <v>4141</v>
      </c>
    </row>
    <row r="1211" spans="1:6" x14ac:dyDescent="0.4">
      <c r="A1211" s="12" t="s">
        <v>4142</v>
      </c>
      <c r="B1211" s="12" t="s">
        <v>4081</v>
      </c>
      <c r="C1211" s="12" t="s">
        <v>4143</v>
      </c>
      <c r="D1211" s="12" t="str">
        <f t="shared" si="18"/>
        <v>兵庫県丹波篠山市</v>
      </c>
      <c r="E1211" s="12" t="s">
        <v>4083</v>
      </c>
      <c r="F1211" s="12" t="s">
        <v>4144</v>
      </c>
    </row>
    <row r="1212" spans="1:6" x14ac:dyDescent="0.4">
      <c r="A1212" s="12" t="s">
        <v>4145</v>
      </c>
      <c r="B1212" s="12" t="s">
        <v>4081</v>
      </c>
      <c r="C1212" s="12" t="s">
        <v>4146</v>
      </c>
      <c r="D1212" s="12" t="str">
        <f t="shared" si="18"/>
        <v>兵庫県養父市</v>
      </c>
      <c r="E1212" s="12" t="s">
        <v>4083</v>
      </c>
      <c r="F1212" s="12" t="s">
        <v>4147</v>
      </c>
    </row>
    <row r="1213" spans="1:6" x14ac:dyDescent="0.4">
      <c r="A1213" s="12" t="s">
        <v>4148</v>
      </c>
      <c r="B1213" s="12" t="s">
        <v>4081</v>
      </c>
      <c r="C1213" s="12" t="s">
        <v>4149</v>
      </c>
      <c r="D1213" s="12" t="str">
        <f t="shared" si="18"/>
        <v>兵庫県丹波市</v>
      </c>
      <c r="E1213" s="12" t="s">
        <v>4083</v>
      </c>
      <c r="F1213" s="12" t="s">
        <v>4150</v>
      </c>
    </row>
    <row r="1214" spans="1:6" x14ac:dyDescent="0.4">
      <c r="A1214" s="12" t="s">
        <v>4151</v>
      </c>
      <c r="B1214" s="12" t="s">
        <v>4081</v>
      </c>
      <c r="C1214" s="12" t="s">
        <v>4152</v>
      </c>
      <c r="D1214" s="12" t="str">
        <f t="shared" si="18"/>
        <v>兵庫県南あわじ市</v>
      </c>
      <c r="E1214" s="12" t="s">
        <v>4083</v>
      </c>
      <c r="F1214" s="12" t="s">
        <v>4153</v>
      </c>
    </row>
    <row r="1215" spans="1:6" x14ac:dyDescent="0.4">
      <c r="A1215" s="12" t="s">
        <v>4154</v>
      </c>
      <c r="B1215" s="12" t="s">
        <v>4081</v>
      </c>
      <c r="C1215" s="12" t="s">
        <v>4155</v>
      </c>
      <c r="D1215" s="12" t="str">
        <f t="shared" si="18"/>
        <v>兵庫県朝来市</v>
      </c>
      <c r="E1215" s="12" t="s">
        <v>4083</v>
      </c>
      <c r="F1215" s="12" t="s">
        <v>4156</v>
      </c>
    </row>
    <row r="1216" spans="1:6" x14ac:dyDescent="0.4">
      <c r="A1216" s="12" t="s">
        <v>4157</v>
      </c>
      <c r="B1216" s="12" t="s">
        <v>4081</v>
      </c>
      <c r="C1216" s="12" t="s">
        <v>4158</v>
      </c>
      <c r="D1216" s="12" t="str">
        <f t="shared" si="18"/>
        <v>兵庫県淡路市</v>
      </c>
      <c r="E1216" s="12" t="s">
        <v>4083</v>
      </c>
      <c r="F1216" s="12" t="s">
        <v>4159</v>
      </c>
    </row>
    <row r="1217" spans="1:6" x14ac:dyDescent="0.4">
      <c r="A1217" s="12" t="s">
        <v>4160</v>
      </c>
      <c r="B1217" s="12" t="s">
        <v>4081</v>
      </c>
      <c r="C1217" s="12" t="s">
        <v>4161</v>
      </c>
      <c r="D1217" s="12" t="str">
        <f t="shared" si="18"/>
        <v>兵庫県宍粟市</v>
      </c>
      <c r="E1217" s="12" t="s">
        <v>4083</v>
      </c>
      <c r="F1217" s="12" t="s">
        <v>4162</v>
      </c>
    </row>
    <row r="1218" spans="1:6" x14ac:dyDescent="0.4">
      <c r="A1218" s="12" t="s">
        <v>4163</v>
      </c>
      <c r="B1218" s="12" t="s">
        <v>4081</v>
      </c>
      <c r="C1218" s="12" t="s">
        <v>4164</v>
      </c>
      <c r="D1218" s="12" t="str">
        <f t="shared" si="18"/>
        <v>兵庫県加東市</v>
      </c>
      <c r="E1218" s="12" t="s">
        <v>4083</v>
      </c>
      <c r="F1218" s="12" t="s">
        <v>4165</v>
      </c>
    </row>
    <row r="1219" spans="1:6" x14ac:dyDescent="0.4">
      <c r="A1219" s="12" t="s">
        <v>4166</v>
      </c>
      <c r="B1219" s="12" t="s">
        <v>4081</v>
      </c>
      <c r="C1219" s="12" t="s">
        <v>4167</v>
      </c>
      <c r="D1219" s="12" t="str">
        <f t="shared" si="18"/>
        <v>兵庫県たつの市</v>
      </c>
      <c r="E1219" s="12" t="s">
        <v>4083</v>
      </c>
      <c r="F1219" s="12" t="s">
        <v>4168</v>
      </c>
    </row>
    <row r="1220" spans="1:6" x14ac:dyDescent="0.4">
      <c r="A1220" s="12" t="s">
        <v>4169</v>
      </c>
      <c r="B1220" s="12" t="s">
        <v>4081</v>
      </c>
      <c r="C1220" s="12" t="s">
        <v>4170</v>
      </c>
      <c r="D1220" s="12" t="str">
        <f t="shared" ref="D1220:D1283" si="19">B1220&amp;C1220</f>
        <v>兵庫県猪名川町</v>
      </c>
      <c r="E1220" s="12" t="s">
        <v>4083</v>
      </c>
      <c r="F1220" s="12" t="s">
        <v>4171</v>
      </c>
    </row>
    <row r="1221" spans="1:6" x14ac:dyDescent="0.4">
      <c r="A1221" s="12" t="s">
        <v>4172</v>
      </c>
      <c r="B1221" s="12" t="s">
        <v>4081</v>
      </c>
      <c r="C1221" s="12" t="s">
        <v>4173</v>
      </c>
      <c r="D1221" s="12" t="str">
        <f t="shared" si="19"/>
        <v>兵庫県多可町</v>
      </c>
      <c r="E1221" s="12" t="s">
        <v>4083</v>
      </c>
      <c r="F1221" s="12" t="s">
        <v>4174</v>
      </c>
    </row>
    <row r="1222" spans="1:6" x14ac:dyDescent="0.4">
      <c r="A1222" s="12" t="s">
        <v>4175</v>
      </c>
      <c r="B1222" s="12" t="s">
        <v>4081</v>
      </c>
      <c r="C1222" s="12" t="s">
        <v>4176</v>
      </c>
      <c r="D1222" s="12" t="str">
        <f t="shared" si="19"/>
        <v>兵庫県稲美町</v>
      </c>
      <c r="E1222" s="12" t="s">
        <v>4083</v>
      </c>
      <c r="F1222" s="12" t="s">
        <v>4177</v>
      </c>
    </row>
    <row r="1223" spans="1:6" x14ac:dyDescent="0.4">
      <c r="A1223" s="12" t="s">
        <v>4178</v>
      </c>
      <c r="B1223" s="12" t="s">
        <v>4081</v>
      </c>
      <c r="C1223" s="12" t="s">
        <v>4179</v>
      </c>
      <c r="D1223" s="12" t="str">
        <f t="shared" si="19"/>
        <v>兵庫県播磨町</v>
      </c>
      <c r="E1223" s="12" t="s">
        <v>4083</v>
      </c>
      <c r="F1223" s="12" t="s">
        <v>4180</v>
      </c>
    </row>
    <row r="1224" spans="1:6" x14ac:dyDescent="0.4">
      <c r="A1224" s="12" t="s">
        <v>4181</v>
      </c>
      <c r="B1224" s="12" t="s">
        <v>4081</v>
      </c>
      <c r="C1224" s="12" t="s">
        <v>4182</v>
      </c>
      <c r="D1224" s="12" t="str">
        <f t="shared" si="19"/>
        <v>兵庫県市川町</v>
      </c>
      <c r="E1224" s="12" t="s">
        <v>4083</v>
      </c>
      <c r="F1224" s="12" t="s">
        <v>4183</v>
      </c>
    </row>
    <row r="1225" spans="1:6" x14ac:dyDescent="0.4">
      <c r="A1225" s="12" t="s">
        <v>4184</v>
      </c>
      <c r="B1225" s="12" t="s">
        <v>4081</v>
      </c>
      <c r="C1225" s="12" t="s">
        <v>4185</v>
      </c>
      <c r="D1225" s="12" t="str">
        <f t="shared" si="19"/>
        <v>兵庫県福崎町</v>
      </c>
      <c r="E1225" s="12" t="s">
        <v>4083</v>
      </c>
      <c r="F1225" s="12" t="s">
        <v>4186</v>
      </c>
    </row>
    <row r="1226" spans="1:6" x14ac:dyDescent="0.4">
      <c r="A1226" s="12" t="s">
        <v>4187</v>
      </c>
      <c r="B1226" s="12" t="s">
        <v>4081</v>
      </c>
      <c r="C1226" s="12" t="s">
        <v>4188</v>
      </c>
      <c r="D1226" s="12" t="str">
        <f t="shared" si="19"/>
        <v>兵庫県神河町</v>
      </c>
      <c r="E1226" s="12" t="s">
        <v>4083</v>
      </c>
      <c r="F1226" s="12" t="s">
        <v>774</v>
      </c>
    </row>
    <row r="1227" spans="1:6" x14ac:dyDescent="0.4">
      <c r="A1227" s="12" t="s">
        <v>4189</v>
      </c>
      <c r="B1227" s="12" t="s">
        <v>4081</v>
      </c>
      <c r="C1227" s="12" t="s">
        <v>4069</v>
      </c>
      <c r="D1227" s="12" t="str">
        <f t="shared" si="19"/>
        <v>兵庫県太子町</v>
      </c>
      <c r="E1227" s="12" t="s">
        <v>4083</v>
      </c>
      <c r="F1227" s="12" t="s">
        <v>4070</v>
      </c>
    </row>
    <row r="1228" spans="1:6" x14ac:dyDescent="0.4">
      <c r="A1228" s="12" t="s">
        <v>4190</v>
      </c>
      <c r="B1228" s="12" t="s">
        <v>4081</v>
      </c>
      <c r="C1228" s="12" t="s">
        <v>4191</v>
      </c>
      <c r="D1228" s="12" t="str">
        <f t="shared" si="19"/>
        <v>兵庫県上郡町</v>
      </c>
      <c r="E1228" s="12" t="s">
        <v>4083</v>
      </c>
      <c r="F1228" s="12" t="s">
        <v>4192</v>
      </c>
    </row>
    <row r="1229" spans="1:6" x14ac:dyDescent="0.4">
      <c r="A1229" s="12" t="s">
        <v>4193</v>
      </c>
      <c r="B1229" s="12" t="s">
        <v>4081</v>
      </c>
      <c r="C1229" s="12" t="s">
        <v>4194</v>
      </c>
      <c r="D1229" s="12" t="str">
        <f t="shared" si="19"/>
        <v>兵庫県佐用町</v>
      </c>
      <c r="E1229" s="12" t="s">
        <v>4083</v>
      </c>
      <c r="F1229" s="12" t="s">
        <v>4195</v>
      </c>
    </row>
    <row r="1230" spans="1:6" x14ac:dyDescent="0.4">
      <c r="A1230" s="12" t="s">
        <v>4196</v>
      </c>
      <c r="B1230" s="12" t="s">
        <v>4081</v>
      </c>
      <c r="C1230" s="12" t="s">
        <v>4197</v>
      </c>
      <c r="D1230" s="12" t="str">
        <f t="shared" si="19"/>
        <v>兵庫県香美町</v>
      </c>
      <c r="E1230" s="12" t="s">
        <v>4083</v>
      </c>
      <c r="F1230" s="12" t="s">
        <v>4198</v>
      </c>
    </row>
    <row r="1231" spans="1:6" x14ac:dyDescent="0.4">
      <c r="A1231" s="12" t="s">
        <v>4199</v>
      </c>
      <c r="B1231" s="12" t="s">
        <v>4081</v>
      </c>
      <c r="C1231" s="12" t="s">
        <v>4200</v>
      </c>
      <c r="D1231" s="12" t="str">
        <f t="shared" si="19"/>
        <v>兵庫県新温泉町</v>
      </c>
      <c r="E1231" s="12" t="s">
        <v>4083</v>
      </c>
      <c r="F1231" s="12" t="s">
        <v>4201</v>
      </c>
    </row>
    <row r="1232" spans="1:6" x14ac:dyDescent="0.4">
      <c r="A1232" s="9" t="s">
        <v>4202</v>
      </c>
      <c r="B1232" s="9" t="s">
        <v>4203</v>
      </c>
      <c r="C1232" s="10"/>
      <c r="D1232" s="12" t="str">
        <f t="shared" si="19"/>
        <v>奈良県</v>
      </c>
      <c r="E1232" s="11" t="s">
        <v>4204</v>
      </c>
      <c r="F1232" s="10"/>
    </row>
    <row r="1233" spans="1:6" x14ac:dyDescent="0.4">
      <c r="A1233" s="12" t="s">
        <v>4205</v>
      </c>
      <c r="B1233" s="12" t="s">
        <v>4206</v>
      </c>
      <c r="C1233" s="12" t="s">
        <v>4207</v>
      </c>
      <c r="D1233" s="12" t="str">
        <f t="shared" si="19"/>
        <v>奈良県奈良市</v>
      </c>
      <c r="E1233" s="12" t="s">
        <v>4208</v>
      </c>
      <c r="F1233" s="12" t="s">
        <v>4209</v>
      </c>
    </row>
    <row r="1234" spans="1:6" x14ac:dyDescent="0.4">
      <c r="A1234" s="12" t="s">
        <v>4210</v>
      </c>
      <c r="B1234" s="12" t="s">
        <v>4206</v>
      </c>
      <c r="C1234" s="12" t="s">
        <v>4211</v>
      </c>
      <c r="D1234" s="12" t="str">
        <f t="shared" si="19"/>
        <v>奈良県大和高田市</v>
      </c>
      <c r="E1234" s="12" t="s">
        <v>4208</v>
      </c>
      <c r="F1234" s="12" t="s">
        <v>4212</v>
      </c>
    </row>
    <row r="1235" spans="1:6" x14ac:dyDescent="0.4">
      <c r="A1235" s="12" t="s">
        <v>4213</v>
      </c>
      <c r="B1235" s="12" t="s">
        <v>4206</v>
      </c>
      <c r="C1235" s="12" t="s">
        <v>4214</v>
      </c>
      <c r="D1235" s="12" t="str">
        <f t="shared" si="19"/>
        <v>奈良県大和郡山市</v>
      </c>
      <c r="E1235" s="12" t="s">
        <v>4208</v>
      </c>
      <c r="F1235" s="12" t="s">
        <v>4215</v>
      </c>
    </row>
    <row r="1236" spans="1:6" x14ac:dyDescent="0.4">
      <c r="A1236" s="12" t="s">
        <v>4216</v>
      </c>
      <c r="B1236" s="12" t="s">
        <v>4206</v>
      </c>
      <c r="C1236" s="12" t="s">
        <v>4217</v>
      </c>
      <c r="D1236" s="12" t="str">
        <f t="shared" si="19"/>
        <v>奈良県天理市</v>
      </c>
      <c r="E1236" s="12" t="s">
        <v>4208</v>
      </c>
      <c r="F1236" s="12" t="s">
        <v>4218</v>
      </c>
    </row>
    <row r="1237" spans="1:6" x14ac:dyDescent="0.4">
      <c r="A1237" s="12" t="s">
        <v>4219</v>
      </c>
      <c r="B1237" s="12" t="s">
        <v>4206</v>
      </c>
      <c r="C1237" s="12" t="s">
        <v>4220</v>
      </c>
      <c r="D1237" s="12" t="str">
        <f t="shared" si="19"/>
        <v>奈良県橿原市</v>
      </c>
      <c r="E1237" s="12" t="s">
        <v>4208</v>
      </c>
      <c r="F1237" s="12" t="s">
        <v>4221</v>
      </c>
    </row>
    <row r="1238" spans="1:6" x14ac:dyDescent="0.4">
      <c r="A1238" s="12" t="s">
        <v>4222</v>
      </c>
      <c r="B1238" s="12" t="s">
        <v>4206</v>
      </c>
      <c r="C1238" s="12" t="s">
        <v>4223</v>
      </c>
      <c r="D1238" s="12" t="str">
        <f t="shared" si="19"/>
        <v>奈良県桜井市</v>
      </c>
      <c r="E1238" s="12" t="s">
        <v>4208</v>
      </c>
      <c r="F1238" s="12" t="s">
        <v>4224</v>
      </c>
    </row>
    <row r="1239" spans="1:6" x14ac:dyDescent="0.4">
      <c r="A1239" s="12" t="s">
        <v>4225</v>
      </c>
      <c r="B1239" s="12" t="s">
        <v>4206</v>
      </c>
      <c r="C1239" s="12" t="s">
        <v>4226</v>
      </c>
      <c r="D1239" s="12" t="str">
        <f t="shared" si="19"/>
        <v>奈良県五條市</v>
      </c>
      <c r="E1239" s="12" t="s">
        <v>4208</v>
      </c>
      <c r="F1239" s="12" t="s">
        <v>4227</v>
      </c>
    </row>
    <row r="1240" spans="1:6" x14ac:dyDescent="0.4">
      <c r="A1240" s="12" t="s">
        <v>4228</v>
      </c>
      <c r="B1240" s="12" t="s">
        <v>4206</v>
      </c>
      <c r="C1240" s="12" t="s">
        <v>4229</v>
      </c>
      <c r="D1240" s="12" t="str">
        <f t="shared" si="19"/>
        <v>奈良県御所市</v>
      </c>
      <c r="E1240" s="12" t="s">
        <v>4208</v>
      </c>
      <c r="F1240" s="12" t="s">
        <v>4230</v>
      </c>
    </row>
    <row r="1241" spans="1:6" x14ac:dyDescent="0.4">
      <c r="A1241" s="12" t="s">
        <v>4231</v>
      </c>
      <c r="B1241" s="12" t="s">
        <v>4206</v>
      </c>
      <c r="C1241" s="12" t="s">
        <v>4232</v>
      </c>
      <c r="D1241" s="12" t="str">
        <f t="shared" si="19"/>
        <v>奈良県生駒市</v>
      </c>
      <c r="E1241" s="12" t="s">
        <v>4208</v>
      </c>
      <c r="F1241" s="12" t="s">
        <v>4233</v>
      </c>
    </row>
    <row r="1242" spans="1:6" x14ac:dyDescent="0.4">
      <c r="A1242" s="12" t="s">
        <v>4234</v>
      </c>
      <c r="B1242" s="12" t="s">
        <v>4206</v>
      </c>
      <c r="C1242" s="12" t="s">
        <v>4235</v>
      </c>
      <c r="D1242" s="12" t="str">
        <f t="shared" si="19"/>
        <v>奈良県香芝市</v>
      </c>
      <c r="E1242" s="12" t="s">
        <v>4208</v>
      </c>
      <c r="F1242" s="12" t="s">
        <v>4236</v>
      </c>
    </row>
    <row r="1243" spans="1:6" x14ac:dyDescent="0.4">
      <c r="A1243" s="12" t="s">
        <v>4237</v>
      </c>
      <c r="B1243" s="12" t="s">
        <v>4206</v>
      </c>
      <c r="C1243" s="12" t="s">
        <v>4238</v>
      </c>
      <c r="D1243" s="12" t="str">
        <f t="shared" si="19"/>
        <v>奈良県葛城市</v>
      </c>
      <c r="E1243" s="12" t="s">
        <v>4208</v>
      </c>
      <c r="F1243" s="12" t="s">
        <v>4239</v>
      </c>
    </row>
    <row r="1244" spans="1:6" x14ac:dyDescent="0.4">
      <c r="A1244" s="12" t="s">
        <v>4240</v>
      </c>
      <c r="B1244" s="12" t="s">
        <v>4206</v>
      </c>
      <c r="C1244" s="12" t="s">
        <v>4241</v>
      </c>
      <c r="D1244" s="12" t="str">
        <f t="shared" si="19"/>
        <v>奈良県宇陀市</v>
      </c>
      <c r="E1244" s="12" t="s">
        <v>4208</v>
      </c>
      <c r="F1244" s="12" t="s">
        <v>4242</v>
      </c>
    </row>
    <row r="1245" spans="1:6" x14ac:dyDescent="0.4">
      <c r="A1245" s="12" t="s">
        <v>4243</v>
      </c>
      <c r="B1245" s="12" t="s">
        <v>4206</v>
      </c>
      <c r="C1245" s="12" t="s">
        <v>4244</v>
      </c>
      <c r="D1245" s="12" t="str">
        <f t="shared" si="19"/>
        <v>奈良県山添村</v>
      </c>
      <c r="E1245" s="12" t="s">
        <v>4208</v>
      </c>
      <c r="F1245" s="12" t="s">
        <v>4245</v>
      </c>
    </row>
    <row r="1246" spans="1:6" x14ac:dyDescent="0.4">
      <c r="A1246" s="12" t="s">
        <v>4246</v>
      </c>
      <c r="B1246" s="12" t="s">
        <v>4206</v>
      </c>
      <c r="C1246" s="12" t="s">
        <v>4247</v>
      </c>
      <c r="D1246" s="12" t="str">
        <f t="shared" si="19"/>
        <v>奈良県平群町</v>
      </c>
      <c r="E1246" s="12" t="s">
        <v>4208</v>
      </c>
      <c r="F1246" s="12" t="s">
        <v>4248</v>
      </c>
    </row>
    <row r="1247" spans="1:6" x14ac:dyDescent="0.4">
      <c r="A1247" s="12" t="s">
        <v>4249</v>
      </c>
      <c r="B1247" s="12" t="s">
        <v>4206</v>
      </c>
      <c r="C1247" s="12" t="s">
        <v>4250</v>
      </c>
      <c r="D1247" s="12" t="str">
        <f t="shared" si="19"/>
        <v>奈良県三郷町</v>
      </c>
      <c r="E1247" s="12" t="s">
        <v>4208</v>
      </c>
      <c r="F1247" s="12" t="s">
        <v>4251</v>
      </c>
    </row>
    <row r="1248" spans="1:6" x14ac:dyDescent="0.4">
      <c r="A1248" s="12" t="s">
        <v>4252</v>
      </c>
      <c r="B1248" s="12" t="s">
        <v>4206</v>
      </c>
      <c r="C1248" s="12" t="s">
        <v>4253</v>
      </c>
      <c r="D1248" s="12" t="str">
        <f t="shared" si="19"/>
        <v>奈良県斑鳩町</v>
      </c>
      <c r="E1248" s="12" t="s">
        <v>4208</v>
      </c>
      <c r="F1248" s="12" t="s">
        <v>4254</v>
      </c>
    </row>
    <row r="1249" spans="1:6" x14ac:dyDescent="0.4">
      <c r="A1249" s="12" t="s">
        <v>4255</v>
      </c>
      <c r="B1249" s="12" t="s">
        <v>4206</v>
      </c>
      <c r="C1249" s="12" t="s">
        <v>4256</v>
      </c>
      <c r="D1249" s="12" t="str">
        <f t="shared" si="19"/>
        <v>奈良県安堵町</v>
      </c>
      <c r="E1249" s="12" t="s">
        <v>4208</v>
      </c>
      <c r="F1249" s="12" t="s">
        <v>4257</v>
      </c>
    </row>
    <row r="1250" spans="1:6" x14ac:dyDescent="0.4">
      <c r="A1250" s="12" t="s">
        <v>4258</v>
      </c>
      <c r="B1250" s="12" t="s">
        <v>4206</v>
      </c>
      <c r="C1250" s="12" t="s">
        <v>1562</v>
      </c>
      <c r="D1250" s="12" t="str">
        <f t="shared" si="19"/>
        <v>奈良県川西町</v>
      </c>
      <c r="E1250" s="12" t="s">
        <v>4208</v>
      </c>
      <c r="F1250" s="12" t="s">
        <v>4259</v>
      </c>
    </row>
    <row r="1251" spans="1:6" x14ac:dyDescent="0.4">
      <c r="A1251" s="12" t="s">
        <v>4260</v>
      </c>
      <c r="B1251" s="12" t="s">
        <v>4206</v>
      </c>
      <c r="C1251" s="12" t="s">
        <v>4261</v>
      </c>
      <c r="D1251" s="12" t="str">
        <f t="shared" si="19"/>
        <v>奈良県三宅町</v>
      </c>
      <c r="E1251" s="12" t="s">
        <v>4208</v>
      </c>
      <c r="F1251" s="12" t="s">
        <v>4262</v>
      </c>
    </row>
    <row r="1252" spans="1:6" x14ac:dyDescent="0.4">
      <c r="A1252" s="12" t="s">
        <v>4263</v>
      </c>
      <c r="B1252" s="12" t="s">
        <v>4206</v>
      </c>
      <c r="C1252" s="12" t="s">
        <v>4264</v>
      </c>
      <c r="D1252" s="12" t="str">
        <f t="shared" si="19"/>
        <v>奈良県田原本町</v>
      </c>
      <c r="E1252" s="12" t="s">
        <v>4208</v>
      </c>
      <c r="F1252" s="12" t="s">
        <v>4265</v>
      </c>
    </row>
    <row r="1253" spans="1:6" x14ac:dyDescent="0.4">
      <c r="A1253" s="12" t="s">
        <v>4266</v>
      </c>
      <c r="B1253" s="12" t="s">
        <v>4206</v>
      </c>
      <c r="C1253" s="12" t="s">
        <v>4267</v>
      </c>
      <c r="D1253" s="12" t="str">
        <f t="shared" si="19"/>
        <v>奈良県曽爾村</v>
      </c>
      <c r="E1253" s="12" t="s">
        <v>4208</v>
      </c>
      <c r="F1253" s="12" t="s">
        <v>4268</v>
      </c>
    </row>
    <row r="1254" spans="1:6" x14ac:dyDescent="0.4">
      <c r="A1254" s="12" t="s">
        <v>4269</v>
      </c>
      <c r="B1254" s="12" t="s">
        <v>4206</v>
      </c>
      <c r="C1254" s="12" t="s">
        <v>4270</v>
      </c>
      <c r="D1254" s="12" t="str">
        <f t="shared" si="19"/>
        <v>奈良県御杖村</v>
      </c>
      <c r="E1254" s="12" t="s">
        <v>4208</v>
      </c>
      <c r="F1254" s="12" t="s">
        <v>4271</v>
      </c>
    </row>
    <row r="1255" spans="1:6" x14ac:dyDescent="0.4">
      <c r="A1255" s="12" t="s">
        <v>4272</v>
      </c>
      <c r="B1255" s="12" t="s">
        <v>4206</v>
      </c>
      <c r="C1255" s="12" t="s">
        <v>4273</v>
      </c>
      <c r="D1255" s="12" t="str">
        <f t="shared" si="19"/>
        <v>奈良県高取町</v>
      </c>
      <c r="E1255" s="12" t="s">
        <v>4208</v>
      </c>
      <c r="F1255" s="12" t="s">
        <v>4274</v>
      </c>
    </row>
    <row r="1256" spans="1:6" x14ac:dyDescent="0.4">
      <c r="A1256" s="12" t="s">
        <v>4275</v>
      </c>
      <c r="B1256" s="12" t="s">
        <v>4206</v>
      </c>
      <c r="C1256" s="12" t="s">
        <v>4276</v>
      </c>
      <c r="D1256" s="12" t="str">
        <f t="shared" si="19"/>
        <v>奈良県明日香村</v>
      </c>
      <c r="E1256" s="12" t="s">
        <v>4208</v>
      </c>
      <c r="F1256" s="12" t="s">
        <v>4277</v>
      </c>
    </row>
    <row r="1257" spans="1:6" x14ac:dyDescent="0.4">
      <c r="A1257" s="12" t="s">
        <v>4278</v>
      </c>
      <c r="B1257" s="12" t="s">
        <v>4206</v>
      </c>
      <c r="C1257" s="12" t="s">
        <v>4279</v>
      </c>
      <c r="D1257" s="12" t="str">
        <f t="shared" si="19"/>
        <v>奈良県上牧町</v>
      </c>
      <c r="E1257" s="12" t="s">
        <v>4208</v>
      </c>
      <c r="F1257" s="12" t="s">
        <v>4280</v>
      </c>
    </row>
    <row r="1258" spans="1:6" x14ac:dyDescent="0.4">
      <c r="A1258" s="12" t="s">
        <v>4281</v>
      </c>
      <c r="B1258" s="12" t="s">
        <v>4206</v>
      </c>
      <c r="C1258" s="12" t="s">
        <v>4282</v>
      </c>
      <c r="D1258" s="12" t="str">
        <f t="shared" si="19"/>
        <v>奈良県王寺町</v>
      </c>
      <c r="E1258" s="12" t="s">
        <v>4208</v>
      </c>
      <c r="F1258" s="12" t="s">
        <v>4283</v>
      </c>
    </row>
    <row r="1259" spans="1:6" x14ac:dyDescent="0.4">
      <c r="A1259" s="12" t="s">
        <v>4284</v>
      </c>
      <c r="B1259" s="12" t="s">
        <v>4206</v>
      </c>
      <c r="C1259" s="12" t="s">
        <v>4285</v>
      </c>
      <c r="D1259" s="12" t="str">
        <f t="shared" si="19"/>
        <v>奈良県広陵町</v>
      </c>
      <c r="E1259" s="12" t="s">
        <v>4208</v>
      </c>
      <c r="F1259" s="12" t="s">
        <v>4286</v>
      </c>
    </row>
    <row r="1260" spans="1:6" x14ac:dyDescent="0.4">
      <c r="A1260" s="12" t="s">
        <v>4287</v>
      </c>
      <c r="B1260" s="12" t="s">
        <v>4206</v>
      </c>
      <c r="C1260" s="12" t="s">
        <v>4288</v>
      </c>
      <c r="D1260" s="12" t="str">
        <f t="shared" si="19"/>
        <v>奈良県河合町</v>
      </c>
      <c r="E1260" s="12" t="s">
        <v>4208</v>
      </c>
      <c r="F1260" s="12" t="s">
        <v>4289</v>
      </c>
    </row>
    <row r="1261" spans="1:6" x14ac:dyDescent="0.4">
      <c r="A1261" s="12" t="s">
        <v>4290</v>
      </c>
      <c r="B1261" s="12" t="s">
        <v>4206</v>
      </c>
      <c r="C1261" s="12" t="s">
        <v>4291</v>
      </c>
      <c r="D1261" s="12" t="str">
        <f t="shared" si="19"/>
        <v>奈良県吉野町</v>
      </c>
      <c r="E1261" s="12" t="s">
        <v>4208</v>
      </c>
      <c r="F1261" s="12" t="s">
        <v>4292</v>
      </c>
    </row>
    <row r="1262" spans="1:6" x14ac:dyDescent="0.4">
      <c r="A1262" s="12" t="s">
        <v>4293</v>
      </c>
      <c r="B1262" s="12" t="s">
        <v>4206</v>
      </c>
      <c r="C1262" s="12" t="s">
        <v>4294</v>
      </c>
      <c r="D1262" s="12" t="str">
        <f t="shared" si="19"/>
        <v>奈良県大淀町</v>
      </c>
      <c r="E1262" s="12" t="s">
        <v>4208</v>
      </c>
      <c r="F1262" s="12" t="s">
        <v>4295</v>
      </c>
    </row>
    <row r="1263" spans="1:6" x14ac:dyDescent="0.4">
      <c r="A1263" s="12" t="s">
        <v>4296</v>
      </c>
      <c r="B1263" s="12" t="s">
        <v>4206</v>
      </c>
      <c r="C1263" s="12" t="s">
        <v>4297</v>
      </c>
      <c r="D1263" s="12" t="str">
        <f t="shared" si="19"/>
        <v>奈良県下市町</v>
      </c>
      <c r="E1263" s="12" t="s">
        <v>4208</v>
      </c>
      <c r="F1263" s="12" t="s">
        <v>4298</v>
      </c>
    </row>
    <row r="1264" spans="1:6" x14ac:dyDescent="0.4">
      <c r="A1264" s="12" t="s">
        <v>4299</v>
      </c>
      <c r="B1264" s="12" t="s">
        <v>4206</v>
      </c>
      <c r="C1264" s="12" t="s">
        <v>4300</v>
      </c>
      <c r="D1264" s="12" t="str">
        <f t="shared" si="19"/>
        <v>奈良県黒滝村</v>
      </c>
      <c r="E1264" s="12" t="s">
        <v>4208</v>
      </c>
      <c r="F1264" s="12" t="s">
        <v>4301</v>
      </c>
    </row>
    <row r="1265" spans="1:6" x14ac:dyDescent="0.4">
      <c r="A1265" s="12" t="s">
        <v>4302</v>
      </c>
      <c r="B1265" s="12" t="s">
        <v>4206</v>
      </c>
      <c r="C1265" s="12" t="s">
        <v>4303</v>
      </c>
      <c r="D1265" s="12" t="str">
        <f t="shared" si="19"/>
        <v>奈良県天川村</v>
      </c>
      <c r="E1265" s="12" t="s">
        <v>4208</v>
      </c>
      <c r="F1265" s="12" t="s">
        <v>4304</v>
      </c>
    </row>
    <row r="1266" spans="1:6" x14ac:dyDescent="0.4">
      <c r="A1266" s="12" t="s">
        <v>4305</v>
      </c>
      <c r="B1266" s="12" t="s">
        <v>4206</v>
      </c>
      <c r="C1266" s="12" t="s">
        <v>4306</v>
      </c>
      <c r="D1266" s="12" t="str">
        <f t="shared" si="19"/>
        <v>奈良県野迫川村</v>
      </c>
      <c r="E1266" s="12" t="s">
        <v>4208</v>
      </c>
      <c r="F1266" s="12" t="s">
        <v>4307</v>
      </c>
    </row>
    <row r="1267" spans="1:6" x14ac:dyDescent="0.4">
      <c r="A1267" s="12" t="s">
        <v>4308</v>
      </c>
      <c r="B1267" s="12" t="s">
        <v>4206</v>
      </c>
      <c r="C1267" s="12" t="s">
        <v>4309</v>
      </c>
      <c r="D1267" s="12" t="str">
        <f t="shared" si="19"/>
        <v>奈良県十津川村</v>
      </c>
      <c r="E1267" s="12" t="s">
        <v>4208</v>
      </c>
      <c r="F1267" s="12" t="s">
        <v>4310</v>
      </c>
    </row>
    <row r="1268" spans="1:6" x14ac:dyDescent="0.4">
      <c r="A1268" s="12" t="s">
        <v>4311</v>
      </c>
      <c r="B1268" s="12" t="s">
        <v>4206</v>
      </c>
      <c r="C1268" s="12" t="s">
        <v>4312</v>
      </c>
      <c r="D1268" s="12" t="str">
        <f t="shared" si="19"/>
        <v>奈良県下北山村</v>
      </c>
      <c r="E1268" s="12" t="s">
        <v>4208</v>
      </c>
      <c r="F1268" s="12" t="s">
        <v>4313</v>
      </c>
    </row>
    <row r="1269" spans="1:6" x14ac:dyDescent="0.4">
      <c r="A1269" s="12" t="s">
        <v>4314</v>
      </c>
      <c r="B1269" s="12" t="s">
        <v>4206</v>
      </c>
      <c r="C1269" s="12" t="s">
        <v>4315</v>
      </c>
      <c r="D1269" s="12" t="str">
        <f t="shared" si="19"/>
        <v>奈良県上北山村</v>
      </c>
      <c r="E1269" s="12" t="s">
        <v>4208</v>
      </c>
      <c r="F1269" s="12" t="s">
        <v>4316</v>
      </c>
    </row>
    <row r="1270" spans="1:6" x14ac:dyDescent="0.4">
      <c r="A1270" s="12" t="s">
        <v>4317</v>
      </c>
      <c r="B1270" s="12" t="s">
        <v>4206</v>
      </c>
      <c r="C1270" s="12" t="s">
        <v>3146</v>
      </c>
      <c r="D1270" s="12" t="str">
        <f t="shared" si="19"/>
        <v>奈良県川上村</v>
      </c>
      <c r="E1270" s="12" t="s">
        <v>4208</v>
      </c>
      <c r="F1270" s="12" t="s">
        <v>3147</v>
      </c>
    </row>
    <row r="1271" spans="1:6" x14ac:dyDescent="0.4">
      <c r="A1271" s="12" t="s">
        <v>4318</v>
      </c>
      <c r="B1271" s="12" t="s">
        <v>4206</v>
      </c>
      <c r="C1271" s="12" t="s">
        <v>4319</v>
      </c>
      <c r="D1271" s="12" t="str">
        <f t="shared" si="19"/>
        <v>奈良県東吉野村</v>
      </c>
      <c r="E1271" s="12" t="s">
        <v>4208</v>
      </c>
      <c r="F1271" s="12" t="s">
        <v>4320</v>
      </c>
    </row>
    <row r="1272" spans="1:6" x14ac:dyDescent="0.4">
      <c r="A1272" s="9" t="s">
        <v>4321</v>
      </c>
      <c r="B1272" s="9" t="s">
        <v>4322</v>
      </c>
      <c r="C1272" s="10"/>
      <c r="D1272" s="12" t="str">
        <f t="shared" si="19"/>
        <v>和歌山県</v>
      </c>
      <c r="E1272" s="11" t="s">
        <v>4323</v>
      </c>
      <c r="F1272" s="10"/>
    </row>
    <row r="1273" spans="1:6" x14ac:dyDescent="0.4">
      <c r="A1273" s="12" t="s">
        <v>4324</v>
      </c>
      <c r="B1273" s="12" t="s">
        <v>4325</v>
      </c>
      <c r="C1273" s="12" t="s">
        <v>4326</v>
      </c>
      <c r="D1273" s="12" t="str">
        <f t="shared" si="19"/>
        <v>和歌山県和歌山市</v>
      </c>
      <c r="E1273" s="12" t="s">
        <v>4327</v>
      </c>
      <c r="F1273" s="12" t="s">
        <v>4328</v>
      </c>
    </row>
    <row r="1274" spans="1:6" x14ac:dyDescent="0.4">
      <c r="A1274" s="12" t="s">
        <v>4329</v>
      </c>
      <c r="B1274" s="12" t="s">
        <v>4325</v>
      </c>
      <c r="C1274" s="12" t="s">
        <v>4330</v>
      </c>
      <c r="D1274" s="12" t="str">
        <f t="shared" si="19"/>
        <v>和歌山県海南市</v>
      </c>
      <c r="E1274" s="12" t="s">
        <v>4327</v>
      </c>
      <c r="F1274" s="12" t="s">
        <v>4331</v>
      </c>
    </row>
    <row r="1275" spans="1:6" x14ac:dyDescent="0.4">
      <c r="A1275" s="12" t="s">
        <v>4332</v>
      </c>
      <c r="B1275" s="12" t="s">
        <v>4325</v>
      </c>
      <c r="C1275" s="12" t="s">
        <v>4333</v>
      </c>
      <c r="D1275" s="12" t="str">
        <f t="shared" si="19"/>
        <v>和歌山県橋本市</v>
      </c>
      <c r="E1275" s="12" t="s">
        <v>4327</v>
      </c>
      <c r="F1275" s="12" t="s">
        <v>4334</v>
      </c>
    </row>
    <row r="1276" spans="1:6" x14ac:dyDescent="0.4">
      <c r="A1276" s="12" t="s">
        <v>4335</v>
      </c>
      <c r="B1276" s="12" t="s">
        <v>4325</v>
      </c>
      <c r="C1276" s="12" t="s">
        <v>4336</v>
      </c>
      <c r="D1276" s="12" t="str">
        <f t="shared" si="19"/>
        <v>和歌山県有田市</v>
      </c>
      <c r="E1276" s="12" t="s">
        <v>4327</v>
      </c>
      <c r="F1276" s="12" t="s">
        <v>4337</v>
      </c>
    </row>
    <row r="1277" spans="1:6" x14ac:dyDescent="0.4">
      <c r="A1277" s="12" t="s">
        <v>4338</v>
      </c>
      <c r="B1277" s="12" t="s">
        <v>4325</v>
      </c>
      <c r="C1277" s="12" t="s">
        <v>4339</v>
      </c>
      <c r="D1277" s="12" t="str">
        <f t="shared" si="19"/>
        <v>和歌山県御坊市</v>
      </c>
      <c r="E1277" s="12" t="s">
        <v>4327</v>
      </c>
      <c r="F1277" s="12" t="s">
        <v>4340</v>
      </c>
    </row>
    <row r="1278" spans="1:6" x14ac:dyDescent="0.4">
      <c r="A1278" s="12" t="s">
        <v>4341</v>
      </c>
      <c r="B1278" s="12" t="s">
        <v>4325</v>
      </c>
      <c r="C1278" s="12" t="s">
        <v>4342</v>
      </c>
      <c r="D1278" s="12" t="str">
        <f t="shared" si="19"/>
        <v>和歌山県田辺市</v>
      </c>
      <c r="E1278" s="12" t="s">
        <v>4327</v>
      </c>
      <c r="F1278" s="12" t="s">
        <v>4343</v>
      </c>
    </row>
    <row r="1279" spans="1:6" x14ac:dyDescent="0.4">
      <c r="A1279" s="12" t="s">
        <v>4344</v>
      </c>
      <c r="B1279" s="12" t="s">
        <v>4325</v>
      </c>
      <c r="C1279" s="12" t="s">
        <v>4345</v>
      </c>
      <c r="D1279" s="12" t="str">
        <f t="shared" si="19"/>
        <v>和歌山県新宮市</v>
      </c>
      <c r="E1279" s="12" t="s">
        <v>4327</v>
      </c>
      <c r="F1279" s="12" t="s">
        <v>4346</v>
      </c>
    </row>
    <row r="1280" spans="1:6" x14ac:dyDescent="0.4">
      <c r="A1280" s="12" t="s">
        <v>4347</v>
      </c>
      <c r="B1280" s="12" t="s">
        <v>4325</v>
      </c>
      <c r="C1280" s="12" t="s">
        <v>4348</v>
      </c>
      <c r="D1280" s="12" t="str">
        <f t="shared" si="19"/>
        <v>和歌山県紀の川市</v>
      </c>
      <c r="E1280" s="12" t="s">
        <v>4327</v>
      </c>
      <c r="F1280" s="12" t="s">
        <v>4349</v>
      </c>
    </row>
    <row r="1281" spans="1:6" x14ac:dyDescent="0.4">
      <c r="A1281" s="12" t="s">
        <v>4350</v>
      </c>
      <c r="B1281" s="12" t="s">
        <v>4325</v>
      </c>
      <c r="C1281" s="12" t="s">
        <v>4351</v>
      </c>
      <c r="D1281" s="12" t="str">
        <f t="shared" si="19"/>
        <v>和歌山県岩出市</v>
      </c>
      <c r="E1281" s="12" t="s">
        <v>4327</v>
      </c>
      <c r="F1281" s="12" t="s">
        <v>4352</v>
      </c>
    </row>
    <row r="1282" spans="1:6" x14ac:dyDescent="0.4">
      <c r="A1282" s="12" t="s">
        <v>4353</v>
      </c>
      <c r="B1282" s="12" t="s">
        <v>4325</v>
      </c>
      <c r="C1282" s="12" t="s">
        <v>4354</v>
      </c>
      <c r="D1282" s="12" t="str">
        <f t="shared" si="19"/>
        <v>和歌山県紀美野町</v>
      </c>
      <c r="E1282" s="12" t="s">
        <v>4327</v>
      </c>
      <c r="F1282" s="12" t="s">
        <v>4355</v>
      </c>
    </row>
    <row r="1283" spans="1:6" x14ac:dyDescent="0.4">
      <c r="A1283" s="12" t="s">
        <v>4356</v>
      </c>
      <c r="B1283" s="12" t="s">
        <v>4325</v>
      </c>
      <c r="C1283" s="12" t="s">
        <v>4357</v>
      </c>
      <c r="D1283" s="12" t="str">
        <f t="shared" si="19"/>
        <v>和歌山県かつらぎ町</v>
      </c>
      <c r="E1283" s="12" t="s">
        <v>4327</v>
      </c>
      <c r="F1283" s="12" t="s">
        <v>4358</v>
      </c>
    </row>
    <row r="1284" spans="1:6" x14ac:dyDescent="0.4">
      <c r="A1284" s="12" t="s">
        <v>4359</v>
      </c>
      <c r="B1284" s="12" t="s">
        <v>4325</v>
      </c>
      <c r="C1284" s="12" t="s">
        <v>4360</v>
      </c>
      <c r="D1284" s="12" t="str">
        <f t="shared" ref="D1284:D1347" si="20">B1284&amp;C1284</f>
        <v>和歌山県九度山町</v>
      </c>
      <c r="E1284" s="12" t="s">
        <v>4327</v>
      </c>
      <c r="F1284" s="12" t="s">
        <v>4361</v>
      </c>
    </row>
    <row r="1285" spans="1:6" x14ac:dyDescent="0.4">
      <c r="A1285" s="12" t="s">
        <v>4362</v>
      </c>
      <c r="B1285" s="12" t="s">
        <v>4325</v>
      </c>
      <c r="C1285" s="12" t="s">
        <v>4363</v>
      </c>
      <c r="D1285" s="12" t="str">
        <f t="shared" si="20"/>
        <v>和歌山県高野町</v>
      </c>
      <c r="E1285" s="12" t="s">
        <v>4327</v>
      </c>
      <c r="F1285" s="12" t="s">
        <v>4364</v>
      </c>
    </row>
    <row r="1286" spans="1:6" x14ac:dyDescent="0.4">
      <c r="A1286" s="12" t="s">
        <v>4365</v>
      </c>
      <c r="B1286" s="12" t="s">
        <v>4325</v>
      </c>
      <c r="C1286" s="12" t="s">
        <v>4366</v>
      </c>
      <c r="D1286" s="12" t="str">
        <f t="shared" si="20"/>
        <v>和歌山県湯浅町</v>
      </c>
      <c r="E1286" s="12" t="s">
        <v>4327</v>
      </c>
      <c r="F1286" s="12" t="s">
        <v>4367</v>
      </c>
    </row>
    <row r="1287" spans="1:6" x14ac:dyDescent="0.4">
      <c r="A1287" s="12" t="s">
        <v>4368</v>
      </c>
      <c r="B1287" s="12" t="s">
        <v>4325</v>
      </c>
      <c r="C1287" s="12" t="s">
        <v>4369</v>
      </c>
      <c r="D1287" s="12" t="str">
        <f t="shared" si="20"/>
        <v>和歌山県広川町</v>
      </c>
      <c r="E1287" s="12" t="s">
        <v>4327</v>
      </c>
      <c r="F1287" s="12" t="s">
        <v>4370</v>
      </c>
    </row>
    <row r="1288" spans="1:6" x14ac:dyDescent="0.4">
      <c r="A1288" s="12" t="s">
        <v>4371</v>
      </c>
      <c r="B1288" s="12" t="s">
        <v>4325</v>
      </c>
      <c r="C1288" s="12" t="s">
        <v>4372</v>
      </c>
      <c r="D1288" s="12" t="str">
        <f t="shared" si="20"/>
        <v>和歌山県有田川町</v>
      </c>
      <c r="E1288" s="12" t="s">
        <v>4327</v>
      </c>
      <c r="F1288" s="12" t="s">
        <v>4373</v>
      </c>
    </row>
    <row r="1289" spans="1:6" x14ac:dyDescent="0.4">
      <c r="A1289" s="12" t="s">
        <v>4374</v>
      </c>
      <c r="B1289" s="12" t="s">
        <v>4325</v>
      </c>
      <c r="C1289" s="12" t="s">
        <v>2986</v>
      </c>
      <c r="D1289" s="12" t="str">
        <f t="shared" si="20"/>
        <v>和歌山県美浜町</v>
      </c>
      <c r="E1289" s="12" t="s">
        <v>4327</v>
      </c>
      <c r="F1289" s="12" t="s">
        <v>2987</v>
      </c>
    </row>
    <row r="1290" spans="1:6" x14ac:dyDescent="0.4">
      <c r="A1290" s="12" t="s">
        <v>4375</v>
      </c>
      <c r="B1290" s="12" t="s">
        <v>4325</v>
      </c>
      <c r="C1290" s="12" t="s">
        <v>928</v>
      </c>
      <c r="D1290" s="12" t="str">
        <f t="shared" si="20"/>
        <v>和歌山県日高町</v>
      </c>
      <c r="E1290" s="12" t="s">
        <v>4327</v>
      </c>
      <c r="F1290" s="12" t="s">
        <v>929</v>
      </c>
    </row>
    <row r="1291" spans="1:6" x14ac:dyDescent="0.4">
      <c r="A1291" s="12" t="s">
        <v>4376</v>
      </c>
      <c r="B1291" s="12" t="s">
        <v>4325</v>
      </c>
      <c r="C1291" s="12" t="s">
        <v>4377</v>
      </c>
      <c r="D1291" s="12" t="str">
        <f t="shared" si="20"/>
        <v>和歌山県由良町</v>
      </c>
      <c r="E1291" s="12" t="s">
        <v>4327</v>
      </c>
      <c r="F1291" s="12" t="s">
        <v>4378</v>
      </c>
    </row>
    <row r="1292" spans="1:6" x14ac:dyDescent="0.4">
      <c r="A1292" s="12" t="s">
        <v>4379</v>
      </c>
      <c r="B1292" s="12" t="s">
        <v>4325</v>
      </c>
      <c r="C1292" s="12" t="s">
        <v>4380</v>
      </c>
      <c r="D1292" s="12" t="str">
        <f t="shared" si="20"/>
        <v>和歌山県印南町</v>
      </c>
      <c r="E1292" s="12" t="s">
        <v>4327</v>
      </c>
      <c r="F1292" s="12" t="s">
        <v>4177</v>
      </c>
    </row>
    <row r="1293" spans="1:6" x14ac:dyDescent="0.4">
      <c r="A1293" s="12" t="s">
        <v>4381</v>
      </c>
      <c r="B1293" s="12" t="s">
        <v>4325</v>
      </c>
      <c r="C1293" s="12" t="s">
        <v>4382</v>
      </c>
      <c r="D1293" s="12" t="str">
        <f t="shared" si="20"/>
        <v>和歌山県みなべ町</v>
      </c>
      <c r="E1293" s="12" t="s">
        <v>4327</v>
      </c>
      <c r="F1293" s="12" t="s">
        <v>4383</v>
      </c>
    </row>
    <row r="1294" spans="1:6" x14ac:dyDescent="0.4">
      <c r="A1294" s="12" t="s">
        <v>4384</v>
      </c>
      <c r="B1294" s="12" t="s">
        <v>4325</v>
      </c>
      <c r="C1294" s="12" t="s">
        <v>4385</v>
      </c>
      <c r="D1294" s="12" t="str">
        <f t="shared" si="20"/>
        <v>和歌山県日高川町</v>
      </c>
      <c r="E1294" s="12" t="s">
        <v>4327</v>
      </c>
      <c r="F1294" s="12" t="s">
        <v>4386</v>
      </c>
    </row>
    <row r="1295" spans="1:6" x14ac:dyDescent="0.4">
      <c r="A1295" s="12" t="s">
        <v>4387</v>
      </c>
      <c r="B1295" s="12" t="s">
        <v>4325</v>
      </c>
      <c r="C1295" s="12" t="s">
        <v>4388</v>
      </c>
      <c r="D1295" s="12" t="str">
        <f t="shared" si="20"/>
        <v>和歌山県白浜町</v>
      </c>
      <c r="E1295" s="12" t="s">
        <v>4327</v>
      </c>
      <c r="F1295" s="12" t="s">
        <v>4389</v>
      </c>
    </row>
    <row r="1296" spans="1:6" x14ac:dyDescent="0.4">
      <c r="A1296" s="12" t="s">
        <v>4390</v>
      </c>
      <c r="B1296" s="12" t="s">
        <v>4325</v>
      </c>
      <c r="C1296" s="12" t="s">
        <v>4391</v>
      </c>
      <c r="D1296" s="12" t="str">
        <f t="shared" si="20"/>
        <v>和歌山県上富田町</v>
      </c>
      <c r="E1296" s="12" t="s">
        <v>4327</v>
      </c>
      <c r="F1296" s="12" t="s">
        <v>4392</v>
      </c>
    </row>
    <row r="1297" spans="1:6" x14ac:dyDescent="0.4">
      <c r="A1297" s="12" t="s">
        <v>4393</v>
      </c>
      <c r="B1297" s="12" t="s">
        <v>4325</v>
      </c>
      <c r="C1297" s="12" t="s">
        <v>4394</v>
      </c>
      <c r="D1297" s="12" t="str">
        <f t="shared" si="20"/>
        <v>和歌山県すさみ町</v>
      </c>
      <c r="E1297" s="12" t="s">
        <v>4327</v>
      </c>
      <c r="F1297" s="12" t="s">
        <v>4395</v>
      </c>
    </row>
    <row r="1298" spans="1:6" x14ac:dyDescent="0.4">
      <c r="A1298" s="12" t="s">
        <v>4396</v>
      </c>
      <c r="B1298" s="12" t="s">
        <v>4325</v>
      </c>
      <c r="C1298" s="12" t="s">
        <v>4397</v>
      </c>
      <c r="D1298" s="12" t="str">
        <f t="shared" si="20"/>
        <v>和歌山県那智勝浦町</v>
      </c>
      <c r="E1298" s="12" t="s">
        <v>4327</v>
      </c>
      <c r="F1298" s="12" t="s">
        <v>4398</v>
      </c>
    </row>
    <row r="1299" spans="1:6" x14ac:dyDescent="0.4">
      <c r="A1299" s="12" t="s">
        <v>4399</v>
      </c>
      <c r="B1299" s="12" t="s">
        <v>4325</v>
      </c>
      <c r="C1299" s="12" t="s">
        <v>4400</v>
      </c>
      <c r="D1299" s="12" t="str">
        <f t="shared" si="20"/>
        <v>和歌山県太地町</v>
      </c>
      <c r="E1299" s="12" t="s">
        <v>4327</v>
      </c>
      <c r="F1299" s="12" t="s">
        <v>4401</v>
      </c>
    </row>
    <row r="1300" spans="1:6" x14ac:dyDescent="0.4">
      <c r="A1300" s="12" t="s">
        <v>4402</v>
      </c>
      <c r="B1300" s="12" t="s">
        <v>4325</v>
      </c>
      <c r="C1300" s="12" t="s">
        <v>4403</v>
      </c>
      <c r="D1300" s="12" t="str">
        <f t="shared" si="20"/>
        <v>和歌山県古座川町</v>
      </c>
      <c r="E1300" s="12" t="s">
        <v>4327</v>
      </c>
      <c r="F1300" s="12" t="s">
        <v>4404</v>
      </c>
    </row>
    <row r="1301" spans="1:6" x14ac:dyDescent="0.4">
      <c r="A1301" s="12" t="s">
        <v>4405</v>
      </c>
      <c r="B1301" s="12" t="s">
        <v>4325</v>
      </c>
      <c r="C1301" s="12" t="s">
        <v>4406</v>
      </c>
      <c r="D1301" s="12" t="str">
        <f t="shared" si="20"/>
        <v>和歌山県北山村</v>
      </c>
      <c r="E1301" s="12" t="s">
        <v>4327</v>
      </c>
      <c r="F1301" s="12" t="s">
        <v>4407</v>
      </c>
    </row>
    <row r="1302" spans="1:6" x14ac:dyDescent="0.4">
      <c r="A1302" s="12" t="s">
        <v>4408</v>
      </c>
      <c r="B1302" s="12" t="s">
        <v>4325</v>
      </c>
      <c r="C1302" s="12" t="s">
        <v>4409</v>
      </c>
      <c r="D1302" s="12" t="str">
        <f t="shared" si="20"/>
        <v>和歌山県串本町</v>
      </c>
      <c r="E1302" s="12" t="s">
        <v>4327</v>
      </c>
      <c r="F1302" s="12" t="s">
        <v>4410</v>
      </c>
    </row>
    <row r="1303" spans="1:6" x14ac:dyDescent="0.4">
      <c r="A1303" s="9" t="s">
        <v>4411</v>
      </c>
      <c r="B1303" s="9" t="s">
        <v>4412</v>
      </c>
      <c r="C1303" s="10"/>
      <c r="D1303" s="12" t="str">
        <f t="shared" si="20"/>
        <v>鳥取県</v>
      </c>
      <c r="E1303" s="11" t="s">
        <v>4413</v>
      </c>
      <c r="F1303" s="10"/>
    </row>
    <row r="1304" spans="1:6" x14ac:dyDescent="0.4">
      <c r="A1304" s="12" t="s">
        <v>4414</v>
      </c>
      <c r="B1304" s="12" t="s">
        <v>4415</v>
      </c>
      <c r="C1304" s="12" t="s">
        <v>4416</v>
      </c>
      <c r="D1304" s="12" t="str">
        <f t="shared" si="20"/>
        <v>鳥取県鳥取市</v>
      </c>
      <c r="E1304" s="12" t="s">
        <v>4417</v>
      </c>
      <c r="F1304" s="12" t="s">
        <v>4418</v>
      </c>
    </row>
    <row r="1305" spans="1:6" x14ac:dyDescent="0.4">
      <c r="A1305" s="12" t="s">
        <v>4419</v>
      </c>
      <c r="B1305" s="12" t="s">
        <v>4415</v>
      </c>
      <c r="C1305" s="12" t="s">
        <v>4420</v>
      </c>
      <c r="D1305" s="12" t="str">
        <f t="shared" si="20"/>
        <v>鳥取県米子市</v>
      </c>
      <c r="E1305" s="12" t="s">
        <v>4417</v>
      </c>
      <c r="F1305" s="12" t="s">
        <v>4421</v>
      </c>
    </row>
    <row r="1306" spans="1:6" x14ac:dyDescent="0.4">
      <c r="A1306" s="12" t="s">
        <v>4422</v>
      </c>
      <c r="B1306" s="12" t="s">
        <v>4415</v>
      </c>
      <c r="C1306" s="12" t="s">
        <v>4423</v>
      </c>
      <c r="D1306" s="12" t="str">
        <f t="shared" si="20"/>
        <v>鳥取県倉吉市</v>
      </c>
      <c r="E1306" s="12" t="s">
        <v>4417</v>
      </c>
      <c r="F1306" s="12" t="s">
        <v>4424</v>
      </c>
    </row>
    <row r="1307" spans="1:6" x14ac:dyDescent="0.4">
      <c r="A1307" s="12" t="s">
        <v>4425</v>
      </c>
      <c r="B1307" s="12" t="s">
        <v>4415</v>
      </c>
      <c r="C1307" s="12" t="s">
        <v>4426</v>
      </c>
      <c r="D1307" s="12" t="str">
        <f t="shared" si="20"/>
        <v>鳥取県境港市</v>
      </c>
      <c r="E1307" s="12" t="s">
        <v>4417</v>
      </c>
      <c r="F1307" s="12" t="s">
        <v>4427</v>
      </c>
    </row>
    <row r="1308" spans="1:6" x14ac:dyDescent="0.4">
      <c r="A1308" s="12" t="s">
        <v>4428</v>
      </c>
      <c r="B1308" s="12" t="s">
        <v>4415</v>
      </c>
      <c r="C1308" s="12" t="s">
        <v>4429</v>
      </c>
      <c r="D1308" s="12" t="str">
        <f t="shared" si="20"/>
        <v>鳥取県岩美町</v>
      </c>
      <c r="E1308" s="12" t="s">
        <v>4417</v>
      </c>
      <c r="F1308" s="12" t="s">
        <v>4430</v>
      </c>
    </row>
    <row r="1309" spans="1:6" x14ac:dyDescent="0.4">
      <c r="A1309" s="12" t="s">
        <v>4431</v>
      </c>
      <c r="B1309" s="12" t="s">
        <v>4415</v>
      </c>
      <c r="C1309" s="12" t="s">
        <v>4432</v>
      </c>
      <c r="D1309" s="12" t="str">
        <f t="shared" si="20"/>
        <v>鳥取県若桜町</v>
      </c>
      <c r="E1309" s="12" t="s">
        <v>4417</v>
      </c>
      <c r="F1309" s="12" t="s">
        <v>2996</v>
      </c>
    </row>
    <row r="1310" spans="1:6" x14ac:dyDescent="0.4">
      <c r="A1310" s="12" t="s">
        <v>4433</v>
      </c>
      <c r="B1310" s="12" t="s">
        <v>4415</v>
      </c>
      <c r="C1310" s="12" t="s">
        <v>4434</v>
      </c>
      <c r="D1310" s="12" t="str">
        <f t="shared" si="20"/>
        <v>鳥取県智頭町</v>
      </c>
      <c r="E1310" s="12" t="s">
        <v>4417</v>
      </c>
      <c r="F1310" s="12" t="s">
        <v>4435</v>
      </c>
    </row>
    <row r="1311" spans="1:6" x14ac:dyDescent="0.4">
      <c r="A1311" s="12" t="s">
        <v>4436</v>
      </c>
      <c r="B1311" s="12" t="s">
        <v>4415</v>
      </c>
      <c r="C1311" s="12" t="s">
        <v>4437</v>
      </c>
      <c r="D1311" s="12" t="str">
        <f t="shared" si="20"/>
        <v>鳥取県八頭町</v>
      </c>
      <c r="E1311" s="12" t="s">
        <v>4417</v>
      </c>
      <c r="F1311" s="12" t="s">
        <v>4438</v>
      </c>
    </row>
    <row r="1312" spans="1:6" x14ac:dyDescent="0.4">
      <c r="A1312" s="12" t="s">
        <v>4439</v>
      </c>
      <c r="B1312" s="12" t="s">
        <v>4415</v>
      </c>
      <c r="C1312" s="12" t="s">
        <v>4440</v>
      </c>
      <c r="D1312" s="12" t="str">
        <f t="shared" si="20"/>
        <v>鳥取県三朝町</v>
      </c>
      <c r="E1312" s="12" t="s">
        <v>4417</v>
      </c>
      <c r="F1312" s="12" t="s">
        <v>4441</v>
      </c>
    </row>
    <row r="1313" spans="1:6" x14ac:dyDescent="0.4">
      <c r="A1313" s="12" t="s">
        <v>4442</v>
      </c>
      <c r="B1313" s="12" t="s">
        <v>4415</v>
      </c>
      <c r="C1313" s="12" t="s">
        <v>4443</v>
      </c>
      <c r="D1313" s="12" t="str">
        <f t="shared" si="20"/>
        <v>鳥取県湯梨浜町</v>
      </c>
      <c r="E1313" s="12" t="s">
        <v>4417</v>
      </c>
      <c r="F1313" s="12" t="s">
        <v>4444</v>
      </c>
    </row>
    <row r="1314" spans="1:6" x14ac:dyDescent="0.4">
      <c r="A1314" s="12" t="s">
        <v>4445</v>
      </c>
      <c r="B1314" s="12" t="s">
        <v>4415</v>
      </c>
      <c r="C1314" s="12" t="s">
        <v>4446</v>
      </c>
      <c r="D1314" s="12" t="str">
        <f t="shared" si="20"/>
        <v>鳥取県琴浦町</v>
      </c>
      <c r="E1314" s="12" t="s">
        <v>4417</v>
      </c>
      <c r="F1314" s="12" t="s">
        <v>4447</v>
      </c>
    </row>
    <row r="1315" spans="1:6" x14ac:dyDescent="0.4">
      <c r="A1315" s="12" t="s">
        <v>4448</v>
      </c>
      <c r="B1315" s="12" t="s">
        <v>4415</v>
      </c>
      <c r="C1315" s="12" t="s">
        <v>4449</v>
      </c>
      <c r="D1315" s="12" t="str">
        <f t="shared" si="20"/>
        <v>鳥取県北栄町</v>
      </c>
      <c r="E1315" s="12" t="s">
        <v>4417</v>
      </c>
      <c r="F1315" s="12" t="s">
        <v>4450</v>
      </c>
    </row>
    <row r="1316" spans="1:6" x14ac:dyDescent="0.4">
      <c r="A1316" s="12" t="s">
        <v>4451</v>
      </c>
      <c r="B1316" s="12" t="s">
        <v>4415</v>
      </c>
      <c r="C1316" s="12" t="s">
        <v>4452</v>
      </c>
      <c r="D1316" s="12" t="str">
        <f t="shared" si="20"/>
        <v>鳥取県日吉津村</v>
      </c>
      <c r="E1316" s="12" t="s">
        <v>4417</v>
      </c>
      <c r="F1316" s="12" t="s">
        <v>4453</v>
      </c>
    </row>
    <row r="1317" spans="1:6" x14ac:dyDescent="0.4">
      <c r="A1317" s="12" t="s">
        <v>4454</v>
      </c>
      <c r="B1317" s="12" t="s">
        <v>4415</v>
      </c>
      <c r="C1317" s="12" t="s">
        <v>4455</v>
      </c>
      <c r="D1317" s="12" t="str">
        <f t="shared" si="20"/>
        <v>鳥取県大山町</v>
      </c>
      <c r="E1317" s="12" t="s">
        <v>4417</v>
      </c>
      <c r="F1317" s="12" t="s">
        <v>4456</v>
      </c>
    </row>
    <row r="1318" spans="1:6" x14ac:dyDescent="0.4">
      <c r="A1318" s="12" t="s">
        <v>4457</v>
      </c>
      <c r="B1318" s="12" t="s">
        <v>4415</v>
      </c>
      <c r="C1318" s="12" t="s">
        <v>1170</v>
      </c>
      <c r="D1318" s="12" t="str">
        <f t="shared" si="20"/>
        <v>鳥取県南部町</v>
      </c>
      <c r="E1318" s="12" t="s">
        <v>4417</v>
      </c>
      <c r="F1318" s="12" t="s">
        <v>1171</v>
      </c>
    </row>
    <row r="1319" spans="1:6" x14ac:dyDescent="0.4">
      <c r="A1319" s="12" t="s">
        <v>4458</v>
      </c>
      <c r="B1319" s="12" t="s">
        <v>4415</v>
      </c>
      <c r="C1319" s="12" t="s">
        <v>4459</v>
      </c>
      <c r="D1319" s="12" t="str">
        <f t="shared" si="20"/>
        <v>鳥取県伯耆町</v>
      </c>
      <c r="E1319" s="12" t="s">
        <v>4417</v>
      </c>
      <c r="F1319" s="12" t="s">
        <v>4460</v>
      </c>
    </row>
    <row r="1320" spans="1:6" x14ac:dyDescent="0.4">
      <c r="A1320" s="12" t="s">
        <v>4461</v>
      </c>
      <c r="B1320" s="12" t="s">
        <v>4415</v>
      </c>
      <c r="C1320" s="12" t="s">
        <v>4462</v>
      </c>
      <c r="D1320" s="12" t="str">
        <f t="shared" si="20"/>
        <v>鳥取県日南町</v>
      </c>
      <c r="E1320" s="12" t="s">
        <v>4417</v>
      </c>
      <c r="F1320" s="12" t="s">
        <v>4463</v>
      </c>
    </row>
    <row r="1321" spans="1:6" x14ac:dyDescent="0.4">
      <c r="A1321" s="12" t="s">
        <v>4464</v>
      </c>
      <c r="B1321" s="12" t="s">
        <v>4415</v>
      </c>
      <c r="C1321" s="12" t="s">
        <v>3844</v>
      </c>
      <c r="D1321" s="12" t="str">
        <f t="shared" si="20"/>
        <v>鳥取県日野町</v>
      </c>
      <c r="E1321" s="12" t="s">
        <v>4417</v>
      </c>
      <c r="F1321" s="12" t="s">
        <v>3845</v>
      </c>
    </row>
    <row r="1322" spans="1:6" x14ac:dyDescent="0.4">
      <c r="A1322" s="12" t="s">
        <v>4465</v>
      </c>
      <c r="B1322" s="12" t="s">
        <v>4415</v>
      </c>
      <c r="C1322" s="12" t="s">
        <v>4466</v>
      </c>
      <c r="D1322" s="12" t="str">
        <f t="shared" si="20"/>
        <v>鳥取県江府町</v>
      </c>
      <c r="E1322" s="12" t="s">
        <v>4417</v>
      </c>
      <c r="F1322" s="12" t="s">
        <v>4467</v>
      </c>
    </row>
    <row r="1323" spans="1:6" x14ac:dyDescent="0.4">
      <c r="A1323" s="9" t="s">
        <v>4468</v>
      </c>
      <c r="B1323" s="9" t="s">
        <v>4469</v>
      </c>
      <c r="C1323" s="10"/>
      <c r="D1323" s="12" t="str">
        <f t="shared" si="20"/>
        <v>島根県</v>
      </c>
      <c r="E1323" s="11" t="s">
        <v>4470</v>
      </c>
      <c r="F1323" s="10"/>
    </row>
    <row r="1324" spans="1:6" x14ac:dyDescent="0.4">
      <c r="A1324" s="12" t="s">
        <v>4471</v>
      </c>
      <c r="B1324" s="12" t="s">
        <v>4472</v>
      </c>
      <c r="C1324" s="12" t="s">
        <v>4473</v>
      </c>
      <c r="D1324" s="12" t="str">
        <f t="shared" si="20"/>
        <v>島根県松江市</v>
      </c>
      <c r="E1324" s="12" t="s">
        <v>4474</v>
      </c>
      <c r="F1324" s="12" t="s">
        <v>4475</v>
      </c>
    </row>
    <row r="1325" spans="1:6" x14ac:dyDescent="0.4">
      <c r="A1325" s="12" t="s">
        <v>4476</v>
      </c>
      <c r="B1325" s="12" t="s">
        <v>4472</v>
      </c>
      <c r="C1325" s="12" t="s">
        <v>4477</v>
      </c>
      <c r="D1325" s="12" t="str">
        <f t="shared" si="20"/>
        <v>島根県浜田市</v>
      </c>
      <c r="E1325" s="12" t="s">
        <v>4474</v>
      </c>
      <c r="F1325" s="12" t="s">
        <v>4478</v>
      </c>
    </row>
    <row r="1326" spans="1:6" x14ac:dyDescent="0.4">
      <c r="A1326" s="12" t="s">
        <v>4479</v>
      </c>
      <c r="B1326" s="12" t="s">
        <v>4472</v>
      </c>
      <c r="C1326" s="12" t="s">
        <v>4480</v>
      </c>
      <c r="D1326" s="12" t="str">
        <f t="shared" si="20"/>
        <v>島根県出雲市</v>
      </c>
      <c r="E1326" s="12" t="s">
        <v>4474</v>
      </c>
      <c r="F1326" s="12" t="s">
        <v>4481</v>
      </c>
    </row>
    <row r="1327" spans="1:6" x14ac:dyDescent="0.4">
      <c r="A1327" s="12" t="s">
        <v>4482</v>
      </c>
      <c r="B1327" s="12" t="s">
        <v>4472</v>
      </c>
      <c r="C1327" s="12" t="s">
        <v>4483</v>
      </c>
      <c r="D1327" s="12" t="str">
        <f t="shared" si="20"/>
        <v>島根県益田市</v>
      </c>
      <c r="E1327" s="12" t="s">
        <v>4474</v>
      </c>
      <c r="F1327" s="12" t="s">
        <v>4484</v>
      </c>
    </row>
    <row r="1328" spans="1:6" x14ac:dyDescent="0.4">
      <c r="A1328" s="12" t="s">
        <v>4485</v>
      </c>
      <c r="B1328" s="12" t="s">
        <v>4472</v>
      </c>
      <c r="C1328" s="12" t="s">
        <v>4486</v>
      </c>
      <c r="D1328" s="12" t="str">
        <f t="shared" si="20"/>
        <v>島根県大田市</v>
      </c>
      <c r="E1328" s="12" t="s">
        <v>4474</v>
      </c>
      <c r="F1328" s="12" t="s">
        <v>4487</v>
      </c>
    </row>
    <row r="1329" spans="1:6" x14ac:dyDescent="0.4">
      <c r="A1329" s="12" t="s">
        <v>4488</v>
      </c>
      <c r="B1329" s="12" t="s">
        <v>4472</v>
      </c>
      <c r="C1329" s="12" t="s">
        <v>4489</v>
      </c>
      <c r="D1329" s="12" t="str">
        <f t="shared" si="20"/>
        <v>島根県安来市</v>
      </c>
      <c r="E1329" s="12" t="s">
        <v>4474</v>
      </c>
      <c r="F1329" s="12" t="s">
        <v>4490</v>
      </c>
    </row>
    <row r="1330" spans="1:6" x14ac:dyDescent="0.4">
      <c r="A1330" s="12" t="s">
        <v>4491</v>
      </c>
      <c r="B1330" s="12" t="s">
        <v>4472</v>
      </c>
      <c r="C1330" s="12" t="s">
        <v>4492</v>
      </c>
      <c r="D1330" s="12" t="str">
        <f t="shared" si="20"/>
        <v>島根県江津市</v>
      </c>
      <c r="E1330" s="12" t="s">
        <v>4474</v>
      </c>
      <c r="F1330" s="12" t="s">
        <v>4493</v>
      </c>
    </row>
    <row r="1331" spans="1:6" x14ac:dyDescent="0.4">
      <c r="A1331" s="12" t="s">
        <v>4494</v>
      </c>
      <c r="B1331" s="12" t="s">
        <v>4472</v>
      </c>
      <c r="C1331" s="12" t="s">
        <v>4495</v>
      </c>
      <c r="D1331" s="12" t="str">
        <f t="shared" si="20"/>
        <v>島根県雲南市</v>
      </c>
      <c r="E1331" s="12" t="s">
        <v>4474</v>
      </c>
      <c r="F1331" s="12" t="s">
        <v>4496</v>
      </c>
    </row>
    <row r="1332" spans="1:6" x14ac:dyDescent="0.4">
      <c r="A1332" s="12" t="s">
        <v>4497</v>
      </c>
      <c r="B1332" s="12" t="s">
        <v>4472</v>
      </c>
      <c r="C1332" s="12" t="s">
        <v>4498</v>
      </c>
      <c r="D1332" s="12" t="str">
        <f t="shared" si="20"/>
        <v>島根県奥出雲町</v>
      </c>
      <c r="E1332" s="12" t="s">
        <v>4474</v>
      </c>
      <c r="F1332" s="12" t="s">
        <v>4499</v>
      </c>
    </row>
    <row r="1333" spans="1:6" x14ac:dyDescent="0.4">
      <c r="A1333" s="12" t="s">
        <v>4500</v>
      </c>
      <c r="B1333" s="12" t="s">
        <v>4472</v>
      </c>
      <c r="C1333" s="12" t="s">
        <v>4501</v>
      </c>
      <c r="D1333" s="12" t="str">
        <f t="shared" si="20"/>
        <v>島根県飯南町</v>
      </c>
      <c r="E1333" s="12" t="s">
        <v>4474</v>
      </c>
      <c r="F1333" s="12" t="s">
        <v>4502</v>
      </c>
    </row>
    <row r="1334" spans="1:6" x14ac:dyDescent="0.4">
      <c r="A1334" s="12" t="s">
        <v>4503</v>
      </c>
      <c r="B1334" s="12" t="s">
        <v>4472</v>
      </c>
      <c r="C1334" s="12" t="s">
        <v>4504</v>
      </c>
      <c r="D1334" s="12" t="str">
        <f t="shared" si="20"/>
        <v>島根県川本町</v>
      </c>
      <c r="E1334" s="12" t="s">
        <v>4474</v>
      </c>
      <c r="F1334" s="12" t="s">
        <v>4505</v>
      </c>
    </row>
    <row r="1335" spans="1:6" x14ac:dyDescent="0.4">
      <c r="A1335" s="12" t="s">
        <v>4506</v>
      </c>
      <c r="B1335" s="12" t="s">
        <v>4472</v>
      </c>
      <c r="C1335" s="12" t="s">
        <v>1464</v>
      </c>
      <c r="D1335" s="12" t="str">
        <f t="shared" si="20"/>
        <v>島根県美郷町</v>
      </c>
      <c r="E1335" s="12" t="s">
        <v>4474</v>
      </c>
      <c r="F1335" s="12" t="s">
        <v>1465</v>
      </c>
    </row>
    <row r="1336" spans="1:6" x14ac:dyDescent="0.4">
      <c r="A1336" s="12" t="s">
        <v>4507</v>
      </c>
      <c r="B1336" s="12" t="s">
        <v>4472</v>
      </c>
      <c r="C1336" s="12" t="s">
        <v>4508</v>
      </c>
      <c r="D1336" s="12" t="str">
        <f t="shared" si="20"/>
        <v>島根県邑南町</v>
      </c>
      <c r="E1336" s="12" t="s">
        <v>4474</v>
      </c>
      <c r="F1336" s="12" t="s">
        <v>4509</v>
      </c>
    </row>
    <row r="1337" spans="1:6" x14ac:dyDescent="0.4">
      <c r="A1337" s="12" t="s">
        <v>4510</v>
      </c>
      <c r="B1337" s="12" t="s">
        <v>4472</v>
      </c>
      <c r="C1337" s="12" t="s">
        <v>4511</v>
      </c>
      <c r="D1337" s="12" t="str">
        <f t="shared" si="20"/>
        <v>島根県津和野町</v>
      </c>
      <c r="E1337" s="12" t="s">
        <v>4474</v>
      </c>
      <c r="F1337" s="12" t="s">
        <v>4512</v>
      </c>
    </row>
    <row r="1338" spans="1:6" x14ac:dyDescent="0.4">
      <c r="A1338" s="12" t="s">
        <v>4513</v>
      </c>
      <c r="B1338" s="12" t="s">
        <v>4472</v>
      </c>
      <c r="C1338" s="12" t="s">
        <v>4514</v>
      </c>
      <c r="D1338" s="12" t="str">
        <f t="shared" si="20"/>
        <v>島根県吉賀町</v>
      </c>
      <c r="E1338" s="12" t="s">
        <v>4474</v>
      </c>
      <c r="F1338" s="12" t="s">
        <v>4515</v>
      </c>
    </row>
    <row r="1339" spans="1:6" x14ac:dyDescent="0.4">
      <c r="A1339" s="12" t="s">
        <v>4516</v>
      </c>
      <c r="B1339" s="12" t="s">
        <v>4472</v>
      </c>
      <c r="C1339" s="12" t="s">
        <v>4517</v>
      </c>
      <c r="D1339" s="12" t="str">
        <f t="shared" si="20"/>
        <v>島根県海士町</v>
      </c>
      <c r="E1339" s="12" t="s">
        <v>4474</v>
      </c>
      <c r="F1339" s="12" t="s">
        <v>4518</v>
      </c>
    </row>
    <row r="1340" spans="1:6" x14ac:dyDescent="0.4">
      <c r="A1340" s="12" t="s">
        <v>4519</v>
      </c>
      <c r="B1340" s="12" t="s">
        <v>4472</v>
      </c>
      <c r="C1340" s="12" t="s">
        <v>4520</v>
      </c>
      <c r="D1340" s="12" t="str">
        <f t="shared" si="20"/>
        <v>島根県西ノ島町</v>
      </c>
      <c r="E1340" s="12" t="s">
        <v>4474</v>
      </c>
      <c r="F1340" s="12" t="s">
        <v>4521</v>
      </c>
    </row>
    <row r="1341" spans="1:6" x14ac:dyDescent="0.4">
      <c r="A1341" s="12" t="s">
        <v>4522</v>
      </c>
      <c r="B1341" s="12" t="s">
        <v>4472</v>
      </c>
      <c r="C1341" s="12" t="s">
        <v>4523</v>
      </c>
      <c r="D1341" s="12" t="str">
        <f t="shared" si="20"/>
        <v>島根県知夫村</v>
      </c>
      <c r="E1341" s="12" t="s">
        <v>4474</v>
      </c>
      <c r="F1341" s="12" t="s">
        <v>4524</v>
      </c>
    </row>
    <row r="1342" spans="1:6" x14ac:dyDescent="0.4">
      <c r="A1342" s="12" t="s">
        <v>4525</v>
      </c>
      <c r="B1342" s="12" t="s">
        <v>4472</v>
      </c>
      <c r="C1342" s="12" t="s">
        <v>4526</v>
      </c>
      <c r="D1342" s="12" t="str">
        <f t="shared" si="20"/>
        <v>島根県隠岐の島町</v>
      </c>
      <c r="E1342" s="12" t="s">
        <v>4474</v>
      </c>
      <c r="F1342" s="12" t="s">
        <v>4527</v>
      </c>
    </row>
    <row r="1343" spans="1:6" x14ac:dyDescent="0.4">
      <c r="A1343" s="9" t="s">
        <v>4528</v>
      </c>
      <c r="B1343" s="9" t="s">
        <v>4529</v>
      </c>
      <c r="C1343" s="10"/>
      <c r="D1343" s="12" t="str">
        <f t="shared" si="20"/>
        <v>岡山県</v>
      </c>
      <c r="E1343" s="11" t="s">
        <v>4530</v>
      </c>
      <c r="F1343" s="10"/>
    </row>
    <row r="1344" spans="1:6" x14ac:dyDescent="0.4">
      <c r="A1344" s="12" t="s">
        <v>4531</v>
      </c>
      <c r="B1344" s="12" t="s">
        <v>4532</v>
      </c>
      <c r="C1344" s="12" t="s">
        <v>4533</v>
      </c>
      <c r="D1344" s="12" t="str">
        <f t="shared" si="20"/>
        <v>岡山県岡山市</v>
      </c>
      <c r="E1344" s="12" t="s">
        <v>4534</v>
      </c>
      <c r="F1344" s="12" t="s">
        <v>4535</v>
      </c>
    </row>
    <row r="1345" spans="1:6" x14ac:dyDescent="0.4">
      <c r="A1345" s="12" t="s">
        <v>4536</v>
      </c>
      <c r="B1345" s="12" t="s">
        <v>4532</v>
      </c>
      <c r="C1345" s="12" t="s">
        <v>4537</v>
      </c>
      <c r="D1345" s="12" t="str">
        <f t="shared" si="20"/>
        <v>岡山県倉敷市</v>
      </c>
      <c r="E1345" s="12" t="s">
        <v>4534</v>
      </c>
      <c r="F1345" s="12" t="s">
        <v>4538</v>
      </c>
    </row>
    <row r="1346" spans="1:6" x14ac:dyDescent="0.4">
      <c r="A1346" s="12" t="s">
        <v>4539</v>
      </c>
      <c r="B1346" s="12" t="s">
        <v>4532</v>
      </c>
      <c r="C1346" s="12" t="s">
        <v>4540</v>
      </c>
      <c r="D1346" s="12" t="str">
        <f t="shared" si="20"/>
        <v>岡山県津山市</v>
      </c>
      <c r="E1346" s="12" t="s">
        <v>4534</v>
      </c>
      <c r="F1346" s="12" t="s">
        <v>4541</v>
      </c>
    </row>
    <row r="1347" spans="1:6" x14ac:dyDescent="0.4">
      <c r="A1347" s="12" t="s">
        <v>4542</v>
      </c>
      <c r="B1347" s="12" t="s">
        <v>4532</v>
      </c>
      <c r="C1347" s="12" t="s">
        <v>4543</v>
      </c>
      <c r="D1347" s="12" t="str">
        <f t="shared" si="20"/>
        <v>岡山県玉野市</v>
      </c>
      <c r="E1347" s="12" t="s">
        <v>4534</v>
      </c>
      <c r="F1347" s="12" t="s">
        <v>4544</v>
      </c>
    </row>
    <row r="1348" spans="1:6" x14ac:dyDescent="0.4">
      <c r="A1348" s="12" t="s">
        <v>4545</v>
      </c>
      <c r="B1348" s="12" t="s">
        <v>4532</v>
      </c>
      <c r="C1348" s="12" t="s">
        <v>4546</v>
      </c>
      <c r="D1348" s="12" t="str">
        <f t="shared" ref="D1348:D1411" si="21">B1348&amp;C1348</f>
        <v>岡山県笠岡市</v>
      </c>
      <c r="E1348" s="12" t="s">
        <v>4534</v>
      </c>
      <c r="F1348" s="12" t="s">
        <v>4547</v>
      </c>
    </row>
    <row r="1349" spans="1:6" x14ac:dyDescent="0.4">
      <c r="A1349" s="12" t="s">
        <v>4548</v>
      </c>
      <c r="B1349" s="12" t="s">
        <v>4532</v>
      </c>
      <c r="C1349" s="12" t="s">
        <v>4549</v>
      </c>
      <c r="D1349" s="12" t="str">
        <f t="shared" si="21"/>
        <v>岡山県井原市</v>
      </c>
      <c r="E1349" s="12" t="s">
        <v>4534</v>
      </c>
      <c r="F1349" s="12" t="s">
        <v>4550</v>
      </c>
    </row>
    <row r="1350" spans="1:6" x14ac:dyDescent="0.4">
      <c r="A1350" s="12" t="s">
        <v>4551</v>
      </c>
      <c r="B1350" s="12" t="s">
        <v>4532</v>
      </c>
      <c r="C1350" s="12" t="s">
        <v>4552</v>
      </c>
      <c r="D1350" s="12" t="str">
        <f t="shared" si="21"/>
        <v>岡山県総社市</v>
      </c>
      <c r="E1350" s="12" t="s">
        <v>4534</v>
      </c>
      <c r="F1350" s="12" t="s">
        <v>4553</v>
      </c>
    </row>
    <row r="1351" spans="1:6" x14ac:dyDescent="0.4">
      <c r="A1351" s="12" t="s">
        <v>4554</v>
      </c>
      <c r="B1351" s="12" t="s">
        <v>4532</v>
      </c>
      <c r="C1351" s="12" t="s">
        <v>4555</v>
      </c>
      <c r="D1351" s="12" t="str">
        <f t="shared" si="21"/>
        <v>岡山県高梁市</v>
      </c>
      <c r="E1351" s="12" t="s">
        <v>4534</v>
      </c>
      <c r="F1351" s="12" t="s">
        <v>4556</v>
      </c>
    </row>
    <row r="1352" spans="1:6" x14ac:dyDescent="0.4">
      <c r="A1352" s="12" t="s">
        <v>4557</v>
      </c>
      <c r="B1352" s="12" t="s">
        <v>4532</v>
      </c>
      <c r="C1352" s="12" t="s">
        <v>4558</v>
      </c>
      <c r="D1352" s="12" t="str">
        <f t="shared" si="21"/>
        <v>岡山県新見市</v>
      </c>
      <c r="E1352" s="12" t="s">
        <v>4534</v>
      </c>
      <c r="F1352" s="12" t="s">
        <v>4559</v>
      </c>
    </row>
    <row r="1353" spans="1:6" x14ac:dyDescent="0.4">
      <c r="A1353" s="12" t="s">
        <v>4560</v>
      </c>
      <c r="B1353" s="12" t="s">
        <v>4532</v>
      </c>
      <c r="C1353" s="12" t="s">
        <v>4561</v>
      </c>
      <c r="D1353" s="12" t="str">
        <f t="shared" si="21"/>
        <v>岡山県備前市</v>
      </c>
      <c r="E1353" s="12" t="s">
        <v>4534</v>
      </c>
      <c r="F1353" s="12" t="s">
        <v>4562</v>
      </c>
    </row>
    <row r="1354" spans="1:6" x14ac:dyDescent="0.4">
      <c r="A1354" s="12" t="s">
        <v>4563</v>
      </c>
      <c r="B1354" s="12" t="s">
        <v>4532</v>
      </c>
      <c r="C1354" s="12" t="s">
        <v>4564</v>
      </c>
      <c r="D1354" s="12" t="str">
        <f t="shared" si="21"/>
        <v>岡山県瀬戸内市</v>
      </c>
      <c r="E1354" s="12" t="s">
        <v>4534</v>
      </c>
      <c r="F1354" s="12" t="s">
        <v>4565</v>
      </c>
    </row>
    <row r="1355" spans="1:6" x14ac:dyDescent="0.4">
      <c r="A1355" s="12" t="s">
        <v>4566</v>
      </c>
      <c r="B1355" s="12" t="s">
        <v>4532</v>
      </c>
      <c r="C1355" s="12" t="s">
        <v>4567</v>
      </c>
      <c r="D1355" s="12" t="str">
        <f t="shared" si="21"/>
        <v>岡山県赤磐市</v>
      </c>
      <c r="E1355" s="12" t="s">
        <v>4534</v>
      </c>
      <c r="F1355" s="12" t="s">
        <v>4568</v>
      </c>
    </row>
    <row r="1356" spans="1:6" x14ac:dyDescent="0.4">
      <c r="A1356" s="12" t="s">
        <v>4569</v>
      </c>
      <c r="B1356" s="12" t="s">
        <v>4532</v>
      </c>
      <c r="C1356" s="12" t="s">
        <v>4570</v>
      </c>
      <c r="D1356" s="12" t="str">
        <f t="shared" si="21"/>
        <v>岡山県真庭市</v>
      </c>
      <c r="E1356" s="12" t="s">
        <v>4534</v>
      </c>
      <c r="F1356" s="12" t="s">
        <v>4571</v>
      </c>
    </row>
    <row r="1357" spans="1:6" x14ac:dyDescent="0.4">
      <c r="A1357" s="12" t="s">
        <v>4572</v>
      </c>
      <c r="B1357" s="12" t="s">
        <v>4532</v>
      </c>
      <c r="C1357" s="12" t="s">
        <v>4573</v>
      </c>
      <c r="D1357" s="12" t="str">
        <f t="shared" si="21"/>
        <v>岡山県美作市</v>
      </c>
      <c r="E1357" s="12" t="s">
        <v>4534</v>
      </c>
      <c r="F1357" s="12" t="s">
        <v>4574</v>
      </c>
    </row>
    <row r="1358" spans="1:6" x14ac:dyDescent="0.4">
      <c r="A1358" s="12" t="s">
        <v>4575</v>
      </c>
      <c r="B1358" s="12" t="s">
        <v>4532</v>
      </c>
      <c r="C1358" s="12" t="s">
        <v>4576</v>
      </c>
      <c r="D1358" s="12" t="str">
        <f t="shared" si="21"/>
        <v>岡山県浅口市</v>
      </c>
      <c r="E1358" s="12" t="s">
        <v>4534</v>
      </c>
      <c r="F1358" s="12" t="s">
        <v>4577</v>
      </c>
    </row>
    <row r="1359" spans="1:6" x14ac:dyDescent="0.4">
      <c r="A1359" s="12" t="s">
        <v>4578</v>
      </c>
      <c r="B1359" s="12" t="s">
        <v>4532</v>
      </c>
      <c r="C1359" s="12" t="s">
        <v>4579</v>
      </c>
      <c r="D1359" s="12" t="str">
        <f t="shared" si="21"/>
        <v>岡山県和気町</v>
      </c>
      <c r="E1359" s="12" t="s">
        <v>4534</v>
      </c>
      <c r="F1359" s="12" t="s">
        <v>4580</v>
      </c>
    </row>
    <row r="1360" spans="1:6" x14ac:dyDescent="0.4">
      <c r="A1360" s="12" t="s">
        <v>4581</v>
      </c>
      <c r="B1360" s="12" t="s">
        <v>4532</v>
      </c>
      <c r="C1360" s="12" t="s">
        <v>4582</v>
      </c>
      <c r="D1360" s="12" t="str">
        <f t="shared" si="21"/>
        <v>岡山県早島町</v>
      </c>
      <c r="E1360" s="12" t="s">
        <v>4534</v>
      </c>
      <c r="F1360" s="12" t="s">
        <v>4583</v>
      </c>
    </row>
    <row r="1361" spans="1:6" x14ac:dyDescent="0.4">
      <c r="A1361" s="12" t="s">
        <v>4584</v>
      </c>
      <c r="B1361" s="12" t="s">
        <v>4532</v>
      </c>
      <c r="C1361" s="12" t="s">
        <v>4585</v>
      </c>
      <c r="D1361" s="12" t="str">
        <f t="shared" si="21"/>
        <v>岡山県里庄町</v>
      </c>
      <c r="E1361" s="12" t="s">
        <v>4534</v>
      </c>
      <c r="F1361" s="12" t="s">
        <v>4586</v>
      </c>
    </row>
    <row r="1362" spans="1:6" x14ac:dyDescent="0.4">
      <c r="A1362" s="12" t="s">
        <v>4587</v>
      </c>
      <c r="B1362" s="12" t="s">
        <v>4532</v>
      </c>
      <c r="C1362" s="12" t="s">
        <v>4588</v>
      </c>
      <c r="D1362" s="12" t="str">
        <f t="shared" si="21"/>
        <v>岡山県矢掛町</v>
      </c>
      <c r="E1362" s="12" t="s">
        <v>4534</v>
      </c>
      <c r="F1362" s="12" t="s">
        <v>4589</v>
      </c>
    </row>
    <row r="1363" spans="1:6" x14ac:dyDescent="0.4">
      <c r="A1363" s="12" t="s">
        <v>4590</v>
      </c>
      <c r="B1363" s="12" t="s">
        <v>4532</v>
      </c>
      <c r="C1363" s="12" t="s">
        <v>4591</v>
      </c>
      <c r="D1363" s="12" t="str">
        <f t="shared" si="21"/>
        <v>岡山県新庄村</v>
      </c>
      <c r="E1363" s="12" t="s">
        <v>4534</v>
      </c>
      <c r="F1363" s="12" t="s">
        <v>4592</v>
      </c>
    </row>
    <row r="1364" spans="1:6" x14ac:dyDescent="0.4">
      <c r="A1364" s="12" t="s">
        <v>4593</v>
      </c>
      <c r="B1364" s="12" t="s">
        <v>4532</v>
      </c>
      <c r="C1364" s="12" t="s">
        <v>4594</v>
      </c>
      <c r="D1364" s="12" t="str">
        <f t="shared" si="21"/>
        <v>岡山県鏡野町</v>
      </c>
      <c r="E1364" s="12" t="s">
        <v>4534</v>
      </c>
      <c r="F1364" s="12" t="s">
        <v>4595</v>
      </c>
    </row>
    <row r="1365" spans="1:6" x14ac:dyDescent="0.4">
      <c r="A1365" s="12" t="s">
        <v>4596</v>
      </c>
      <c r="B1365" s="12" t="s">
        <v>4532</v>
      </c>
      <c r="C1365" s="12" t="s">
        <v>4597</v>
      </c>
      <c r="D1365" s="12" t="str">
        <f t="shared" si="21"/>
        <v>岡山県勝央町</v>
      </c>
      <c r="E1365" s="12" t="s">
        <v>4534</v>
      </c>
      <c r="F1365" s="12" t="s">
        <v>4598</v>
      </c>
    </row>
    <row r="1366" spans="1:6" x14ac:dyDescent="0.4">
      <c r="A1366" s="12" t="s">
        <v>4599</v>
      </c>
      <c r="B1366" s="12" t="s">
        <v>4532</v>
      </c>
      <c r="C1366" s="12" t="s">
        <v>4600</v>
      </c>
      <c r="D1366" s="12" t="str">
        <f t="shared" si="21"/>
        <v>岡山県奈義町</v>
      </c>
      <c r="E1366" s="12" t="s">
        <v>4534</v>
      </c>
      <c r="F1366" s="12" t="s">
        <v>4601</v>
      </c>
    </row>
    <row r="1367" spans="1:6" x14ac:dyDescent="0.4">
      <c r="A1367" s="12" t="s">
        <v>4602</v>
      </c>
      <c r="B1367" s="12" t="s">
        <v>4532</v>
      </c>
      <c r="C1367" s="12" t="s">
        <v>4603</v>
      </c>
      <c r="D1367" s="12" t="str">
        <f t="shared" si="21"/>
        <v>岡山県西粟倉村</v>
      </c>
      <c r="E1367" s="12" t="s">
        <v>4534</v>
      </c>
      <c r="F1367" s="12" t="s">
        <v>4604</v>
      </c>
    </row>
    <row r="1368" spans="1:6" x14ac:dyDescent="0.4">
      <c r="A1368" s="12" t="s">
        <v>4605</v>
      </c>
      <c r="B1368" s="12" t="s">
        <v>4532</v>
      </c>
      <c r="C1368" s="12" t="s">
        <v>4606</v>
      </c>
      <c r="D1368" s="12" t="str">
        <f t="shared" si="21"/>
        <v>岡山県久米南町</v>
      </c>
      <c r="E1368" s="12" t="s">
        <v>4534</v>
      </c>
      <c r="F1368" s="12" t="s">
        <v>4607</v>
      </c>
    </row>
    <row r="1369" spans="1:6" x14ac:dyDescent="0.4">
      <c r="A1369" s="12" t="s">
        <v>4608</v>
      </c>
      <c r="B1369" s="12" t="s">
        <v>4532</v>
      </c>
      <c r="C1369" s="12" t="s">
        <v>4609</v>
      </c>
      <c r="D1369" s="12" t="str">
        <f t="shared" si="21"/>
        <v>岡山県美咲町</v>
      </c>
      <c r="E1369" s="12" t="s">
        <v>4534</v>
      </c>
      <c r="F1369" s="12" t="s">
        <v>4067</v>
      </c>
    </row>
    <row r="1370" spans="1:6" x14ac:dyDescent="0.4">
      <c r="A1370" s="12" t="s">
        <v>4610</v>
      </c>
      <c r="B1370" s="12" t="s">
        <v>4532</v>
      </c>
      <c r="C1370" s="12" t="s">
        <v>4611</v>
      </c>
      <c r="D1370" s="12" t="str">
        <f t="shared" si="21"/>
        <v>岡山県吉備中央町</v>
      </c>
      <c r="E1370" s="12" t="s">
        <v>4534</v>
      </c>
      <c r="F1370" s="12" t="s">
        <v>4612</v>
      </c>
    </row>
    <row r="1371" spans="1:6" x14ac:dyDescent="0.4">
      <c r="A1371" s="9" t="s">
        <v>4613</v>
      </c>
      <c r="B1371" s="9" t="s">
        <v>4614</v>
      </c>
      <c r="C1371" s="10"/>
      <c r="D1371" s="12" t="str">
        <f t="shared" si="21"/>
        <v>広島県</v>
      </c>
      <c r="E1371" s="11" t="s">
        <v>4615</v>
      </c>
      <c r="F1371" s="10"/>
    </row>
    <row r="1372" spans="1:6" x14ac:dyDescent="0.4">
      <c r="A1372" s="12" t="s">
        <v>4616</v>
      </c>
      <c r="B1372" s="12" t="s">
        <v>4617</v>
      </c>
      <c r="C1372" s="12" t="s">
        <v>4618</v>
      </c>
      <c r="D1372" s="12" t="str">
        <f t="shared" si="21"/>
        <v>広島県広島市</v>
      </c>
      <c r="E1372" s="12" t="s">
        <v>4619</v>
      </c>
      <c r="F1372" s="12" t="s">
        <v>4620</v>
      </c>
    </row>
    <row r="1373" spans="1:6" x14ac:dyDescent="0.4">
      <c r="A1373" s="12" t="s">
        <v>4621</v>
      </c>
      <c r="B1373" s="12" t="s">
        <v>4617</v>
      </c>
      <c r="C1373" s="12" t="s">
        <v>4622</v>
      </c>
      <c r="D1373" s="12" t="str">
        <f t="shared" si="21"/>
        <v>広島県呉市</v>
      </c>
      <c r="E1373" s="12" t="s">
        <v>4619</v>
      </c>
      <c r="F1373" s="12" t="s">
        <v>4623</v>
      </c>
    </row>
    <row r="1374" spans="1:6" x14ac:dyDescent="0.4">
      <c r="A1374" s="12" t="s">
        <v>4624</v>
      </c>
      <c r="B1374" s="12" t="s">
        <v>4617</v>
      </c>
      <c r="C1374" s="12" t="s">
        <v>4625</v>
      </c>
      <c r="D1374" s="12" t="str">
        <f t="shared" si="21"/>
        <v>広島県竹原市</v>
      </c>
      <c r="E1374" s="12" t="s">
        <v>4619</v>
      </c>
      <c r="F1374" s="12" t="s">
        <v>4626</v>
      </c>
    </row>
    <row r="1375" spans="1:6" x14ac:dyDescent="0.4">
      <c r="A1375" s="12" t="s">
        <v>4627</v>
      </c>
      <c r="B1375" s="12" t="s">
        <v>4617</v>
      </c>
      <c r="C1375" s="12" t="s">
        <v>4628</v>
      </c>
      <c r="D1375" s="12" t="str">
        <f t="shared" si="21"/>
        <v>広島県三原市</v>
      </c>
      <c r="E1375" s="12" t="s">
        <v>4619</v>
      </c>
      <c r="F1375" s="12" t="s">
        <v>4629</v>
      </c>
    </row>
    <row r="1376" spans="1:6" x14ac:dyDescent="0.4">
      <c r="A1376" s="12" t="s">
        <v>4630</v>
      </c>
      <c r="B1376" s="12" t="s">
        <v>4617</v>
      </c>
      <c r="C1376" s="12" t="s">
        <v>4631</v>
      </c>
      <c r="D1376" s="12" t="str">
        <f t="shared" si="21"/>
        <v>広島県尾道市</v>
      </c>
      <c r="E1376" s="12" t="s">
        <v>4619</v>
      </c>
      <c r="F1376" s="12" t="s">
        <v>4632</v>
      </c>
    </row>
    <row r="1377" spans="1:6" x14ac:dyDescent="0.4">
      <c r="A1377" s="12" t="s">
        <v>4633</v>
      </c>
      <c r="B1377" s="12" t="s">
        <v>4617</v>
      </c>
      <c r="C1377" s="12" t="s">
        <v>4634</v>
      </c>
      <c r="D1377" s="12" t="str">
        <f t="shared" si="21"/>
        <v>広島県福山市</v>
      </c>
      <c r="E1377" s="12" t="s">
        <v>4619</v>
      </c>
      <c r="F1377" s="12" t="s">
        <v>4635</v>
      </c>
    </row>
    <row r="1378" spans="1:6" x14ac:dyDescent="0.4">
      <c r="A1378" s="12" t="s">
        <v>4636</v>
      </c>
      <c r="B1378" s="12" t="s">
        <v>4617</v>
      </c>
      <c r="C1378" s="12" t="s">
        <v>2533</v>
      </c>
      <c r="D1378" s="12" t="str">
        <f t="shared" si="21"/>
        <v>広島県府中市</v>
      </c>
      <c r="E1378" s="12" t="s">
        <v>4619</v>
      </c>
      <c r="F1378" s="12" t="s">
        <v>2534</v>
      </c>
    </row>
    <row r="1379" spans="1:6" x14ac:dyDescent="0.4">
      <c r="A1379" s="12" t="s">
        <v>4637</v>
      </c>
      <c r="B1379" s="12" t="s">
        <v>4617</v>
      </c>
      <c r="C1379" s="12" t="s">
        <v>4638</v>
      </c>
      <c r="D1379" s="12" t="str">
        <f t="shared" si="21"/>
        <v>広島県三次市</v>
      </c>
      <c r="E1379" s="12" t="s">
        <v>4619</v>
      </c>
      <c r="F1379" s="12" t="s">
        <v>3658</v>
      </c>
    </row>
    <row r="1380" spans="1:6" x14ac:dyDescent="0.4">
      <c r="A1380" s="12" t="s">
        <v>4639</v>
      </c>
      <c r="B1380" s="12" t="s">
        <v>4617</v>
      </c>
      <c r="C1380" s="12" t="s">
        <v>4640</v>
      </c>
      <c r="D1380" s="12" t="str">
        <f t="shared" si="21"/>
        <v>広島県庄原市</v>
      </c>
      <c r="E1380" s="12" t="s">
        <v>4619</v>
      </c>
      <c r="F1380" s="12" t="s">
        <v>4641</v>
      </c>
    </row>
    <row r="1381" spans="1:6" x14ac:dyDescent="0.4">
      <c r="A1381" s="12" t="s">
        <v>4642</v>
      </c>
      <c r="B1381" s="12" t="s">
        <v>4617</v>
      </c>
      <c r="C1381" s="12" t="s">
        <v>4643</v>
      </c>
      <c r="D1381" s="12" t="str">
        <f t="shared" si="21"/>
        <v>広島県大竹市</v>
      </c>
      <c r="E1381" s="12" t="s">
        <v>4619</v>
      </c>
      <c r="F1381" s="12" t="s">
        <v>4644</v>
      </c>
    </row>
    <row r="1382" spans="1:6" x14ac:dyDescent="0.4">
      <c r="A1382" s="12" t="s">
        <v>4645</v>
      </c>
      <c r="B1382" s="12" t="s">
        <v>4617</v>
      </c>
      <c r="C1382" s="12" t="s">
        <v>4646</v>
      </c>
      <c r="D1382" s="12" t="str">
        <f t="shared" si="21"/>
        <v>広島県東広島市</v>
      </c>
      <c r="E1382" s="12" t="s">
        <v>4619</v>
      </c>
      <c r="F1382" s="12" t="s">
        <v>4647</v>
      </c>
    </row>
    <row r="1383" spans="1:6" x14ac:dyDescent="0.4">
      <c r="A1383" s="12" t="s">
        <v>4648</v>
      </c>
      <c r="B1383" s="12" t="s">
        <v>4617</v>
      </c>
      <c r="C1383" s="12" t="s">
        <v>4649</v>
      </c>
      <c r="D1383" s="12" t="str">
        <f t="shared" si="21"/>
        <v>広島県廿日市市</v>
      </c>
      <c r="E1383" s="12" t="s">
        <v>4619</v>
      </c>
      <c r="F1383" s="12" t="s">
        <v>4650</v>
      </c>
    </row>
    <row r="1384" spans="1:6" x14ac:dyDescent="0.4">
      <c r="A1384" s="12" t="s">
        <v>4651</v>
      </c>
      <c r="B1384" s="12" t="s">
        <v>4617</v>
      </c>
      <c r="C1384" s="12" t="s">
        <v>4652</v>
      </c>
      <c r="D1384" s="12" t="str">
        <f t="shared" si="21"/>
        <v>広島県安芸高田市</v>
      </c>
      <c r="E1384" s="12" t="s">
        <v>4619</v>
      </c>
      <c r="F1384" s="12" t="s">
        <v>4653</v>
      </c>
    </row>
    <row r="1385" spans="1:6" x14ac:dyDescent="0.4">
      <c r="A1385" s="12" t="s">
        <v>4654</v>
      </c>
      <c r="B1385" s="12" t="s">
        <v>4617</v>
      </c>
      <c r="C1385" s="12" t="s">
        <v>4655</v>
      </c>
      <c r="D1385" s="12" t="str">
        <f t="shared" si="21"/>
        <v>広島県江田島市</v>
      </c>
      <c r="E1385" s="12" t="s">
        <v>4619</v>
      </c>
      <c r="F1385" s="12" t="s">
        <v>4656</v>
      </c>
    </row>
    <row r="1386" spans="1:6" x14ac:dyDescent="0.4">
      <c r="A1386" s="12" t="s">
        <v>4657</v>
      </c>
      <c r="B1386" s="12" t="s">
        <v>4617</v>
      </c>
      <c r="C1386" s="12" t="s">
        <v>4658</v>
      </c>
      <c r="D1386" s="12" t="str">
        <f t="shared" si="21"/>
        <v>広島県府中町</v>
      </c>
      <c r="E1386" s="12" t="s">
        <v>4619</v>
      </c>
      <c r="F1386" s="12" t="s">
        <v>4659</v>
      </c>
    </row>
    <row r="1387" spans="1:6" x14ac:dyDescent="0.4">
      <c r="A1387" s="12" t="s">
        <v>4660</v>
      </c>
      <c r="B1387" s="12" t="s">
        <v>4617</v>
      </c>
      <c r="C1387" s="12" t="s">
        <v>4661</v>
      </c>
      <c r="D1387" s="12" t="str">
        <f t="shared" si="21"/>
        <v>広島県海田町</v>
      </c>
      <c r="E1387" s="12" t="s">
        <v>4619</v>
      </c>
      <c r="F1387" s="12" t="s">
        <v>4662</v>
      </c>
    </row>
    <row r="1388" spans="1:6" x14ac:dyDescent="0.4">
      <c r="A1388" s="12" t="s">
        <v>4663</v>
      </c>
      <c r="B1388" s="12" t="s">
        <v>4617</v>
      </c>
      <c r="C1388" s="12" t="s">
        <v>4664</v>
      </c>
      <c r="D1388" s="12" t="str">
        <f t="shared" si="21"/>
        <v>広島県熊野町</v>
      </c>
      <c r="E1388" s="12" t="s">
        <v>4619</v>
      </c>
      <c r="F1388" s="12" t="s">
        <v>4665</v>
      </c>
    </row>
    <row r="1389" spans="1:6" x14ac:dyDescent="0.4">
      <c r="A1389" s="12" t="s">
        <v>4666</v>
      </c>
      <c r="B1389" s="12" t="s">
        <v>4617</v>
      </c>
      <c r="C1389" s="12" t="s">
        <v>4667</v>
      </c>
      <c r="D1389" s="12" t="str">
        <f t="shared" si="21"/>
        <v>広島県坂町</v>
      </c>
      <c r="E1389" s="12" t="s">
        <v>4619</v>
      </c>
      <c r="F1389" s="12" t="s">
        <v>4668</v>
      </c>
    </row>
    <row r="1390" spans="1:6" x14ac:dyDescent="0.4">
      <c r="A1390" s="12" t="s">
        <v>4669</v>
      </c>
      <c r="B1390" s="12" t="s">
        <v>4617</v>
      </c>
      <c r="C1390" s="12" t="s">
        <v>4670</v>
      </c>
      <c r="D1390" s="12" t="str">
        <f t="shared" si="21"/>
        <v>広島県安芸太田町</v>
      </c>
      <c r="E1390" s="12" t="s">
        <v>4619</v>
      </c>
      <c r="F1390" s="12" t="s">
        <v>4671</v>
      </c>
    </row>
    <row r="1391" spans="1:6" x14ac:dyDescent="0.4">
      <c r="A1391" s="12" t="s">
        <v>4672</v>
      </c>
      <c r="B1391" s="12" t="s">
        <v>4617</v>
      </c>
      <c r="C1391" s="12" t="s">
        <v>4673</v>
      </c>
      <c r="D1391" s="12" t="str">
        <f t="shared" si="21"/>
        <v>広島県北広島町</v>
      </c>
      <c r="E1391" s="12" t="s">
        <v>4619</v>
      </c>
      <c r="F1391" s="12" t="s">
        <v>4674</v>
      </c>
    </row>
    <row r="1392" spans="1:6" x14ac:dyDescent="0.4">
      <c r="A1392" s="12" t="s">
        <v>4675</v>
      </c>
      <c r="B1392" s="12" t="s">
        <v>4617</v>
      </c>
      <c r="C1392" s="12" t="s">
        <v>4676</v>
      </c>
      <c r="D1392" s="12" t="str">
        <f t="shared" si="21"/>
        <v>広島県大崎上島町</v>
      </c>
      <c r="E1392" s="12" t="s">
        <v>4619</v>
      </c>
      <c r="F1392" s="12" t="s">
        <v>4677</v>
      </c>
    </row>
    <row r="1393" spans="1:6" x14ac:dyDescent="0.4">
      <c r="A1393" s="12" t="s">
        <v>4678</v>
      </c>
      <c r="B1393" s="12" t="s">
        <v>4617</v>
      </c>
      <c r="C1393" s="12" t="s">
        <v>4679</v>
      </c>
      <c r="D1393" s="12" t="str">
        <f t="shared" si="21"/>
        <v>広島県世羅町</v>
      </c>
      <c r="E1393" s="12" t="s">
        <v>4619</v>
      </c>
      <c r="F1393" s="12" t="s">
        <v>4680</v>
      </c>
    </row>
    <row r="1394" spans="1:6" x14ac:dyDescent="0.4">
      <c r="A1394" s="12" t="s">
        <v>4681</v>
      </c>
      <c r="B1394" s="12" t="s">
        <v>4617</v>
      </c>
      <c r="C1394" s="12" t="s">
        <v>4682</v>
      </c>
      <c r="D1394" s="12" t="str">
        <f t="shared" si="21"/>
        <v>広島県神石高原町</v>
      </c>
      <c r="E1394" s="12" t="s">
        <v>4619</v>
      </c>
      <c r="F1394" s="12" t="s">
        <v>4683</v>
      </c>
    </row>
    <row r="1395" spans="1:6" x14ac:dyDescent="0.4">
      <c r="A1395" s="9" t="s">
        <v>4684</v>
      </c>
      <c r="B1395" s="9" t="s">
        <v>4685</v>
      </c>
      <c r="C1395" s="10"/>
      <c r="D1395" s="12" t="str">
        <f t="shared" si="21"/>
        <v>山口県</v>
      </c>
      <c r="E1395" s="11" t="s">
        <v>4686</v>
      </c>
      <c r="F1395" s="10"/>
    </row>
    <row r="1396" spans="1:6" x14ac:dyDescent="0.4">
      <c r="A1396" s="12" t="s">
        <v>4687</v>
      </c>
      <c r="B1396" s="12" t="s">
        <v>4688</v>
      </c>
      <c r="C1396" s="12" t="s">
        <v>4689</v>
      </c>
      <c r="D1396" s="12" t="str">
        <f t="shared" si="21"/>
        <v>山口県下関市</v>
      </c>
      <c r="E1396" s="12" t="s">
        <v>4690</v>
      </c>
      <c r="F1396" s="12" t="s">
        <v>4691</v>
      </c>
    </row>
    <row r="1397" spans="1:6" x14ac:dyDescent="0.4">
      <c r="A1397" s="12" t="s">
        <v>4692</v>
      </c>
      <c r="B1397" s="12" t="s">
        <v>4688</v>
      </c>
      <c r="C1397" s="12" t="s">
        <v>4693</v>
      </c>
      <c r="D1397" s="12" t="str">
        <f t="shared" si="21"/>
        <v>山口県宇部市</v>
      </c>
      <c r="E1397" s="12" t="s">
        <v>4690</v>
      </c>
      <c r="F1397" s="12" t="s">
        <v>4694</v>
      </c>
    </row>
    <row r="1398" spans="1:6" x14ac:dyDescent="0.4">
      <c r="A1398" s="12" t="s">
        <v>4695</v>
      </c>
      <c r="B1398" s="12" t="s">
        <v>4688</v>
      </c>
      <c r="C1398" s="12" t="s">
        <v>4696</v>
      </c>
      <c r="D1398" s="12" t="str">
        <f t="shared" si="21"/>
        <v>山口県山口市</v>
      </c>
      <c r="E1398" s="12" t="s">
        <v>4690</v>
      </c>
      <c r="F1398" s="12" t="s">
        <v>4697</v>
      </c>
    </row>
    <row r="1399" spans="1:6" x14ac:dyDescent="0.4">
      <c r="A1399" s="12" t="s">
        <v>4698</v>
      </c>
      <c r="B1399" s="12" t="s">
        <v>4688</v>
      </c>
      <c r="C1399" s="12" t="s">
        <v>4699</v>
      </c>
      <c r="D1399" s="12" t="str">
        <f t="shared" si="21"/>
        <v>山口県萩市</v>
      </c>
      <c r="E1399" s="12" t="s">
        <v>4690</v>
      </c>
      <c r="F1399" s="12" t="s">
        <v>4700</v>
      </c>
    </row>
    <row r="1400" spans="1:6" x14ac:dyDescent="0.4">
      <c r="A1400" s="12" t="s">
        <v>4701</v>
      </c>
      <c r="B1400" s="12" t="s">
        <v>4688</v>
      </c>
      <c r="C1400" s="12" t="s">
        <v>4702</v>
      </c>
      <c r="D1400" s="12" t="str">
        <f t="shared" si="21"/>
        <v>山口県防府市</v>
      </c>
      <c r="E1400" s="12" t="s">
        <v>4690</v>
      </c>
      <c r="F1400" s="12" t="s">
        <v>4703</v>
      </c>
    </row>
    <row r="1401" spans="1:6" x14ac:dyDescent="0.4">
      <c r="A1401" s="12" t="s">
        <v>4704</v>
      </c>
      <c r="B1401" s="12" t="s">
        <v>4688</v>
      </c>
      <c r="C1401" s="12" t="s">
        <v>4705</v>
      </c>
      <c r="D1401" s="12" t="str">
        <f t="shared" si="21"/>
        <v>山口県下松市</v>
      </c>
      <c r="E1401" s="12" t="s">
        <v>4690</v>
      </c>
      <c r="F1401" s="12" t="s">
        <v>4706</v>
      </c>
    </row>
    <row r="1402" spans="1:6" x14ac:dyDescent="0.4">
      <c r="A1402" s="12" t="s">
        <v>4707</v>
      </c>
      <c r="B1402" s="12" t="s">
        <v>4688</v>
      </c>
      <c r="C1402" s="12" t="s">
        <v>4708</v>
      </c>
      <c r="D1402" s="12" t="str">
        <f t="shared" si="21"/>
        <v>山口県岩国市</v>
      </c>
      <c r="E1402" s="12" t="s">
        <v>4690</v>
      </c>
      <c r="F1402" s="12" t="s">
        <v>4709</v>
      </c>
    </row>
    <row r="1403" spans="1:6" x14ac:dyDescent="0.4">
      <c r="A1403" s="12" t="s">
        <v>4710</v>
      </c>
      <c r="B1403" s="12" t="s">
        <v>4688</v>
      </c>
      <c r="C1403" s="12" t="s">
        <v>4711</v>
      </c>
      <c r="D1403" s="12" t="str">
        <f t="shared" si="21"/>
        <v>山口県光市</v>
      </c>
      <c r="E1403" s="12" t="s">
        <v>4690</v>
      </c>
      <c r="F1403" s="12" t="s">
        <v>4712</v>
      </c>
    </row>
    <row r="1404" spans="1:6" x14ac:dyDescent="0.4">
      <c r="A1404" s="12" t="s">
        <v>4713</v>
      </c>
      <c r="B1404" s="12" t="s">
        <v>4688</v>
      </c>
      <c r="C1404" s="12" t="s">
        <v>4714</v>
      </c>
      <c r="D1404" s="12" t="str">
        <f t="shared" si="21"/>
        <v>山口県長門市</v>
      </c>
      <c r="E1404" s="12" t="s">
        <v>4690</v>
      </c>
      <c r="F1404" s="12" t="s">
        <v>4715</v>
      </c>
    </row>
    <row r="1405" spans="1:6" x14ac:dyDescent="0.4">
      <c r="A1405" s="12" t="s">
        <v>4716</v>
      </c>
      <c r="B1405" s="12" t="s">
        <v>4688</v>
      </c>
      <c r="C1405" s="12" t="s">
        <v>4717</v>
      </c>
      <c r="D1405" s="12" t="str">
        <f t="shared" si="21"/>
        <v>山口県柳井市</v>
      </c>
      <c r="E1405" s="12" t="s">
        <v>4690</v>
      </c>
      <c r="F1405" s="12" t="s">
        <v>4718</v>
      </c>
    </row>
    <row r="1406" spans="1:6" x14ac:dyDescent="0.4">
      <c r="A1406" s="12" t="s">
        <v>4719</v>
      </c>
      <c r="B1406" s="12" t="s">
        <v>4688</v>
      </c>
      <c r="C1406" s="12" t="s">
        <v>4720</v>
      </c>
      <c r="D1406" s="12" t="str">
        <f t="shared" si="21"/>
        <v>山口県美祢市</v>
      </c>
      <c r="E1406" s="12" t="s">
        <v>4690</v>
      </c>
      <c r="F1406" s="12" t="s">
        <v>4721</v>
      </c>
    </row>
    <row r="1407" spans="1:6" x14ac:dyDescent="0.4">
      <c r="A1407" s="12" t="s">
        <v>4722</v>
      </c>
      <c r="B1407" s="12" t="s">
        <v>4688</v>
      </c>
      <c r="C1407" s="12" t="s">
        <v>4723</v>
      </c>
      <c r="D1407" s="12" t="str">
        <f t="shared" si="21"/>
        <v>山口県周南市</v>
      </c>
      <c r="E1407" s="12" t="s">
        <v>4690</v>
      </c>
      <c r="F1407" s="12" t="s">
        <v>4724</v>
      </c>
    </row>
    <row r="1408" spans="1:6" x14ac:dyDescent="0.4">
      <c r="A1408" s="12" t="s">
        <v>4725</v>
      </c>
      <c r="B1408" s="12" t="s">
        <v>4688</v>
      </c>
      <c r="C1408" s="12" t="s">
        <v>4726</v>
      </c>
      <c r="D1408" s="12" t="str">
        <f t="shared" si="21"/>
        <v>山口県山陽小野田市</v>
      </c>
      <c r="E1408" s="12" t="s">
        <v>4690</v>
      </c>
      <c r="F1408" s="12" t="s">
        <v>4727</v>
      </c>
    </row>
    <row r="1409" spans="1:6" x14ac:dyDescent="0.4">
      <c r="A1409" s="12" t="s">
        <v>4728</v>
      </c>
      <c r="B1409" s="12" t="s">
        <v>4688</v>
      </c>
      <c r="C1409" s="12" t="s">
        <v>4729</v>
      </c>
      <c r="D1409" s="12" t="str">
        <f t="shared" si="21"/>
        <v>山口県周防大島町</v>
      </c>
      <c r="E1409" s="12" t="s">
        <v>4690</v>
      </c>
      <c r="F1409" s="12" t="s">
        <v>4730</v>
      </c>
    </row>
    <row r="1410" spans="1:6" x14ac:dyDescent="0.4">
      <c r="A1410" s="12" t="s">
        <v>4731</v>
      </c>
      <c r="B1410" s="12" t="s">
        <v>4688</v>
      </c>
      <c r="C1410" s="12" t="s">
        <v>4732</v>
      </c>
      <c r="D1410" s="12" t="str">
        <f t="shared" si="21"/>
        <v>山口県和木町</v>
      </c>
      <c r="E1410" s="12" t="s">
        <v>4690</v>
      </c>
      <c r="F1410" s="12" t="s">
        <v>4733</v>
      </c>
    </row>
    <row r="1411" spans="1:6" x14ac:dyDescent="0.4">
      <c r="A1411" s="12" t="s">
        <v>4734</v>
      </c>
      <c r="B1411" s="12" t="s">
        <v>4688</v>
      </c>
      <c r="C1411" s="12" t="s">
        <v>4735</v>
      </c>
      <c r="D1411" s="12" t="str">
        <f t="shared" si="21"/>
        <v>山口県上関町</v>
      </c>
      <c r="E1411" s="12" t="s">
        <v>4690</v>
      </c>
      <c r="F1411" s="12" t="s">
        <v>4736</v>
      </c>
    </row>
    <row r="1412" spans="1:6" x14ac:dyDescent="0.4">
      <c r="A1412" s="12" t="s">
        <v>4737</v>
      </c>
      <c r="B1412" s="12" t="s">
        <v>4688</v>
      </c>
      <c r="C1412" s="12" t="s">
        <v>4738</v>
      </c>
      <c r="D1412" s="12" t="str">
        <f t="shared" ref="D1412:D1475" si="22">B1412&amp;C1412</f>
        <v>山口県田布施町</v>
      </c>
      <c r="E1412" s="12" t="s">
        <v>4690</v>
      </c>
      <c r="F1412" s="12" t="s">
        <v>4739</v>
      </c>
    </row>
    <row r="1413" spans="1:6" x14ac:dyDescent="0.4">
      <c r="A1413" s="12" t="s">
        <v>4740</v>
      </c>
      <c r="B1413" s="12" t="s">
        <v>4688</v>
      </c>
      <c r="C1413" s="12" t="s">
        <v>4741</v>
      </c>
      <c r="D1413" s="12" t="str">
        <f t="shared" si="22"/>
        <v>山口県平生町</v>
      </c>
      <c r="E1413" s="12" t="s">
        <v>4690</v>
      </c>
      <c r="F1413" s="12" t="s">
        <v>4742</v>
      </c>
    </row>
    <row r="1414" spans="1:6" x14ac:dyDescent="0.4">
      <c r="A1414" s="12" t="s">
        <v>4743</v>
      </c>
      <c r="B1414" s="12" t="s">
        <v>4688</v>
      </c>
      <c r="C1414" s="12" t="s">
        <v>4744</v>
      </c>
      <c r="D1414" s="12" t="str">
        <f t="shared" si="22"/>
        <v>山口県阿武町</v>
      </c>
      <c r="E1414" s="12" t="s">
        <v>4690</v>
      </c>
      <c r="F1414" s="12" t="s">
        <v>4745</v>
      </c>
    </row>
    <row r="1415" spans="1:6" x14ac:dyDescent="0.4">
      <c r="A1415" s="9" t="s">
        <v>4746</v>
      </c>
      <c r="B1415" s="9" t="s">
        <v>4747</v>
      </c>
      <c r="C1415" s="10"/>
      <c r="D1415" s="12" t="str">
        <f t="shared" si="22"/>
        <v>徳島県</v>
      </c>
      <c r="E1415" s="11" t="s">
        <v>4748</v>
      </c>
      <c r="F1415" s="10"/>
    </row>
    <row r="1416" spans="1:6" x14ac:dyDescent="0.4">
      <c r="A1416" s="12" t="s">
        <v>4749</v>
      </c>
      <c r="B1416" s="12" t="s">
        <v>4750</v>
      </c>
      <c r="C1416" s="12" t="s">
        <v>4751</v>
      </c>
      <c r="D1416" s="12" t="str">
        <f t="shared" si="22"/>
        <v>徳島県徳島市</v>
      </c>
      <c r="E1416" s="12" t="s">
        <v>4752</v>
      </c>
      <c r="F1416" s="12" t="s">
        <v>4753</v>
      </c>
    </row>
    <row r="1417" spans="1:6" x14ac:dyDescent="0.4">
      <c r="A1417" s="12" t="s">
        <v>4754</v>
      </c>
      <c r="B1417" s="12" t="s">
        <v>4750</v>
      </c>
      <c r="C1417" s="12" t="s">
        <v>4755</v>
      </c>
      <c r="D1417" s="12" t="str">
        <f t="shared" si="22"/>
        <v>徳島県鳴門市</v>
      </c>
      <c r="E1417" s="12" t="s">
        <v>4752</v>
      </c>
      <c r="F1417" s="12" t="s">
        <v>4756</v>
      </c>
    </row>
    <row r="1418" spans="1:6" x14ac:dyDescent="0.4">
      <c r="A1418" s="12" t="s">
        <v>4757</v>
      </c>
      <c r="B1418" s="12" t="s">
        <v>4750</v>
      </c>
      <c r="C1418" s="12" t="s">
        <v>4758</v>
      </c>
      <c r="D1418" s="12" t="str">
        <f t="shared" si="22"/>
        <v>徳島県小松島市</v>
      </c>
      <c r="E1418" s="12" t="s">
        <v>4752</v>
      </c>
      <c r="F1418" s="12" t="s">
        <v>4759</v>
      </c>
    </row>
    <row r="1419" spans="1:6" x14ac:dyDescent="0.4">
      <c r="A1419" s="12" t="s">
        <v>4760</v>
      </c>
      <c r="B1419" s="12" t="s">
        <v>4750</v>
      </c>
      <c r="C1419" s="12" t="s">
        <v>4761</v>
      </c>
      <c r="D1419" s="12" t="str">
        <f t="shared" si="22"/>
        <v>徳島県阿南市</v>
      </c>
      <c r="E1419" s="12" t="s">
        <v>4752</v>
      </c>
      <c r="F1419" s="12" t="s">
        <v>4762</v>
      </c>
    </row>
    <row r="1420" spans="1:6" x14ac:dyDescent="0.4">
      <c r="A1420" s="12" t="s">
        <v>4763</v>
      </c>
      <c r="B1420" s="12" t="s">
        <v>4750</v>
      </c>
      <c r="C1420" s="12" t="s">
        <v>4764</v>
      </c>
      <c r="D1420" s="12" t="str">
        <f t="shared" si="22"/>
        <v>徳島県吉野川市</v>
      </c>
      <c r="E1420" s="12" t="s">
        <v>4752</v>
      </c>
      <c r="F1420" s="12" t="s">
        <v>4765</v>
      </c>
    </row>
    <row r="1421" spans="1:6" x14ac:dyDescent="0.4">
      <c r="A1421" s="12" t="s">
        <v>4766</v>
      </c>
      <c r="B1421" s="12" t="s">
        <v>4750</v>
      </c>
      <c r="C1421" s="12" t="s">
        <v>4767</v>
      </c>
      <c r="D1421" s="12" t="str">
        <f t="shared" si="22"/>
        <v>徳島県阿波市</v>
      </c>
      <c r="E1421" s="12" t="s">
        <v>4752</v>
      </c>
      <c r="F1421" s="12" t="s">
        <v>4768</v>
      </c>
    </row>
    <row r="1422" spans="1:6" x14ac:dyDescent="0.4">
      <c r="A1422" s="12" t="s">
        <v>4769</v>
      </c>
      <c r="B1422" s="12" t="s">
        <v>4750</v>
      </c>
      <c r="C1422" s="12" t="s">
        <v>4770</v>
      </c>
      <c r="D1422" s="12" t="str">
        <f t="shared" si="22"/>
        <v>徳島県美馬市</v>
      </c>
      <c r="E1422" s="12" t="s">
        <v>4752</v>
      </c>
      <c r="F1422" s="12" t="s">
        <v>4771</v>
      </c>
    </row>
    <row r="1423" spans="1:6" x14ac:dyDescent="0.4">
      <c r="A1423" s="12" t="s">
        <v>4772</v>
      </c>
      <c r="B1423" s="12" t="s">
        <v>4750</v>
      </c>
      <c r="C1423" s="12" t="s">
        <v>4773</v>
      </c>
      <c r="D1423" s="12" t="str">
        <f t="shared" si="22"/>
        <v>徳島県三好市</v>
      </c>
      <c r="E1423" s="12" t="s">
        <v>4752</v>
      </c>
      <c r="F1423" s="12" t="s">
        <v>3658</v>
      </c>
    </row>
    <row r="1424" spans="1:6" x14ac:dyDescent="0.4">
      <c r="A1424" s="12" t="s">
        <v>4774</v>
      </c>
      <c r="B1424" s="12" t="s">
        <v>4750</v>
      </c>
      <c r="C1424" s="12" t="s">
        <v>4775</v>
      </c>
      <c r="D1424" s="12" t="str">
        <f t="shared" si="22"/>
        <v>徳島県勝浦町</v>
      </c>
      <c r="E1424" s="12" t="s">
        <v>4752</v>
      </c>
      <c r="F1424" s="12" t="s">
        <v>4776</v>
      </c>
    </row>
    <row r="1425" spans="1:6" x14ac:dyDescent="0.4">
      <c r="A1425" s="12" t="s">
        <v>4777</v>
      </c>
      <c r="B1425" s="12" t="s">
        <v>4750</v>
      </c>
      <c r="C1425" s="12" t="s">
        <v>4778</v>
      </c>
      <c r="D1425" s="12" t="str">
        <f t="shared" si="22"/>
        <v>徳島県上勝町</v>
      </c>
      <c r="E1425" s="12" t="s">
        <v>4752</v>
      </c>
      <c r="F1425" s="12" t="s">
        <v>4779</v>
      </c>
    </row>
    <row r="1426" spans="1:6" x14ac:dyDescent="0.4">
      <c r="A1426" s="12" t="s">
        <v>4780</v>
      </c>
      <c r="B1426" s="12" t="s">
        <v>4750</v>
      </c>
      <c r="C1426" s="12" t="s">
        <v>4781</v>
      </c>
      <c r="D1426" s="12" t="str">
        <f t="shared" si="22"/>
        <v>徳島県佐那河内村</v>
      </c>
      <c r="E1426" s="12" t="s">
        <v>4752</v>
      </c>
      <c r="F1426" s="12" t="s">
        <v>4782</v>
      </c>
    </row>
    <row r="1427" spans="1:6" x14ac:dyDescent="0.4">
      <c r="A1427" s="12" t="s">
        <v>4783</v>
      </c>
      <c r="B1427" s="12" t="s">
        <v>4750</v>
      </c>
      <c r="C1427" s="12" t="s">
        <v>4784</v>
      </c>
      <c r="D1427" s="12" t="str">
        <f t="shared" si="22"/>
        <v>徳島県石井町</v>
      </c>
      <c r="E1427" s="12" t="s">
        <v>4752</v>
      </c>
      <c r="F1427" s="12" t="s">
        <v>4785</v>
      </c>
    </row>
    <row r="1428" spans="1:6" x14ac:dyDescent="0.4">
      <c r="A1428" s="12" t="s">
        <v>4786</v>
      </c>
      <c r="B1428" s="12" t="s">
        <v>4750</v>
      </c>
      <c r="C1428" s="12" t="s">
        <v>4787</v>
      </c>
      <c r="D1428" s="12" t="str">
        <f t="shared" si="22"/>
        <v>徳島県神山町</v>
      </c>
      <c r="E1428" s="12" t="s">
        <v>4752</v>
      </c>
      <c r="F1428" s="12" t="s">
        <v>4788</v>
      </c>
    </row>
    <row r="1429" spans="1:6" x14ac:dyDescent="0.4">
      <c r="A1429" s="12" t="s">
        <v>4789</v>
      </c>
      <c r="B1429" s="12" t="s">
        <v>4750</v>
      </c>
      <c r="C1429" s="12" t="s">
        <v>4790</v>
      </c>
      <c r="D1429" s="12" t="str">
        <f t="shared" si="22"/>
        <v>徳島県那賀町</v>
      </c>
      <c r="E1429" s="12" t="s">
        <v>4752</v>
      </c>
      <c r="F1429" s="12" t="s">
        <v>4791</v>
      </c>
    </row>
    <row r="1430" spans="1:6" x14ac:dyDescent="0.4">
      <c r="A1430" s="12" t="s">
        <v>4792</v>
      </c>
      <c r="B1430" s="12" t="s">
        <v>4750</v>
      </c>
      <c r="C1430" s="12" t="s">
        <v>4793</v>
      </c>
      <c r="D1430" s="12" t="str">
        <f t="shared" si="22"/>
        <v>徳島県牟岐町</v>
      </c>
      <c r="E1430" s="12" t="s">
        <v>4752</v>
      </c>
      <c r="F1430" s="12" t="s">
        <v>4794</v>
      </c>
    </row>
    <row r="1431" spans="1:6" x14ac:dyDescent="0.4">
      <c r="A1431" s="12" t="s">
        <v>4795</v>
      </c>
      <c r="B1431" s="12" t="s">
        <v>4750</v>
      </c>
      <c r="C1431" s="12" t="s">
        <v>4796</v>
      </c>
      <c r="D1431" s="12" t="str">
        <f t="shared" si="22"/>
        <v>徳島県美波町</v>
      </c>
      <c r="E1431" s="12" t="s">
        <v>4752</v>
      </c>
      <c r="F1431" s="12" t="s">
        <v>4797</v>
      </c>
    </row>
    <row r="1432" spans="1:6" x14ac:dyDescent="0.4">
      <c r="A1432" s="12" t="s">
        <v>4798</v>
      </c>
      <c r="B1432" s="12" t="s">
        <v>4750</v>
      </c>
      <c r="C1432" s="12" t="s">
        <v>4799</v>
      </c>
      <c r="D1432" s="12" t="str">
        <f t="shared" si="22"/>
        <v>徳島県海陽町</v>
      </c>
      <c r="E1432" s="12" t="s">
        <v>4752</v>
      </c>
      <c r="F1432" s="12" t="s">
        <v>4800</v>
      </c>
    </row>
    <row r="1433" spans="1:6" x14ac:dyDescent="0.4">
      <c r="A1433" s="12" t="s">
        <v>4801</v>
      </c>
      <c r="B1433" s="12" t="s">
        <v>4750</v>
      </c>
      <c r="C1433" s="12" t="s">
        <v>4802</v>
      </c>
      <c r="D1433" s="12" t="str">
        <f t="shared" si="22"/>
        <v>徳島県松茂町</v>
      </c>
      <c r="E1433" s="12" t="s">
        <v>4752</v>
      </c>
      <c r="F1433" s="12" t="s">
        <v>4803</v>
      </c>
    </row>
    <row r="1434" spans="1:6" x14ac:dyDescent="0.4">
      <c r="A1434" s="12" t="s">
        <v>4804</v>
      </c>
      <c r="B1434" s="12" t="s">
        <v>4750</v>
      </c>
      <c r="C1434" s="12" t="s">
        <v>4805</v>
      </c>
      <c r="D1434" s="12" t="str">
        <f t="shared" si="22"/>
        <v>徳島県北島町</v>
      </c>
      <c r="E1434" s="12" t="s">
        <v>4752</v>
      </c>
      <c r="F1434" s="12" t="s">
        <v>4806</v>
      </c>
    </row>
    <row r="1435" spans="1:6" x14ac:dyDescent="0.4">
      <c r="A1435" s="12" t="s">
        <v>4807</v>
      </c>
      <c r="B1435" s="12" t="s">
        <v>4750</v>
      </c>
      <c r="C1435" s="12" t="s">
        <v>4808</v>
      </c>
      <c r="D1435" s="12" t="str">
        <f t="shared" si="22"/>
        <v>徳島県藍住町</v>
      </c>
      <c r="E1435" s="12" t="s">
        <v>4752</v>
      </c>
      <c r="F1435" s="12" t="s">
        <v>4809</v>
      </c>
    </row>
    <row r="1436" spans="1:6" x14ac:dyDescent="0.4">
      <c r="A1436" s="12" t="s">
        <v>4810</v>
      </c>
      <c r="B1436" s="12" t="s">
        <v>4750</v>
      </c>
      <c r="C1436" s="12" t="s">
        <v>4811</v>
      </c>
      <c r="D1436" s="12" t="str">
        <f t="shared" si="22"/>
        <v>徳島県板野町</v>
      </c>
      <c r="E1436" s="12" t="s">
        <v>4752</v>
      </c>
      <c r="F1436" s="12" t="s">
        <v>4812</v>
      </c>
    </row>
    <row r="1437" spans="1:6" x14ac:dyDescent="0.4">
      <c r="A1437" s="12" t="s">
        <v>4813</v>
      </c>
      <c r="B1437" s="12" t="s">
        <v>4750</v>
      </c>
      <c r="C1437" s="12" t="s">
        <v>4814</v>
      </c>
      <c r="D1437" s="12" t="str">
        <f t="shared" si="22"/>
        <v>徳島県上板町</v>
      </c>
      <c r="E1437" s="12" t="s">
        <v>4752</v>
      </c>
      <c r="F1437" s="12" t="s">
        <v>4815</v>
      </c>
    </row>
    <row r="1438" spans="1:6" x14ac:dyDescent="0.4">
      <c r="A1438" s="12" t="s">
        <v>4816</v>
      </c>
      <c r="B1438" s="12" t="s">
        <v>4750</v>
      </c>
      <c r="C1438" s="12" t="s">
        <v>4817</v>
      </c>
      <c r="D1438" s="12" t="str">
        <f t="shared" si="22"/>
        <v>徳島県つるぎ町</v>
      </c>
      <c r="E1438" s="12" t="s">
        <v>4752</v>
      </c>
      <c r="F1438" s="12" t="s">
        <v>4818</v>
      </c>
    </row>
    <row r="1439" spans="1:6" x14ac:dyDescent="0.4">
      <c r="A1439" s="12" t="s">
        <v>4819</v>
      </c>
      <c r="B1439" s="12" t="s">
        <v>4750</v>
      </c>
      <c r="C1439" s="12" t="s">
        <v>4820</v>
      </c>
      <c r="D1439" s="12" t="str">
        <f t="shared" si="22"/>
        <v>徳島県東みよし町</v>
      </c>
      <c r="E1439" s="12" t="s">
        <v>4752</v>
      </c>
      <c r="F1439" s="12" t="s">
        <v>4821</v>
      </c>
    </row>
    <row r="1440" spans="1:6" x14ac:dyDescent="0.4">
      <c r="A1440" s="9" t="s">
        <v>4822</v>
      </c>
      <c r="B1440" s="9" t="s">
        <v>4823</v>
      </c>
      <c r="C1440" s="10"/>
      <c r="D1440" s="12" t="str">
        <f t="shared" si="22"/>
        <v>香川県</v>
      </c>
      <c r="E1440" s="11" t="s">
        <v>4824</v>
      </c>
      <c r="F1440" s="10"/>
    </row>
    <row r="1441" spans="1:6" x14ac:dyDescent="0.4">
      <c r="A1441" s="12" t="s">
        <v>4825</v>
      </c>
      <c r="B1441" s="12" t="s">
        <v>4826</v>
      </c>
      <c r="C1441" s="12" t="s">
        <v>4827</v>
      </c>
      <c r="D1441" s="12" t="str">
        <f t="shared" si="22"/>
        <v>香川県高松市</v>
      </c>
      <c r="E1441" s="12" t="s">
        <v>4828</v>
      </c>
      <c r="F1441" s="12" t="s">
        <v>4829</v>
      </c>
    </row>
    <row r="1442" spans="1:6" x14ac:dyDescent="0.4">
      <c r="A1442" s="12" t="s">
        <v>4830</v>
      </c>
      <c r="B1442" s="12" t="s">
        <v>4826</v>
      </c>
      <c r="C1442" s="12" t="s">
        <v>4831</v>
      </c>
      <c r="D1442" s="12" t="str">
        <f t="shared" si="22"/>
        <v>香川県丸亀市</v>
      </c>
      <c r="E1442" s="12" t="s">
        <v>4828</v>
      </c>
      <c r="F1442" s="12" t="s">
        <v>4832</v>
      </c>
    </row>
    <row r="1443" spans="1:6" x14ac:dyDescent="0.4">
      <c r="A1443" s="12" t="s">
        <v>4833</v>
      </c>
      <c r="B1443" s="12" t="s">
        <v>4826</v>
      </c>
      <c r="C1443" s="12" t="s">
        <v>4834</v>
      </c>
      <c r="D1443" s="12" t="str">
        <f t="shared" si="22"/>
        <v>香川県坂出市</v>
      </c>
      <c r="E1443" s="12" t="s">
        <v>4828</v>
      </c>
      <c r="F1443" s="12" t="s">
        <v>4835</v>
      </c>
    </row>
    <row r="1444" spans="1:6" x14ac:dyDescent="0.4">
      <c r="A1444" s="12" t="s">
        <v>4836</v>
      </c>
      <c r="B1444" s="12" t="s">
        <v>4826</v>
      </c>
      <c r="C1444" s="12" t="s">
        <v>4837</v>
      </c>
      <c r="D1444" s="12" t="str">
        <f t="shared" si="22"/>
        <v>香川県善通寺市</v>
      </c>
      <c r="E1444" s="12" t="s">
        <v>4828</v>
      </c>
      <c r="F1444" s="12" t="s">
        <v>4838</v>
      </c>
    </row>
    <row r="1445" spans="1:6" x14ac:dyDescent="0.4">
      <c r="A1445" s="12" t="s">
        <v>4839</v>
      </c>
      <c r="B1445" s="12" t="s">
        <v>4826</v>
      </c>
      <c r="C1445" s="12" t="s">
        <v>4840</v>
      </c>
      <c r="D1445" s="12" t="str">
        <f t="shared" si="22"/>
        <v>香川県観音寺市</v>
      </c>
      <c r="E1445" s="12" t="s">
        <v>4828</v>
      </c>
      <c r="F1445" s="12" t="s">
        <v>4841</v>
      </c>
    </row>
    <row r="1446" spans="1:6" x14ac:dyDescent="0.4">
      <c r="A1446" s="12" t="s">
        <v>4842</v>
      </c>
      <c r="B1446" s="12" t="s">
        <v>4826</v>
      </c>
      <c r="C1446" s="12" t="s">
        <v>4843</v>
      </c>
      <c r="D1446" s="12" t="str">
        <f t="shared" si="22"/>
        <v>香川県さぬき市</v>
      </c>
      <c r="E1446" s="12" t="s">
        <v>4828</v>
      </c>
      <c r="F1446" s="12" t="s">
        <v>4844</v>
      </c>
    </row>
    <row r="1447" spans="1:6" x14ac:dyDescent="0.4">
      <c r="A1447" s="12" t="s">
        <v>4845</v>
      </c>
      <c r="B1447" s="12" t="s">
        <v>4826</v>
      </c>
      <c r="C1447" s="12" t="s">
        <v>4846</v>
      </c>
      <c r="D1447" s="12" t="str">
        <f t="shared" si="22"/>
        <v>香川県東かがわ市</v>
      </c>
      <c r="E1447" s="12" t="s">
        <v>4828</v>
      </c>
      <c r="F1447" s="12" t="s">
        <v>4847</v>
      </c>
    </row>
    <row r="1448" spans="1:6" x14ac:dyDescent="0.4">
      <c r="A1448" s="12" t="s">
        <v>4848</v>
      </c>
      <c r="B1448" s="12" t="s">
        <v>4826</v>
      </c>
      <c r="C1448" s="12" t="s">
        <v>4849</v>
      </c>
      <c r="D1448" s="12" t="str">
        <f t="shared" si="22"/>
        <v>香川県三豊市</v>
      </c>
      <c r="E1448" s="12" t="s">
        <v>4828</v>
      </c>
      <c r="F1448" s="12" t="s">
        <v>4850</v>
      </c>
    </row>
    <row r="1449" spans="1:6" x14ac:dyDescent="0.4">
      <c r="A1449" s="12" t="s">
        <v>4851</v>
      </c>
      <c r="B1449" s="12" t="s">
        <v>4826</v>
      </c>
      <c r="C1449" s="12" t="s">
        <v>4852</v>
      </c>
      <c r="D1449" s="12" t="str">
        <f t="shared" si="22"/>
        <v>香川県土庄町</v>
      </c>
      <c r="E1449" s="12" t="s">
        <v>4828</v>
      </c>
      <c r="F1449" s="12" t="s">
        <v>4853</v>
      </c>
    </row>
    <row r="1450" spans="1:6" x14ac:dyDescent="0.4">
      <c r="A1450" s="12" t="s">
        <v>4854</v>
      </c>
      <c r="B1450" s="12" t="s">
        <v>4826</v>
      </c>
      <c r="C1450" s="12" t="s">
        <v>4855</v>
      </c>
      <c r="D1450" s="12" t="str">
        <f t="shared" si="22"/>
        <v>香川県小豆島町</v>
      </c>
      <c r="E1450" s="12" t="s">
        <v>4828</v>
      </c>
      <c r="F1450" s="12" t="s">
        <v>4856</v>
      </c>
    </row>
    <row r="1451" spans="1:6" x14ac:dyDescent="0.4">
      <c r="A1451" s="12" t="s">
        <v>4857</v>
      </c>
      <c r="B1451" s="12" t="s">
        <v>4826</v>
      </c>
      <c r="C1451" s="12" t="s">
        <v>4858</v>
      </c>
      <c r="D1451" s="12" t="str">
        <f t="shared" si="22"/>
        <v>香川県三木町</v>
      </c>
      <c r="E1451" s="12" t="s">
        <v>4828</v>
      </c>
      <c r="F1451" s="12" t="s">
        <v>4859</v>
      </c>
    </row>
    <row r="1452" spans="1:6" x14ac:dyDescent="0.4">
      <c r="A1452" s="12" t="s">
        <v>4860</v>
      </c>
      <c r="B1452" s="12" t="s">
        <v>4826</v>
      </c>
      <c r="C1452" s="12" t="s">
        <v>4861</v>
      </c>
      <c r="D1452" s="12" t="str">
        <f t="shared" si="22"/>
        <v>香川県直島町</v>
      </c>
      <c r="E1452" s="12" t="s">
        <v>4828</v>
      </c>
      <c r="F1452" s="12" t="s">
        <v>4862</v>
      </c>
    </row>
    <row r="1453" spans="1:6" x14ac:dyDescent="0.4">
      <c r="A1453" s="12" t="s">
        <v>4863</v>
      </c>
      <c r="B1453" s="12" t="s">
        <v>4826</v>
      </c>
      <c r="C1453" s="12" t="s">
        <v>4864</v>
      </c>
      <c r="D1453" s="12" t="str">
        <f t="shared" si="22"/>
        <v>香川県宇多津町</v>
      </c>
      <c r="E1453" s="12" t="s">
        <v>4828</v>
      </c>
      <c r="F1453" s="12" t="s">
        <v>4865</v>
      </c>
    </row>
    <row r="1454" spans="1:6" x14ac:dyDescent="0.4">
      <c r="A1454" s="12" t="s">
        <v>4866</v>
      </c>
      <c r="B1454" s="12" t="s">
        <v>4826</v>
      </c>
      <c r="C1454" s="12" t="s">
        <v>4867</v>
      </c>
      <c r="D1454" s="12" t="str">
        <f t="shared" si="22"/>
        <v>香川県綾川町</v>
      </c>
      <c r="E1454" s="12" t="s">
        <v>4828</v>
      </c>
      <c r="F1454" s="12" t="s">
        <v>4868</v>
      </c>
    </row>
    <row r="1455" spans="1:6" x14ac:dyDescent="0.4">
      <c r="A1455" s="12" t="s">
        <v>4869</v>
      </c>
      <c r="B1455" s="12" t="s">
        <v>4826</v>
      </c>
      <c r="C1455" s="12" t="s">
        <v>4870</v>
      </c>
      <c r="D1455" s="12" t="str">
        <f t="shared" si="22"/>
        <v>香川県琴平町</v>
      </c>
      <c r="E1455" s="12" t="s">
        <v>4828</v>
      </c>
      <c r="F1455" s="12" t="s">
        <v>4871</v>
      </c>
    </row>
    <row r="1456" spans="1:6" x14ac:dyDescent="0.4">
      <c r="A1456" s="12" t="s">
        <v>4872</v>
      </c>
      <c r="B1456" s="12" t="s">
        <v>4826</v>
      </c>
      <c r="C1456" s="12" t="s">
        <v>4873</v>
      </c>
      <c r="D1456" s="12" t="str">
        <f t="shared" si="22"/>
        <v>香川県多度津町</v>
      </c>
      <c r="E1456" s="12" t="s">
        <v>4828</v>
      </c>
      <c r="F1456" s="12" t="s">
        <v>4874</v>
      </c>
    </row>
    <row r="1457" spans="1:6" x14ac:dyDescent="0.4">
      <c r="A1457" s="12" t="s">
        <v>4875</v>
      </c>
      <c r="B1457" s="12" t="s">
        <v>4826</v>
      </c>
      <c r="C1457" s="12" t="s">
        <v>4876</v>
      </c>
      <c r="D1457" s="12" t="str">
        <f t="shared" si="22"/>
        <v>香川県まんのう町</v>
      </c>
      <c r="E1457" s="12" t="s">
        <v>4828</v>
      </c>
      <c r="F1457" s="12" t="s">
        <v>4877</v>
      </c>
    </row>
    <row r="1458" spans="1:6" x14ac:dyDescent="0.4">
      <c r="A1458" s="9" t="s">
        <v>4878</v>
      </c>
      <c r="B1458" s="9" t="s">
        <v>4879</v>
      </c>
      <c r="C1458" s="10"/>
      <c r="D1458" s="12" t="str">
        <f t="shared" si="22"/>
        <v>愛媛県</v>
      </c>
      <c r="E1458" s="11" t="s">
        <v>4880</v>
      </c>
      <c r="F1458" s="10"/>
    </row>
    <row r="1459" spans="1:6" x14ac:dyDescent="0.4">
      <c r="A1459" s="12" t="s">
        <v>4881</v>
      </c>
      <c r="B1459" s="12" t="s">
        <v>4882</v>
      </c>
      <c r="C1459" s="12" t="s">
        <v>4883</v>
      </c>
      <c r="D1459" s="12" t="str">
        <f t="shared" si="22"/>
        <v>愛媛県松山市</v>
      </c>
      <c r="E1459" s="12" t="s">
        <v>4884</v>
      </c>
      <c r="F1459" s="12" t="s">
        <v>4885</v>
      </c>
    </row>
    <row r="1460" spans="1:6" x14ac:dyDescent="0.4">
      <c r="A1460" s="12" t="s">
        <v>4886</v>
      </c>
      <c r="B1460" s="12" t="s">
        <v>4882</v>
      </c>
      <c r="C1460" s="12" t="s">
        <v>4887</v>
      </c>
      <c r="D1460" s="12" t="str">
        <f t="shared" si="22"/>
        <v>愛媛県今治市</v>
      </c>
      <c r="E1460" s="12" t="s">
        <v>4884</v>
      </c>
      <c r="F1460" s="12" t="s">
        <v>4888</v>
      </c>
    </row>
    <row r="1461" spans="1:6" x14ac:dyDescent="0.4">
      <c r="A1461" s="12" t="s">
        <v>4889</v>
      </c>
      <c r="B1461" s="12" t="s">
        <v>4882</v>
      </c>
      <c r="C1461" s="12" t="s">
        <v>4890</v>
      </c>
      <c r="D1461" s="12" t="str">
        <f t="shared" si="22"/>
        <v>愛媛県宇和島市</v>
      </c>
      <c r="E1461" s="12" t="s">
        <v>4884</v>
      </c>
      <c r="F1461" s="12" t="s">
        <v>4891</v>
      </c>
    </row>
    <row r="1462" spans="1:6" x14ac:dyDescent="0.4">
      <c r="A1462" s="12" t="s">
        <v>4892</v>
      </c>
      <c r="B1462" s="12" t="s">
        <v>4882</v>
      </c>
      <c r="C1462" s="12" t="s">
        <v>4893</v>
      </c>
      <c r="D1462" s="12" t="str">
        <f t="shared" si="22"/>
        <v>愛媛県八幡浜市</v>
      </c>
      <c r="E1462" s="12" t="s">
        <v>4884</v>
      </c>
      <c r="F1462" s="12" t="s">
        <v>4894</v>
      </c>
    </row>
    <row r="1463" spans="1:6" x14ac:dyDescent="0.4">
      <c r="A1463" s="12" t="s">
        <v>4895</v>
      </c>
      <c r="B1463" s="12" t="s">
        <v>4882</v>
      </c>
      <c r="C1463" s="12" t="s">
        <v>4896</v>
      </c>
      <c r="D1463" s="12" t="str">
        <f t="shared" si="22"/>
        <v>愛媛県新居浜市</v>
      </c>
      <c r="E1463" s="12" t="s">
        <v>4884</v>
      </c>
      <c r="F1463" s="12" t="s">
        <v>4897</v>
      </c>
    </row>
    <row r="1464" spans="1:6" x14ac:dyDescent="0.4">
      <c r="A1464" s="12" t="s">
        <v>4898</v>
      </c>
      <c r="B1464" s="12" t="s">
        <v>4882</v>
      </c>
      <c r="C1464" s="12" t="s">
        <v>4899</v>
      </c>
      <c r="D1464" s="12" t="str">
        <f t="shared" si="22"/>
        <v>愛媛県西条市</v>
      </c>
      <c r="E1464" s="12" t="s">
        <v>4884</v>
      </c>
      <c r="F1464" s="12" t="s">
        <v>4900</v>
      </c>
    </row>
    <row r="1465" spans="1:6" x14ac:dyDescent="0.4">
      <c r="A1465" s="12" t="s">
        <v>4901</v>
      </c>
      <c r="B1465" s="12" t="s">
        <v>4882</v>
      </c>
      <c r="C1465" s="12" t="s">
        <v>4902</v>
      </c>
      <c r="D1465" s="12" t="str">
        <f t="shared" si="22"/>
        <v>愛媛県大洲市</v>
      </c>
      <c r="E1465" s="12" t="s">
        <v>4884</v>
      </c>
      <c r="F1465" s="12" t="s">
        <v>4903</v>
      </c>
    </row>
    <row r="1466" spans="1:6" x14ac:dyDescent="0.4">
      <c r="A1466" s="12" t="s">
        <v>4904</v>
      </c>
      <c r="B1466" s="12" t="s">
        <v>4882</v>
      </c>
      <c r="C1466" s="12" t="s">
        <v>4905</v>
      </c>
      <c r="D1466" s="12" t="str">
        <f t="shared" si="22"/>
        <v>愛媛県伊予市</v>
      </c>
      <c r="E1466" s="12" t="s">
        <v>4884</v>
      </c>
      <c r="F1466" s="12" t="s">
        <v>4906</v>
      </c>
    </row>
    <row r="1467" spans="1:6" x14ac:dyDescent="0.4">
      <c r="A1467" s="12" t="s">
        <v>4907</v>
      </c>
      <c r="B1467" s="12" t="s">
        <v>4882</v>
      </c>
      <c r="C1467" s="12" t="s">
        <v>4908</v>
      </c>
      <c r="D1467" s="12" t="str">
        <f t="shared" si="22"/>
        <v>愛媛県四国中央市</v>
      </c>
      <c r="E1467" s="12" t="s">
        <v>4884</v>
      </c>
      <c r="F1467" s="12" t="s">
        <v>4909</v>
      </c>
    </row>
    <row r="1468" spans="1:6" x14ac:dyDescent="0.4">
      <c r="A1468" s="12" t="s">
        <v>4910</v>
      </c>
      <c r="B1468" s="12" t="s">
        <v>4882</v>
      </c>
      <c r="C1468" s="12" t="s">
        <v>4911</v>
      </c>
      <c r="D1468" s="12" t="str">
        <f t="shared" si="22"/>
        <v>愛媛県西予市</v>
      </c>
      <c r="E1468" s="12" t="s">
        <v>4884</v>
      </c>
      <c r="F1468" s="12" t="s">
        <v>4912</v>
      </c>
    </row>
    <row r="1469" spans="1:6" x14ac:dyDescent="0.4">
      <c r="A1469" s="12" t="s">
        <v>4913</v>
      </c>
      <c r="B1469" s="12" t="s">
        <v>4882</v>
      </c>
      <c r="C1469" s="12" t="s">
        <v>4914</v>
      </c>
      <c r="D1469" s="12" t="str">
        <f t="shared" si="22"/>
        <v>愛媛県東温市</v>
      </c>
      <c r="E1469" s="12" t="s">
        <v>4884</v>
      </c>
      <c r="F1469" s="12" t="s">
        <v>4915</v>
      </c>
    </row>
    <row r="1470" spans="1:6" x14ac:dyDescent="0.4">
      <c r="A1470" s="12" t="s">
        <v>4916</v>
      </c>
      <c r="B1470" s="12" t="s">
        <v>4882</v>
      </c>
      <c r="C1470" s="12" t="s">
        <v>4917</v>
      </c>
      <c r="D1470" s="12" t="str">
        <f t="shared" si="22"/>
        <v>愛媛県上島町</v>
      </c>
      <c r="E1470" s="12" t="s">
        <v>4884</v>
      </c>
      <c r="F1470" s="12" t="s">
        <v>4918</v>
      </c>
    </row>
    <row r="1471" spans="1:6" x14ac:dyDescent="0.4">
      <c r="A1471" s="12" t="s">
        <v>4919</v>
      </c>
      <c r="B1471" s="12" t="s">
        <v>4882</v>
      </c>
      <c r="C1471" s="12" t="s">
        <v>4920</v>
      </c>
      <c r="D1471" s="12" t="str">
        <f t="shared" si="22"/>
        <v>愛媛県久万高原町</v>
      </c>
      <c r="E1471" s="12" t="s">
        <v>4884</v>
      </c>
      <c r="F1471" s="12" t="s">
        <v>4921</v>
      </c>
    </row>
    <row r="1472" spans="1:6" x14ac:dyDescent="0.4">
      <c r="A1472" s="12" t="s">
        <v>4922</v>
      </c>
      <c r="B1472" s="12" t="s">
        <v>4882</v>
      </c>
      <c r="C1472" s="12" t="s">
        <v>611</v>
      </c>
      <c r="D1472" s="12" t="str">
        <f t="shared" si="22"/>
        <v>愛媛県松前町</v>
      </c>
      <c r="E1472" s="12" t="s">
        <v>4884</v>
      </c>
      <c r="F1472" s="12" t="s">
        <v>4923</v>
      </c>
    </row>
    <row r="1473" spans="1:6" x14ac:dyDescent="0.4">
      <c r="A1473" s="12" t="s">
        <v>4924</v>
      </c>
      <c r="B1473" s="12" t="s">
        <v>4882</v>
      </c>
      <c r="C1473" s="12" t="s">
        <v>4925</v>
      </c>
      <c r="D1473" s="12" t="str">
        <f t="shared" si="22"/>
        <v>愛媛県砥部町</v>
      </c>
      <c r="E1473" s="12" t="s">
        <v>4884</v>
      </c>
      <c r="F1473" s="12" t="s">
        <v>4926</v>
      </c>
    </row>
    <row r="1474" spans="1:6" x14ac:dyDescent="0.4">
      <c r="A1474" s="12" t="s">
        <v>4927</v>
      </c>
      <c r="B1474" s="12" t="s">
        <v>4882</v>
      </c>
      <c r="C1474" s="12" t="s">
        <v>4928</v>
      </c>
      <c r="D1474" s="12" t="str">
        <f t="shared" si="22"/>
        <v>愛媛県内子町</v>
      </c>
      <c r="E1474" s="12" t="s">
        <v>4884</v>
      </c>
      <c r="F1474" s="12" t="s">
        <v>4929</v>
      </c>
    </row>
    <row r="1475" spans="1:6" x14ac:dyDescent="0.4">
      <c r="A1475" s="12" t="s">
        <v>4930</v>
      </c>
      <c r="B1475" s="12" t="s">
        <v>4882</v>
      </c>
      <c r="C1475" s="12" t="s">
        <v>4931</v>
      </c>
      <c r="D1475" s="12" t="str">
        <f t="shared" si="22"/>
        <v>愛媛県伊方町</v>
      </c>
      <c r="E1475" s="12" t="s">
        <v>4884</v>
      </c>
      <c r="F1475" s="12" t="s">
        <v>4932</v>
      </c>
    </row>
    <row r="1476" spans="1:6" x14ac:dyDescent="0.4">
      <c r="A1476" s="12" t="s">
        <v>4933</v>
      </c>
      <c r="B1476" s="12" t="s">
        <v>4882</v>
      </c>
      <c r="C1476" s="12" t="s">
        <v>4934</v>
      </c>
      <c r="D1476" s="12" t="str">
        <f t="shared" ref="D1476:D1539" si="23">B1476&amp;C1476</f>
        <v>愛媛県松野町</v>
      </c>
      <c r="E1476" s="12" t="s">
        <v>4884</v>
      </c>
      <c r="F1476" s="12" t="s">
        <v>4935</v>
      </c>
    </row>
    <row r="1477" spans="1:6" x14ac:dyDescent="0.4">
      <c r="A1477" s="12" t="s">
        <v>4936</v>
      </c>
      <c r="B1477" s="12" t="s">
        <v>4882</v>
      </c>
      <c r="C1477" s="12" t="s">
        <v>4937</v>
      </c>
      <c r="D1477" s="12" t="str">
        <f t="shared" si="23"/>
        <v>愛媛県鬼北町</v>
      </c>
      <c r="E1477" s="12" t="s">
        <v>4884</v>
      </c>
      <c r="F1477" s="12" t="s">
        <v>3793</v>
      </c>
    </row>
    <row r="1478" spans="1:6" x14ac:dyDescent="0.4">
      <c r="A1478" s="12" t="s">
        <v>4938</v>
      </c>
      <c r="B1478" s="12" t="s">
        <v>4882</v>
      </c>
      <c r="C1478" s="12" t="s">
        <v>4939</v>
      </c>
      <c r="D1478" s="12" t="str">
        <f t="shared" si="23"/>
        <v>愛媛県愛南町</v>
      </c>
      <c r="E1478" s="12" t="s">
        <v>4884</v>
      </c>
      <c r="F1478" s="12" t="s">
        <v>4940</v>
      </c>
    </row>
    <row r="1479" spans="1:6" x14ac:dyDescent="0.4">
      <c r="A1479" s="9" t="s">
        <v>4941</v>
      </c>
      <c r="B1479" s="9" t="s">
        <v>4942</v>
      </c>
      <c r="C1479" s="10"/>
      <c r="D1479" s="12" t="str">
        <f t="shared" si="23"/>
        <v>高知県</v>
      </c>
      <c r="E1479" s="11" t="s">
        <v>4943</v>
      </c>
      <c r="F1479" s="10"/>
    </row>
    <row r="1480" spans="1:6" x14ac:dyDescent="0.4">
      <c r="A1480" s="12" t="s">
        <v>4944</v>
      </c>
      <c r="B1480" s="12" t="s">
        <v>4945</v>
      </c>
      <c r="C1480" s="12" t="s">
        <v>4946</v>
      </c>
      <c r="D1480" s="12" t="str">
        <f t="shared" si="23"/>
        <v>高知県高知市</v>
      </c>
      <c r="E1480" s="12" t="s">
        <v>4947</v>
      </c>
      <c r="F1480" s="12" t="s">
        <v>4948</v>
      </c>
    </row>
    <row r="1481" spans="1:6" x14ac:dyDescent="0.4">
      <c r="A1481" s="12" t="s">
        <v>4949</v>
      </c>
      <c r="B1481" s="12" t="s">
        <v>4945</v>
      </c>
      <c r="C1481" s="12" t="s">
        <v>4950</v>
      </c>
      <c r="D1481" s="12" t="str">
        <f t="shared" si="23"/>
        <v>高知県室戸市</v>
      </c>
      <c r="E1481" s="12" t="s">
        <v>4947</v>
      </c>
      <c r="F1481" s="12" t="s">
        <v>4951</v>
      </c>
    </row>
    <row r="1482" spans="1:6" x14ac:dyDescent="0.4">
      <c r="A1482" s="12" t="s">
        <v>4952</v>
      </c>
      <c r="B1482" s="12" t="s">
        <v>4945</v>
      </c>
      <c r="C1482" s="12" t="s">
        <v>4953</v>
      </c>
      <c r="D1482" s="12" t="str">
        <f t="shared" si="23"/>
        <v>高知県安芸市</v>
      </c>
      <c r="E1482" s="12" t="s">
        <v>4947</v>
      </c>
      <c r="F1482" s="12" t="s">
        <v>4954</v>
      </c>
    </row>
    <row r="1483" spans="1:6" x14ac:dyDescent="0.4">
      <c r="A1483" s="12" t="s">
        <v>4955</v>
      </c>
      <c r="B1483" s="12" t="s">
        <v>4945</v>
      </c>
      <c r="C1483" s="12" t="s">
        <v>4956</v>
      </c>
      <c r="D1483" s="12" t="str">
        <f t="shared" si="23"/>
        <v>高知県南国市</v>
      </c>
      <c r="E1483" s="12" t="s">
        <v>4947</v>
      </c>
      <c r="F1483" s="12" t="s">
        <v>4957</v>
      </c>
    </row>
    <row r="1484" spans="1:6" x14ac:dyDescent="0.4">
      <c r="A1484" s="12" t="s">
        <v>4958</v>
      </c>
      <c r="B1484" s="12" t="s">
        <v>4945</v>
      </c>
      <c r="C1484" s="12" t="s">
        <v>4959</v>
      </c>
      <c r="D1484" s="12" t="str">
        <f t="shared" si="23"/>
        <v>高知県土佐市</v>
      </c>
      <c r="E1484" s="12" t="s">
        <v>4947</v>
      </c>
      <c r="F1484" s="12" t="s">
        <v>4960</v>
      </c>
    </row>
    <row r="1485" spans="1:6" x14ac:dyDescent="0.4">
      <c r="A1485" s="12" t="s">
        <v>4961</v>
      </c>
      <c r="B1485" s="12" t="s">
        <v>4945</v>
      </c>
      <c r="C1485" s="12" t="s">
        <v>4962</v>
      </c>
      <c r="D1485" s="12" t="str">
        <f t="shared" si="23"/>
        <v>高知県須崎市</v>
      </c>
      <c r="E1485" s="12" t="s">
        <v>4947</v>
      </c>
      <c r="F1485" s="12" t="s">
        <v>4963</v>
      </c>
    </row>
    <row r="1486" spans="1:6" x14ac:dyDescent="0.4">
      <c r="A1486" s="12" t="s">
        <v>4964</v>
      </c>
      <c r="B1486" s="12" t="s">
        <v>4945</v>
      </c>
      <c r="C1486" s="12" t="s">
        <v>4965</v>
      </c>
      <c r="D1486" s="12" t="str">
        <f t="shared" si="23"/>
        <v>高知県宿毛市</v>
      </c>
      <c r="E1486" s="12" t="s">
        <v>4947</v>
      </c>
      <c r="F1486" s="12" t="s">
        <v>4966</v>
      </c>
    </row>
    <row r="1487" spans="1:6" x14ac:dyDescent="0.4">
      <c r="A1487" s="12" t="s">
        <v>4967</v>
      </c>
      <c r="B1487" s="12" t="s">
        <v>4945</v>
      </c>
      <c r="C1487" s="12" t="s">
        <v>4968</v>
      </c>
      <c r="D1487" s="12" t="str">
        <f t="shared" si="23"/>
        <v>高知県土佐清水市</v>
      </c>
      <c r="E1487" s="12" t="s">
        <v>4947</v>
      </c>
      <c r="F1487" s="12" t="s">
        <v>4969</v>
      </c>
    </row>
    <row r="1488" spans="1:6" x14ac:dyDescent="0.4">
      <c r="A1488" s="12" t="s">
        <v>4970</v>
      </c>
      <c r="B1488" s="12" t="s">
        <v>4945</v>
      </c>
      <c r="C1488" s="12" t="s">
        <v>4971</v>
      </c>
      <c r="D1488" s="12" t="str">
        <f t="shared" si="23"/>
        <v>高知県四万十市</v>
      </c>
      <c r="E1488" s="12" t="s">
        <v>4947</v>
      </c>
      <c r="F1488" s="12" t="s">
        <v>4972</v>
      </c>
    </row>
    <row r="1489" spans="1:6" x14ac:dyDescent="0.4">
      <c r="A1489" s="12" t="s">
        <v>4973</v>
      </c>
      <c r="B1489" s="12" t="s">
        <v>4945</v>
      </c>
      <c r="C1489" s="12" t="s">
        <v>4974</v>
      </c>
      <c r="D1489" s="12" t="str">
        <f t="shared" si="23"/>
        <v>高知県香南市</v>
      </c>
      <c r="E1489" s="12" t="s">
        <v>4947</v>
      </c>
      <c r="F1489" s="12" t="s">
        <v>3604</v>
      </c>
    </row>
    <row r="1490" spans="1:6" x14ac:dyDescent="0.4">
      <c r="A1490" s="12" t="s">
        <v>4975</v>
      </c>
      <c r="B1490" s="12" t="s">
        <v>4945</v>
      </c>
      <c r="C1490" s="12" t="s">
        <v>4976</v>
      </c>
      <c r="D1490" s="12" t="str">
        <f t="shared" si="23"/>
        <v>高知県香美市</v>
      </c>
      <c r="E1490" s="12" t="s">
        <v>4947</v>
      </c>
      <c r="F1490" s="12" t="s">
        <v>4977</v>
      </c>
    </row>
    <row r="1491" spans="1:6" x14ac:dyDescent="0.4">
      <c r="A1491" s="12" t="s">
        <v>4978</v>
      </c>
      <c r="B1491" s="12" t="s">
        <v>4945</v>
      </c>
      <c r="C1491" s="12" t="s">
        <v>4979</v>
      </c>
      <c r="D1491" s="12" t="str">
        <f t="shared" si="23"/>
        <v>高知県東洋町</v>
      </c>
      <c r="E1491" s="12" t="s">
        <v>4947</v>
      </c>
      <c r="F1491" s="12" t="s">
        <v>4980</v>
      </c>
    </row>
    <row r="1492" spans="1:6" x14ac:dyDescent="0.4">
      <c r="A1492" s="12" t="s">
        <v>4981</v>
      </c>
      <c r="B1492" s="12" t="s">
        <v>4945</v>
      </c>
      <c r="C1492" s="12" t="s">
        <v>4982</v>
      </c>
      <c r="D1492" s="12" t="str">
        <f t="shared" si="23"/>
        <v>高知県奈半利町</v>
      </c>
      <c r="E1492" s="12" t="s">
        <v>4947</v>
      </c>
      <c r="F1492" s="12" t="s">
        <v>4983</v>
      </c>
    </row>
    <row r="1493" spans="1:6" x14ac:dyDescent="0.4">
      <c r="A1493" s="12" t="s">
        <v>4984</v>
      </c>
      <c r="B1493" s="12" t="s">
        <v>4945</v>
      </c>
      <c r="C1493" s="12" t="s">
        <v>4985</v>
      </c>
      <c r="D1493" s="12" t="str">
        <f t="shared" si="23"/>
        <v>高知県田野町</v>
      </c>
      <c r="E1493" s="12" t="s">
        <v>4947</v>
      </c>
      <c r="F1493" s="12" t="s">
        <v>4986</v>
      </c>
    </row>
    <row r="1494" spans="1:6" x14ac:dyDescent="0.4">
      <c r="A1494" s="12" t="s">
        <v>4987</v>
      </c>
      <c r="B1494" s="12" t="s">
        <v>4945</v>
      </c>
      <c r="C1494" s="12" t="s">
        <v>4988</v>
      </c>
      <c r="D1494" s="12" t="str">
        <f t="shared" si="23"/>
        <v>高知県安田町</v>
      </c>
      <c r="E1494" s="12" t="s">
        <v>4947</v>
      </c>
      <c r="F1494" s="12" t="s">
        <v>4989</v>
      </c>
    </row>
    <row r="1495" spans="1:6" x14ac:dyDescent="0.4">
      <c r="A1495" s="12" t="s">
        <v>4990</v>
      </c>
      <c r="B1495" s="12" t="s">
        <v>4945</v>
      </c>
      <c r="C1495" s="12" t="s">
        <v>4991</v>
      </c>
      <c r="D1495" s="12" t="str">
        <f t="shared" si="23"/>
        <v>高知県北川村</v>
      </c>
      <c r="E1495" s="12" t="s">
        <v>4947</v>
      </c>
      <c r="F1495" s="12" t="s">
        <v>4992</v>
      </c>
    </row>
    <row r="1496" spans="1:6" x14ac:dyDescent="0.4">
      <c r="A1496" s="12" t="s">
        <v>4993</v>
      </c>
      <c r="B1496" s="12" t="s">
        <v>4945</v>
      </c>
      <c r="C1496" s="12" t="s">
        <v>4994</v>
      </c>
      <c r="D1496" s="12" t="str">
        <f t="shared" si="23"/>
        <v>高知県馬路村</v>
      </c>
      <c r="E1496" s="12" t="s">
        <v>4947</v>
      </c>
      <c r="F1496" s="12" t="s">
        <v>4995</v>
      </c>
    </row>
    <row r="1497" spans="1:6" x14ac:dyDescent="0.4">
      <c r="A1497" s="12" t="s">
        <v>4996</v>
      </c>
      <c r="B1497" s="12" t="s">
        <v>4945</v>
      </c>
      <c r="C1497" s="12" t="s">
        <v>4997</v>
      </c>
      <c r="D1497" s="12" t="str">
        <f t="shared" si="23"/>
        <v>高知県芸西村</v>
      </c>
      <c r="E1497" s="12" t="s">
        <v>4947</v>
      </c>
      <c r="F1497" s="12" t="s">
        <v>4998</v>
      </c>
    </row>
    <row r="1498" spans="1:6" x14ac:dyDescent="0.4">
      <c r="A1498" s="12" t="s">
        <v>4999</v>
      </c>
      <c r="B1498" s="12" t="s">
        <v>4945</v>
      </c>
      <c r="C1498" s="12" t="s">
        <v>5000</v>
      </c>
      <c r="D1498" s="12" t="str">
        <f t="shared" si="23"/>
        <v>高知県本山町</v>
      </c>
      <c r="E1498" s="12" t="s">
        <v>4947</v>
      </c>
      <c r="F1498" s="12" t="s">
        <v>5001</v>
      </c>
    </row>
    <row r="1499" spans="1:6" x14ac:dyDescent="0.4">
      <c r="A1499" s="12" t="s">
        <v>5002</v>
      </c>
      <c r="B1499" s="12" t="s">
        <v>4945</v>
      </c>
      <c r="C1499" s="12" t="s">
        <v>5003</v>
      </c>
      <c r="D1499" s="12" t="str">
        <f t="shared" si="23"/>
        <v>高知県大豊町</v>
      </c>
      <c r="E1499" s="12" t="s">
        <v>4947</v>
      </c>
      <c r="F1499" s="12" t="s">
        <v>5004</v>
      </c>
    </row>
    <row r="1500" spans="1:6" x14ac:dyDescent="0.4">
      <c r="A1500" s="12" t="s">
        <v>5005</v>
      </c>
      <c r="B1500" s="12" t="s">
        <v>4945</v>
      </c>
      <c r="C1500" s="12" t="s">
        <v>5006</v>
      </c>
      <c r="D1500" s="12" t="str">
        <f t="shared" si="23"/>
        <v>高知県土佐町</v>
      </c>
      <c r="E1500" s="12" t="s">
        <v>4947</v>
      </c>
      <c r="F1500" s="12" t="s">
        <v>5007</v>
      </c>
    </row>
    <row r="1501" spans="1:6" x14ac:dyDescent="0.4">
      <c r="A1501" s="12" t="s">
        <v>5008</v>
      </c>
      <c r="B1501" s="12" t="s">
        <v>4945</v>
      </c>
      <c r="C1501" s="12" t="s">
        <v>5009</v>
      </c>
      <c r="D1501" s="12" t="str">
        <f t="shared" si="23"/>
        <v>高知県大川村</v>
      </c>
      <c r="E1501" s="12" t="s">
        <v>4947</v>
      </c>
      <c r="F1501" s="12" t="s">
        <v>5010</v>
      </c>
    </row>
    <row r="1502" spans="1:6" x14ac:dyDescent="0.4">
      <c r="A1502" s="12" t="s">
        <v>5011</v>
      </c>
      <c r="B1502" s="12" t="s">
        <v>4945</v>
      </c>
      <c r="C1502" s="12" t="s">
        <v>5012</v>
      </c>
      <c r="D1502" s="12" t="str">
        <f t="shared" si="23"/>
        <v>高知県いの町</v>
      </c>
      <c r="E1502" s="12" t="s">
        <v>4947</v>
      </c>
      <c r="F1502" s="12" t="s">
        <v>5013</v>
      </c>
    </row>
    <row r="1503" spans="1:6" x14ac:dyDescent="0.4">
      <c r="A1503" s="12" t="s">
        <v>5014</v>
      </c>
      <c r="B1503" s="12" t="s">
        <v>4945</v>
      </c>
      <c r="C1503" s="12" t="s">
        <v>5015</v>
      </c>
      <c r="D1503" s="12" t="str">
        <f t="shared" si="23"/>
        <v>高知県仁淀川町</v>
      </c>
      <c r="E1503" s="12" t="s">
        <v>4947</v>
      </c>
      <c r="F1503" s="12" t="s">
        <v>5016</v>
      </c>
    </row>
    <row r="1504" spans="1:6" x14ac:dyDescent="0.4">
      <c r="A1504" s="12" t="s">
        <v>5017</v>
      </c>
      <c r="B1504" s="12" t="s">
        <v>4945</v>
      </c>
      <c r="C1504" s="12" t="s">
        <v>5018</v>
      </c>
      <c r="D1504" s="12" t="str">
        <f t="shared" si="23"/>
        <v>高知県中土佐町</v>
      </c>
      <c r="E1504" s="12" t="s">
        <v>4947</v>
      </c>
      <c r="F1504" s="12" t="s">
        <v>5019</v>
      </c>
    </row>
    <row r="1505" spans="1:6" x14ac:dyDescent="0.4">
      <c r="A1505" s="12" t="s">
        <v>5020</v>
      </c>
      <c r="B1505" s="12" t="s">
        <v>4945</v>
      </c>
      <c r="C1505" s="12" t="s">
        <v>5021</v>
      </c>
      <c r="D1505" s="12" t="str">
        <f t="shared" si="23"/>
        <v>高知県佐川町</v>
      </c>
      <c r="E1505" s="12" t="s">
        <v>4947</v>
      </c>
      <c r="F1505" s="12" t="s">
        <v>5022</v>
      </c>
    </row>
    <row r="1506" spans="1:6" x14ac:dyDescent="0.4">
      <c r="A1506" s="12" t="s">
        <v>5023</v>
      </c>
      <c r="B1506" s="12" t="s">
        <v>4945</v>
      </c>
      <c r="C1506" s="12" t="s">
        <v>5024</v>
      </c>
      <c r="D1506" s="12" t="str">
        <f t="shared" si="23"/>
        <v>高知県越知町</v>
      </c>
      <c r="E1506" s="12" t="s">
        <v>4947</v>
      </c>
      <c r="F1506" s="12" t="s">
        <v>5025</v>
      </c>
    </row>
    <row r="1507" spans="1:6" x14ac:dyDescent="0.4">
      <c r="A1507" s="12" t="s">
        <v>5026</v>
      </c>
      <c r="B1507" s="12" t="s">
        <v>4945</v>
      </c>
      <c r="C1507" s="12" t="s">
        <v>5027</v>
      </c>
      <c r="D1507" s="12" t="str">
        <f t="shared" si="23"/>
        <v>高知県梼原町</v>
      </c>
      <c r="E1507" s="12" t="s">
        <v>4947</v>
      </c>
      <c r="F1507" s="12" t="s">
        <v>5028</v>
      </c>
    </row>
    <row r="1508" spans="1:6" x14ac:dyDescent="0.4">
      <c r="A1508" s="12" t="s">
        <v>5029</v>
      </c>
      <c r="B1508" s="12" t="s">
        <v>4945</v>
      </c>
      <c r="C1508" s="12" t="s">
        <v>5030</v>
      </c>
      <c r="D1508" s="12" t="str">
        <f t="shared" si="23"/>
        <v>高知県日高村</v>
      </c>
      <c r="E1508" s="12" t="s">
        <v>4947</v>
      </c>
      <c r="F1508" s="12" t="s">
        <v>5031</v>
      </c>
    </row>
    <row r="1509" spans="1:6" x14ac:dyDescent="0.4">
      <c r="A1509" s="12" t="s">
        <v>5032</v>
      </c>
      <c r="B1509" s="12" t="s">
        <v>4945</v>
      </c>
      <c r="C1509" s="12" t="s">
        <v>5033</v>
      </c>
      <c r="D1509" s="12" t="str">
        <f t="shared" si="23"/>
        <v>高知県津野町</v>
      </c>
      <c r="E1509" s="12" t="s">
        <v>4947</v>
      </c>
      <c r="F1509" s="12" t="s">
        <v>5034</v>
      </c>
    </row>
    <row r="1510" spans="1:6" x14ac:dyDescent="0.4">
      <c r="A1510" s="12" t="s">
        <v>5035</v>
      </c>
      <c r="B1510" s="12" t="s">
        <v>4945</v>
      </c>
      <c r="C1510" s="12" t="s">
        <v>5036</v>
      </c>
      <c r="D1510" s="12" t="str">
        <f t="shared" si="23"/>
        <v>高知県四万十町</v>
      </c>
      <c r="E1510" s="12" t="s">
        <v>4947</v>
      </c>
      <c r="F1510" s="12" t="s">
        <v>5037</v>
      </c>
    </row>
    <row r="1511" spans="1:6" x14ac:dyDescent="0.4">
      <c r="A1511" s="12" t="s">
        <v>5038</v>
      </c>
      <c r="B1511" s="12" t="s">
        <v>4945</v>
      </c>
      <c r="C1511" s="12" t="s">
        <v>5039</v>
      </c>
      <c r="D1511" s="12" t="str">
        <f t="shared" si="23"/>
        <v>高知県大月町</v>
      </c>
      <c r="E1511" s="12" t="s">
        <v>4947</v>
      </c>
      <c r="F1511" s="12" t="s">
        <v>5040</v>
      </c>
    </row>
    <row r="1512" spans="1:6" x14ac:dyDescent="0.4">
      <c r="A1512" s="12" t="s">
        <v>5041</v>
      </c>
      <c r="B1512" s="12" t="s">
        <v>4945</v>
      </c>
      <c r="C1512" s="12" t="s">
        <v>5042</v>
      </c>
      <c r="D1512" s="12" t="str">
        <f t="shared" si="23"/>
        <v>高知県三原村</v>
      </c>
      <c r="E1512" s="12" t="s">
        <v>4947</v>
      </c>
      <c r="F1512" s="12" t="s">
        <v>5043</v>
      </c>
    </row>
    <row r="1513" spans="1:6" x14ac:dyDescent="0.4">
      <c r="A1513" s="12" t="s">
        <v>5044</v>
      </c>
      <c r="B1513" s="12" t="s">
        <v>4945</v>
      </c>
      <c r="C1513" s="12" t="s">
        <v>5045</v>
      </c>
      <c r="D1513" s="12" t="str">
        <f t="shared" si="23"/>
        <v>高知県黒潮町</v>
      </c>
      <c r="E1513" s="12" t="s">
        <v>4947</v>
      </c>
      <c r="F1513" s="12" t="s">
        <v>5046</v>
      </c>
    </row>
    <row r="1514" spans="1:6" x14ac:dyDescent="0.4">
      <c r="A1514" s="9" t="s">
        <v>5047</v>
      </c>
      <c r="B1514" s="9" t="s">
        <v>5048</v>
      </c>
      <c r="C1514" s="10"/>
      <c r="D1514" s="12" t="str">
        <f t="shared" si="23"/>
        <v>福岡県</v>
      </c>
      <c r="E1514" s="11" t="s">
        <v>5049</v>
      </c>
      <c r="F1514" s="10"/>
    </row>
    <row r="1515" spans="1:6" x14ac:dyDescent="0.4">
      <c r="A1515" s="12" t="s">
        <v>5050</v>
      </c>
      <c r="B1515" s="12" t="s">
        <v>5051</v>
      </c>
      <c r="C1515" s="12" t="s">
        <v>5052</v>
      </c>
      <c r="D1515" s="12" t="str">
        <f t="shared" si="23"/>
        <v>福岡県北九州市</v>
      </c>
      <c r="E1515" s="12" t="s">
        <v>5053</v>
      </c>
      <c r="F1515" s="12" t="s">
        <v>5054</v>
      </c>
    </row>
    <row r="1516" spans="1:6" x14ac:dyDescent="0.4">
      <c r="A1516" s="12" t="s">
        <v>5055</v>
      </c>
      <c r="B1516" s="12" t="s">
        <v>5051</v>
      </c>
      <c r="C1516" s="12" t="s">
        <v>5056</v>
      </c>
      <c r="D1516" s="12" t="str">
        <f t="shared" si="23"/>
        <v>福岡県福岡市</v>
      </c>
      <c r="E1516" s="12" t="s">
        <v>5053</v>
      </c>
      <c r="F1516" s="12" t="s">
        <v>5057</v>
      </c>
    </row>
    <row r="1517" spans="1:6" x14ac:dyDescent="0.4">
      <c r="A1517" s="12" t="s">
        <v>5058</v>
      </c>
      <c r="B1517" s="12" t="s">
        <v>5051</v>
      </c>
      <c r="C1517" s="12" t="s">
        <v>5059</v>
      </c>
      <c r="D1517" s="12" t="str">
        <f t="shared" si="23"/>
        <v>福岡県大牟田市</v>
      </c>
      <c r="E1517" s="12" t="s">
        <v>5053</v>
      </c>
      <c r="F1517" s="12" t="s">
        <v>5060</v>
      </c>
    </row>
    <row r="1518" spans="1:6" x14ac:dyDescent="0.4">
      <c r="A1518" s="12" t="s">
        <v>5061</v>
      </c>
      <c r="B1518" s="12" t="s">
        <v>5051</v>
      </c>
      <c r="C1518" s="12" t="s">
        <v>5062</v>
      </c>
      <c r="D1518" s="12" t="str">
        <f t="shared" si="23"/>
        <v>福岡県久留米市</v>
      </c>
      <c r="E1518" s="12" t="s">
        <v>5053</v>
      </c>
      <c r="F1518" s="12" t="s">
        <v>5063</v>
      </c>
    </row>
    <row r="1519" spans="1:6" x14ac:dyDescent="0.4">
      <c r="A1519" s="12" t="s">
        <v>5064</v>
      </c>
      <c r="B1519" s="12" t="s">
        <v>5051</v>
      </c>
      <c r="C1519" s="12" t="s">
        <v>5065</v>
      </c>
      <c r="D1519" s="12" t="str">
        <f t="shared" si="23"/>
        <v>福岡県直方市</v>
      </c>
      <c r="E1519" s="12" t="s">
        <v>5053</v>
      </c>
      <c r="F1519" s="12" t="s">
        <v>5066</v>
      </c>
    </row>
    <row r="1520" spans="1:6" x14ac:dyDescent="0.4">
      <c r="A1520" s="12" t="s">
        <v>5067</v>
      </c>
      <c r="B1520" s="12" t="s">
        <v>5051</v>
      </c>
      <c r="C1520" s="12" t="s">
        <v>5068</v>
      </c>
      <c r="D1520" s="12" t="str">
        <f t="shared" si="23"/>
        <v>福岡県飯塚市</v>
      </c>
      <c r="E1520" s="12" t="s">
        <v>5053</v>
      </c>
      <c r="F1520" s="12" t="s">
        <v>5069</v>
      </c>
    </row>
    <row r="1521" spans="1:6" x14ac:dyDescent="0.4">
      <c r="A1521" s="12" t="s">
        <v>5070</v>
      </c>
      <c r="B1521" s="12" t="s">
        <v>5051</v>
      </c>
      <c r="C1521" s="12" t="s">
        <v>5071</v>
      </c>
      <c r="D1521" s="12" t="str">
        <f t="shared" si="23"/>
        <v>福岡県田川市</v>
      </c>
      <c r="E1521" s="12" t="s">
        <v>5053</v>
      </c>
      <c r="F1521" s="12" t="s">
        <v>5072</v>
      </c>
    </row>
    <row r="1522" spans="1:6" x14ac:dyDescent="0.4">
      <c r="A1522" s="12" t="s">
        <v>5073</v>
      </c>
      <c r="B1522" s="12" t="s">
        <v>5051</v>
      </c>
      <c r="C1522" s="12" t="s">
        <v>5074</v>
      </c>
      <c r="D1522" s="12" t="str">
        <f t="shared" si="23"/>
        <v>福岡県柳川市</v>
      </c>
      <c r="E1522" s="12" t="s">
        <v>5053</v>
      </c>
      <c r="F1522" s="12" t="s">
        <v>5075</v>
      </c>
    </row>
    <row r="1523" spans="1:6" x14ac:dyDescent="0.4">
      <c r="A1523" s="12" t="s">
        <v>5076</v>
      </c>
      <c r="B1523" s="12" t="s">
        <v>5051</v>
      </c>
      <c r="C1523" s="12" t="s">
        <v>5077</v>
      </c>
      <c r="D1523" s="12" t="str">
        <f t="shared" si="23"/>
        <v>福岡県八女市</v>
      </c>
      <c r="E1523" s="12" t="s">
        <v>5053</v>
      </c>
      <c r="F1523" s="12" t="s">
        <v>5078</v>
      </c>
    </row>
    <row r="1524" spans="1:6" x14ac:dyDescent="0.4">
      <c r="A1524" s="12" t="s">
        <v>5079</v>
      </c>
      <c r="B1524" s="12" t="s">
        <v>5051</v>
      </c>
      <c r="C1524" s="12" t="s">
        <v>5080</v>
      </c>
      <c r="D1524" s="12" t="str">
        <f t="shared" si="23"/>
        <v>福岡県筑後市</v>
      </c>
      <c r="E1524" s="12" t="s">
        <v>5053</v>
      </c>
      <c r="F1524" s="12" t="s">
        <v>5081</v>
      </c>
    </row>
    <row r="1525" spans="1:6" x14ac:dyDescent="0.4">
      <c r="A1525" s="12" t="s">
        <v>5082</v>
      </c>
      <c r="B1525" s="12" t="s">
        <v>5051</v>
      </c>
      <c r="C1525" s="12" t="s">
        <v>5083</v>
      </c>
      <c r="D1525" s="12" t="str">
        <f t="shared" si="23"/>
        <v>福岡県大川市</v>
      </c>
      <c r="E1525" s="12" t="s">
        <v>5053</v>
      </c>
      <c r="F1525" s="12" t="s">
        <v>5084</v>
      </c>
    </row>
    <row r="1526" spans="1:6" x14ac:dyDescent="0.4">
      <c r="A1526" s="12" t="s">
        <v>5085</v>
      </c>
      <c r="B1526" s="12" t="s">
        <v>5051</v>
      </c>
      <c r="C1526" s="12" t="s">
        <v>5086</v>
      </c>
      <c r="D1526" s="12" t="str">
        <f t="shared" si="23"/>
        <v>福岡県行橋市</v>
      </c>
      <c r="E1526" s="12" t="s">
        <v>5053</v>
      </c>
      <c r="F1526" s="12" t="s">
        <v>5087</v>
      </c>
    </row>
    <row r="1527" spans="1:6" x14ac:dyDescent="0.4">
      <c r="A1527" s="12" t="s">
        <v>5088</v>
      </c>
      <c r="B1527" s="12" t="s">
        <v>5051</v>
      </c>
      <c r="C1527" s="12" t="s">
        <v>5089</v>
      </c>
      <c r="D1527" s="12" t="str">
        <f t="shared" si="23"/>
        <v>福岡県豊前市</v>
      </c>
      <c r="E1527" s="12" t="s">
        <v>5053</v>
      </c>
      <c r="F1527" s="12" t="s">
        <v>5090</v>
      </c>
    </row>
    <row r="1528" spans="1:6" x14ac:dyDescent="0.4">
      <c r="A1528" s="12" t="s">
        <v>5091</v>
      </c>
      <c r="B1528" s="12" t="s">
        <v>5051</v>
      </c>
      <c r="C1528" s="12" t="s">
        <v>5092</v>
      </c>
      <c r="D1528" s="12" t="str">
        <f t="shared" si="23"/>
        <v>福岡県中間市</v>
      </c>
      <c r="E1528" s="12" t="s">
        <v>5053</v>
      </c>
      <c r="F1528" s="12" t="s">
        <v>5093</v>
      </c>
    </row>
    <row r="1529" spans="1:6" x14ac:dyDescent="0.4">
      <c r="A1529" s="12" t="s">
        <v>5094</v>
      </c>
      <c r="B1529" s="12" t="s">
        <v>5051</v>
      </c>
      <c r="C1529" s="12" t="s">
        <v>5095</v>
      </c>
      <c r="D1529" s="12" t="str">
        <f t="shared" si="23"/>
        <v>福岡県小郡市</v>
      </c>
      <c r="E1529" s="12" t="s">
        <v>5053</v>
      </c>
      <c r="F1529" s="12" t="s">
        <v>5096</v>
      </c>
    </row>
    <row r="1530" spans="1:6" x14ac:dyDescent="0.4">
      <c r="A1530" s="12" t="s">
        <v>5097</v>
      </c>
      <c r="B1530" s="12" t="s">
        <v>5051</v>
      </c>
      <c r="C1530" s="12" t="s">
        <v>5098</v>
      </c>
      <c r="D1530" s="12" t="str">
        <f t="shared" si="23"/>
        <v>福岡県筑紫野市</v>
      </c>
      <c r="E1530" s="12" t="s">
        <v>5053</v>
      </c>
      <c r="F1530" s="12" t="s">
        <v>5099</v>
      </c>
    </row>
    <row r="1531" spans="1:6" x14ac:dyDescent="0.4">
      <c r="A1531" s="12" t="s">
        <v>5100</v>
      </c>
      <c r="B1531" s="12" t="s">
        <v>5051</v>
      </c>
      <c r="C1531" s="12" t="s">
        <v>5101</v>
      </c>
      <c r="D1531" s="12" t="str">
        <f t="shared" si="23"/>
        <v>福岡県春日市</v>
      </c>
      <c r="E1531" s="12" t="s">
        <v>5053</v>
      </c>
      <c r="F1531" s="12" t="s">
        <v>5102</v>
      </c>
    </row>
    <row r="1532" spans="1:6" x14ac:dyDescent="0.4">
      <c r="A1532" s="12" t="s">
        <v>5103</v>
      </c>
      <c r="B1532" s="12" t="s">
        <v>5051</v>
      </c>
      <c r="C1532" s="12" t="s">
        <v>5104</v>
      </c>
      <c r="D1532" s="12" t="str">
        <f t="shared" si="23"/>
        <v>福岡県大野城市</v>
      </c>
      <c r="E1532" s="12" t="s">
        <v>5053</v>
      </c>
      <c r="F1532" s="12" t="s">
        <v>5105</v>
      </c>
    </row>
    <row r="1533" spans="1:6" x14ac:dyDescent="0.4">
      <c r="A1533" s="12" t="s">
        <v>5106</v>
      </c>
      <c r="B1533" s="12" t="s">
        <v>5051</v>
      </c>
      <c r="C1533" s="12" t="s">
        <v>5107</v>
      </c>
      <c r="D1533" s="12" t="str">
        <f t="shared" si="23"/>
        <v>福岡県宗像市</v>
      </c>
      <c r="E1533" s="12" t="s">
        <v>5053</v>
      </c>
      <c r="F1533" s="12" t="s">
        <v>5108</v>
      </c>
    </row>
    <row r="1534" spans="1:6" x14ac:dyDescent="0.4">
      <c r="A1534" s="12" t="s">
        <v>5109</v>
      </c>
      <c r="B1534" s="12" t="s">
        <v>5051</v>
      </c>
      <c r="C1534" s="12" t="s">
        <v>5110</v>
      </c>
      <c r="D1534" s="12" t="str">
        <f t="shared" si="23"/>
        <v>福岡県太宰府市</v>
      </c>
      <c r="E1534" s="12" t="s">
        <v>5053</v>
      </c>
      <c r="F1534" s="12" t="s">
        <v>5111</v>
      </c>
    </row>
    <row r="1535" spans="1:6" x14ac:dyDescent="0.4">
      <c r="A1535" s="12" t="s">
        <v>5112</v>
      </c>
      <c r="B1535" s="12" t="s">
        <v>5051</v>
      </c>
      <c r="C1535" s="12" t="s">
        <v>5113</v>
      </c>
      <c r="D1535" s="12" t="str">
        <f t="shared" si="23"/>
        <v>福岡県古賀市</v>
      </c>
      <c r="E1535" s="12" t="s">
        <v>5053</v>
      </c>
      <c r="F1535" s="12" t="s">
        <v>1776</v>
      </c>
    </row>
    <row r="1536" spans="1:6" x14ac:dyDescent="0.4">
      <c r="A1536" s="12" t="s">
        <v>5114</v>
      </c>
      <c r="B1536" s="12" t="s">
        <v>5051</v>
      </c>
      <c r="C1536" s="12" t="s">
        <v>5115</v>
      </c>
      <c r="D1536" s="12" t="str">
        <f t="shared" si="23"/>
        <v>福岡県福津市</v>
      </c>
      <c r="E1536" s="12" t="s">
        <v>5053</v>
      </c>
      <c r="F1536" s="12" t="s">
        <v>5116</v>
      </c>
    </row>
    <row r="1537" spans="1:6" x14ac:dyDescent="0.4">
      <c r="A1537" s="12" t="s">
        <v>5117</v>
      </c>
      <c r="B1537" s="12" t="s">
        <v>5051</v>
      </c>
      <c r="C1537" s="12" t="s">
        <v>5118</v>
      </c>
      <c r="D1537" s="12" t="str">
        <f t="shared" si="23"/>
        <v>福岡県うきは市</v>
      </c>
      <c r="E1537" s="12" t="s">
        <v>5053</v>
      </c>
      <c r="F1537" s="12" t="s">
        <v>5119</v>
      </c>
    </row>
    <row r="1538" spans="1:6" x14ac:dyDescent="0.4">
      <c r="A1538" s="12" t="s">
        <v>5120</v>
      </c>
      <c r="B1538" s="12" t="s">
        <v>5051</v>
      </c>
      <c r="C1538" s="12" t="s">
        <v>5121</v>
      </c>
      <c r="D1538" s="12" t="str">
        <f t="shared" si="23"/>
        <v>福岡県宮若市</v>
      </c>
      <c r="E1538" s="12" t="s">
        <v>5053</v>
      </c>
      <c r="F1538" s="12" t="s">
        <v>5122</v>
      </c>
    </row>
    <row r="1539" spans="1:6" x14ac:dyDescent="0.4">
      <c r="A1539" s="12" t="s">
        <v>5123</v>
      </c>
      <c r="B1539" s="12" t="s">
        <v>5051</v>
      </c>
      <c r="C1539" s="12" t="s">
        <v>5124</v>
      </c>
      <c r="D1539" s="12" t="str">
        <f t="shared" si="23"/>
        <v>福岡県嘉麻市</v>
      </c>
      <c r="E1539" s="12" t="s">
        <v>5053</v>
      </c>
      <c r="F1539" s="12" t="s">
        <v>5125</v>
      </c>
    </row>
    <row r="1540" spans="1:6" x14ac:dyDescent="0.4">
      <c r="A1540" s="12" t="s">
        <v>5126</v>
      </c>
      <c r="B1540" s="12" t="s">
        <v>5051</v>
      </c>
      <c r="C1540" s="12" t="s">
        <v>5127</v>
      </c>
      <c r="D1540" s="12" t="str">
        <f t="shared" ref="D1540:D1603" si="24">B1540&amp;C1540</f>
        <v>福岡県朝倉市</v>
      </c>
      <c r="E1540" s="12" t="s">
        <v>5053</v>
      </c>
      <c r="F1540" s="12" t="s">
        <v>5128</v>
      </c>
    </row>
    <row r="1541" spans="1:6" x14ac:dyDescent="0.4">
      <c r="A1541" s="12" t="s">
        <v>5129</v>
      </c>
      <c r="B1541" s="12" t="s">
        <v>5051</v>
      </c>
      <c r="C1541" s="12" t="s">
        <v>5130</v>
      </c>
      <c r="D1541" s="12" t="str">
        <f t="shared" si="24"/>
        <v>福岡県みやま市</v>
      </c>
      <c r="E1541" s="12" t="s">
        <v>5053</v>
      </c>
      <c r="F1541" s="12" t="s">
        <v>5131</v>
      </c>
    </row>
    <row r="1542" spans="1:6" x14ac:dyDescent="0.4">
      <c r="A1542" s="12" t="s">
        <v>5132</v>
      </c>
      <c r="B1542" s="12" t="s">
        <v>5051</v>
      </c>
      <c r="C1542" s="12" t="s">
        <v>5133</v>
      </c>
      <c r="D1542" s="12" t="str">
        <f t="shared" si="24"/>
        <v>福岡県糸島市</v>
      </c>
      <c r="E1542" s="12" t="s">
        <v>5053</v>
      </c>
      <c r="F1542" s="12" t="s">
        <v>5134</v>
      </c>
    </row>
    <row r="1543" spans="1:6" x14ac:dyDescent="0.4">
      <c r="A1543" s="12" t="s">
        <v>5135</v>
      </c>
      <c r="B1543" s="12" t="s">
        <v>5136</v>
      </c>
      <c r="C1543" s="12" t="s">
        <v>5137</v>
      </c>
      <c r="D1543" s="12" t="str">
        <f t="shared" si="24"/>
        <v>福岡県那珂川市</v>
      </c>
      <c r="E1543" s="12" t="s">
        <v>5049</v>
      </c>
      <c r="F1543" s="12" t="s">
        <v>5138</v>
      </c>
    </row>
    <row r="1544" spans="1:6" x14ac:dyDescent="0.4">
      <c r="A1544" s="12" t="s">
        <v>5139</v>
      </c>
      <c r="B1544" s="12" t="s">
        <v>5051</v>
      </c>
      <c r="C1544" s="12" t="s">
        <v>5140</v>
      </c>
      <c r="D1544" s="12" t="str">
        <f t="shared" si="24"/>
        <v>福岡県宇美町</v>
      </c>
      <c r="E1544" s="12" t="s">
        <v>5053</v>
      </c>
      <c r="F1544" s="12" t="s">
        <v>5141</v>
      </c>
    </row>
    <row r="1545" spans="1:6" x14ac:dyDescent="0.4">
      <c r="A1545" s="12" t="s">
        <v>5142</v>
      </c>
      <c r="B1545" s="12" t="s">
        <v>5051</v>
      </c>
      <c r="C1545" s="12" t="s">
        <v>5143</v>
      </c>
      <c r="D1545" s="12" t="str">
        <f t="shared" si="24"/>
        <v>福岡県篠栗町</v>
      </c>
      <c r="E1545" s="12" t="s">
        <v>5053</v>
      </c>
      <c r="F1545" s="12" t="s">
        <v>5144</v>
      </c>
    </row>
    <row r="1546" spans="1:6" x14ac:dyDescent="0.4">
      <c r="A1546" s="12" t="s">
        <v>5145</v>
      </c>
      <c r="B1546" s="12" t="s">
        <v>5051</v>
      </c>
      <c r="C1546" s="12" t="s">
        <v>5146</v>
      </c>
      <c r="D1546" s="12" t="str">
        <f t="shared" si="24"/>
        <v>福岡県志免町</v>
      </c>
      <c r="E1546" s="12" t="s">
        <v>5053</v>
      </c>
      <c r="F1546" s="12" t="s">
        <v>5147</v>
      </c>
    </row>
    <row r="1547" spans="1:6" x14ac:dyDescent="0.4">
      <c r="A1547" s="12" t="s">
        <v>5148</v>
      </c>
      <c r="B1547" s="12" t="s">
        <v>5051</v>
      </c>
      <c r="C1547" s="12" t="s">
        <v>5149</v>
      </c>
      <c r="D1547" s="12" t="str">
        <f t="shared" si="24"/>
        <v>福岡県須恵町</v>
      </c>
      <c r="E1547" s="12" t="s">
        <v>5053</v>
      </c>
      <c r="F1547" s="12" t="s">
        <v>5150</v>
      </c>
    </row>
    <row r="1548" spans="1:6" x14ac:dyDescent="0.4">
      <c r="A1548" s="12" t="s">
        <v>5151</v>
      </c>
      <c r="B1548" s="12" t="s">
        <v>5051</v>
      </c>
      <c r="C1548" s="12" t="s">
        <v>5152</v>
      </c>
      <c r="D1548" s="12" t="str">
        <f t="shared" si="24"/>
        <v>福岡県新宮町</v>
      </c>
      <c r="E1548" s="12" t="s">
        <v>5053</v>
      </c>
      <c r="F1548" s="12" t="s">
        <v>5153</v>
      </c>
    </row>
    <row r="1549" spans="1:6" x14ac:dyDescent="0.4">
      <c r="A1549" s="12" t="s">
        <v>5154</v>
      </c>
      <c r="B1549" s="12" t="s">
        <v>5051</v>
      </c>
      <c r="C1549" s="12" t="s">
        <v>5155</v>
      </c>
      <c r="D1549" s="12" t="str">
        <f t="shared" si="24"/>
        <v>福岡県久山町</v>
      </c>
      <c r="E1549" s="12" t="s">
        <v>5053</v>
      </c>
      <c r="F1549" s="12" t="s">
        <v>5156</v>
      </c>
    </row>
    <row r="1550" spans="1:6" x14ac:dyDescent="0.4">
      <c r="A1550" s="12" t="s">
        <v>5157</v>
      </c>
      <c r="B1550" s="12" t="s">
        <v>5051</v>
      </c>
      <c r="C1550" s="12" t="s">
        <v>5158</v>
      </c>
      <c r="D1550" s="12" t="str">
        <f t="shared" si="24"/>
        <v>福岡県粕屋町</v>
      </c>
      <c r="E1550" s="12" t="s">
        <v>5053</v>
      </c>
      <c r="F1550" s="12" t="s">
        <v>5159</v>
      </c>
    </row>
    <row r="1551" spans="1:6" x14ac:dyDescent="0.4">
      <c r="A1551" s="12" t="s">
        <v>5160</v>
      </c>
      <c r="B1551" s="12" t="s">
        <v>5051</v>
      </c>
      <c r="C1551" s="12" t="s">
        <v>5161</v>
      </c>
      <c r="D1551" s="12" t="str">
        <f t="shared" si="24"/>
        <v>福岡県芦屋町</v>
      </c>
      <c r="E1551" s="12" t="s">
        <v>5053</v>
      </c>
      <c r="F1551" s="12" t="s">
        <v>5162</v>
      </c>
    </row>
    <row r="1552" spans="1:6" x14ac:dyDescent="0.4">
      <c r="A1552" s="12" t="s">
        <v>5163</v>
      </c>
      <c r="B1552" s="12" t="s">
        <v>5051</v>
      </c>
      <c r="C1552" s="12" t="s">
        <v>5164</v>
      </c>
      <c r="D1552" s="12" t="str">
        <f t="shared" si="24"/>
        <v>福岡県水巻町</v>
      </c>
      <c r="E1552" s="12" t="s">
        <v>5053</v>
      </c>
      <c r="F1552" s="12" t="s">
        <v>5165</v>
      </c>
    </row>
    <row r="1553" spans="1:6" x14ac:dyDescent="0.4">
      <c r="A1553" s="12" t="s">
        <v>5166</v>
      </c>
      <c r="B1553" s="12" t="s">
        <v>5051</v>
      </c>
      <c r="C1553" s="12" t="s">
        <v>5167</v>
      </c>
      <c r="D1553" s="12" t="str">
        <f t="shared" si="24"/>
        <v>福岡県岡垣町</v>
      </c>
      <c r="E1553" s="12" t="s">
        <v>5053</v>
      </c>
      <c r="F1553" s="12" t="s">
        <v>5168</v>
      </c>
    </row>
    <row r="1554" spans="1:6" x14ac:dyDescent="0.4">
      <c r="A1554" s="12" t="s">
        <v>5169</v>
      </c>
      <c r="B1554" s="12" t="s">
        <v>5051</v>
      </c>
      <c r="C1554" s="12" t="s">
        <v>5170</v>
      </c>
      <c r="D1554" s="12" t="str">
        <f t="shared" si="24"/>
        <v>福岡県遠賀町</v>
      </c>
      <c r="E1554" s="12" t="s">
        <v>5053</v>
      </c>
      <c r="F1554" s="12" t="s">
        <v>5171</v>
      </c>
    </row>
    <row r="1555" spans="1:6" x14ac:dyDescent="0.4">
      <c r="A1555" s="12" t="s">
        <v>5172</v>
      </c>
      <c r="B1555" s="12" t="s">
        <v>5051</v>
      </c>
      <c r="C1555" s="12" t="s">
        <v>5173</v>
      </c>
      <c r="D1555" s="12" t="str">
        <f t="shared" si="24"/>
        <v>福岡県小竹町</v>
      </c>
      <c r="E1555" s="12" t="s">
        <v>5053</v>
      </c>
      <c r="F1555" s="12" t="s">
        <v>5174</v>
      </c>
    </row>
    <row r="1556" spans="1:6" x14ac:dyDescent="0.4">
      <c r="A1556" s="12" t="s">
        <v>5175</v>
      </c>
      <c r="B1556" s="12" t="s">
        <v>5051</v>
      </c>
      <c r="C1556" s="12" t="s">
        <v>5176</v>
      </c>
      <c r="D1556" s="12" t="str">
        <f t="shared" si="24"/>
        <v>福岡県鞍手町</v>
      </c>
      <c r="E1556" s="12" t="s">
        <v>5053</v>
      </c>
      <c r="F1556" s="12" t="s">
        <v>5177</v>
      </c>
    </row>
    <row r="1557" spans="1:6" x14ac:dyDescent="0.4">
      <c r="A1557" s="12" t="s">
        <v>5178</v>
      </c>
      <c r="B1557" s="12" t="s">
        <v>5051</v>
      </c>
      <c r="C1557" s="12" t="s">
        <v>5179</v>
      </c>
      <c r="D1557" s="12" t="str">
        <f t="shared" si="24"/>
        <v>福岡県桂川町</v>
      </c>
      <c r="E1557" s="12" t="s">
        <v>5053</v>
      </c>
      <c r="F1557" s="12" t="s">
        <v>5180</v>
      </c>
    </row>
    <row r="1558" spans="1:6" x14ac:dyDescent="0.4">
      <c r="A1558" s="12" t="s">
        <v>5181</v>
      </c>
      <c r="B1558" s="12" t="s">
        <v>5051</v>
      </c>
      <c r="C1558" s="12" t="s">
        <v>5182</v>
      </c>
      <c r="D1558" s="12" t="str">
        <f t="shared" si="24"/>
        <v>福岡県筑前町</v>
      </c>
      <c r="E1558" s="12" t="s">
        <v>5053</v>
      </c>
      <c r="F1558" s="12" t="s">
        <v>5183</v>
      </c>
    </row>
    <row r="1559" spans="1:6" x14ac:dyDescent="0.4">
      <c r="A1559" s="12" t="s">
        <v>5184</v>
      </c>
      <c r="B1559" s="12" t="s">
        <v>5051</v>
      </c>
      <c r="C1559" s="12" t="s">
        <v>5185</v>
      </c>
      <c r="D1559" s="12" t="str">
        <f t="shared" si="24"/>
        <v>福岡県東峰村</v>
      </c>
      <c r="E1559" s="12" t="s">
        <v>5053</v>
      </c>
      <c r="F1559" s="12" t="s">
        <v>5186</v>
      </c>
    </row>
    <row r="1560" spans="1:6" x14ac:dyDescent="0.4">
      <c r="A1560" s="12" t="s">
        <v>5187</v>
      </c>
      <c r="B1560" s="12" t="s">
        <v>5051</v>
      </c>
      <c r="C1560" s="12" t="s">
        <v>5188</v>
      </c>
      <c r="D1560" s="12" t="str">
        <f t="shared" si="24"/>
        <v>福岡県大刀洗町</v>
      </c>
      <c r="E1560" s="12" t="s">
        <v>5053</v>
      </c>
      <c r="F1560" s="12" t="s">
        <v>5189</v>
      </c>
    </row>
    <row r="1561" spans="1:6" x14ac:dyDescent="0.4">
      <c r="A1561" s="12" t="s">
        <v>5190</v>
      </c>
      <c r="B1561" s="12" t="s">
        <v>5051</v>
      </c>
      <c r="C1561" s="12" t="s">
        <v>5191</v>
      </c>
      <c r="D1561" s="12" t="str">
        <f t="shared" si="24"/>
        <v>福岡県大木町</v>
      </c>
      <c r="E1561" s="12" t="s">
        <v>5053</v>
      </c>
      <c r="F1561" s="12" t="s">
        <v>5192</v>
      </c>
    </row>
    <row r="1562" spans="1:6" x14ac:dyDescent="0.4">
      <c r="A1562" s="12" t="s">
        <v>5193</v>
      </c>
      <c r="B1562" s="12" t="s">
        <v>5051</v>
      </c>
      <c r="C1562" s="12" t="s">
        <v>4369</v>
      </c>
      <c r="D1562" s="12" t="str">
        <f t="shared" si="24"/>
        <v>福岡県広川町</v>
      </c>
      <c r="E1562" s="12" t="s">
        <v>5053</v>
      </c>
      <c r="F1562" s="12" t="s">
        <v>5194</v>
      </c>
    </row>
    <row r="1563" spans="1:6" x14ac:dyDescent="0.4">
      <c r="A1563" s="12" t="s">
        <v>5195</v>
      </c>
      <c r="B1563" s="12" t="s">
        <v>5051</v>
      </c>
      <c r="C1563" s="12" t="s">
        <v>5196</v>
      </c>
      <c r="D1563" s="12" t="str">
        <f t="shared" si="24"/>
        <v>福岡県香春町</v>
      </c>
      <c r="E1563" s="12" t="s">
        <v>5053</v>
      </c>
      <c r="F1563" s="12" t="s">
        <v>5197</v>
      </c>
    </row>
    <row r="1564" spans="1:6" x14ac:dyDescent="0.4">
      <c r="A1564" s="12" t="s">
        <v>5198</v>
      </c>
      <c r="B1564" s="12" t="s">
        <v>5051</v>
      </c>
      <c r="C1564" s="12" t="s">
        <v>5199</v>
      </c>
      <c r="D1564" s="12" t="str">
        <f t="shared" si="24"/>
        <v>福岡県添田町</v>
      </c>
      <c r="E1564" s="12" t="s">
        <v>5053</v>
      </c>
      <c r="F1564" s="12" t="s">
        <v>5200</v>
      </c>
    </row>
    <row r="1565" spans="1:6" x14ac:dyDescent="0.4">
      <c r="A1565" s="12" t="s">
        <v>5201</v>
      </c>
      <c r="B1565" s="12" t="s">
        <v>5051</v>
      </c>
      <c r="C1565" s="12" t="s">
        <v>5202</v>
      </c>
      <c r="D1565" s="12" t="str">
        <f t="shared" si="24"/>
        <v>福岡県糸田町</v>
      </c>
      <c r="E1565" s="12" t="s">
        <v>5053</v>
      </c>
      <c r="F1565" s="12" t="s">
        <v>5203</v>
      </c>
    </row>
    <row r="1566" spans="1:6" x14ac:dyDescent="0.4">
      <c r="A1566" s="12" t="s">
        <v>5204</v>
      </c>
      <c r="B1566" s="12" t="s">
        <v>5051</v>
      </c>
      <c r="C1566" s="12" t="s">
        <v>1345</v>
      </c>
      <c r="D1566" s="12" t="str">
        <f t="shared" si="24"/>
        <v>福岡県川崎町</v>
      </c>
      <c r="E1566" s="12" t="s">
        <v>5053</v>
      </c>
      <c r="F1566" s="12" t="s">
        <v>1346</v>
      </c>
    </row>
    <row r="1567" spans="1:6" x14ac:dyDescent="0.4">
      <c r="A1567" s="12" t="s">
        <v>5205</v>
      </c>
      <c r="B1567" s="12" t="s">
        <v>5051</v>
      </c>
      <c r="C1567" s="12" t="s">
        <v>5206</v>
      </c>
      <c r="D1567" s="12" t="str">
        <f t="shared" si="24"/>
        <v>福岡県大任町</v>
      </c>
      <c r="E1567" s="12" t="s">
        <v>5053</v>
      </c>
      <c r="F1567" s="12" t="s">
        <v>5207</v>
      </c>
    </row>
    <row r="1568" spans="1:6" x14ac:dyDescent="0.4">
      <c r="A1568" s="12" t="s">
        <v>5208</v>
      </c>
      <c r="B1568" s="12" t="s">
        <v>5051</v>
      </c>
      <c r="C1568" s="12" t="s">
        <v>5209</v>
      </c>
      <c r="D1568" s="12" t="str">
        <f t="shared" si="24"/>
        <v>福岡県赤村</v>
      </c>
      <c r="E1568" s="12" t="s">
        <v>5053</v>
      </c>
      <c r="F1568" s="12" t="s">
        <v>5210</v>
      </c>
    </row>
    <row r="1569" spans="1:6" x14ac:dyDescent="0.4">
      <c r="A1569" s="12" t="s">
        <v>5211</v>
      </c>
      <c r="B1569" s="12" t="s">
        <v>5051</v>
      </c>
      <c r="C1569" s="12" t="s">
        <v>5212</v>
      </c>
      <c r="D1569" s="12" t="str">
        <f t="shared" si="24"/>
        <v>福岡県福智町</v>
      </c>
      <c r="E1569" s="12" t="s">
        <v>5053</v>
      </c>
      <c r="F1569" s="12" t="s">
        <v>5213</v>
      </c>
    </row>
    <row r="1570" spans="1:6" x14ac:dyDescent="0.4">
      <c r="A1570" s="12" t="s">
        <v>5214</v>
      </c>
      <c r="B1570" s="12" t="s">
        <v>5051</v>
      </c>
      <c r="C1570" s="12" t="s">
        <v>5215</v>
      </c>
      <c r="D1570" s="12" t="str">
        <f t="shared" si="24"/>
        <v>福岡県苅田町</v>
      </c>
      <c r="E1570" s="12" t="s">
        <v>5053</v>
      </c>
      <c r="F1570" s="12" t="s">
        <v>5216</v>
      </c>
    </row>
    <row r="1571" spans="1:6" x14ac:dyDescent="0.4">
      <c r="A1571" s="12" t="s">
        <v>5217</v>
      </c>
      <c r="B1571" s="12" t="s">
        <v>5051</v>
      </c>
      <c r="C1571" s="12" t="s">
        <v>5218</v>
      </c>
      <c r="D1571" s="12" t="str">
        <f t="shared" si="24"/>
        <v>福岡県みやこ町</v>
      </c>
      <c r="E1571" s="12" t="s">
        <v>5053</v>
      </c>
      <c r="F1571" s="12" t="s">
        <v>5219</v>
      </c>
    </row>
    <row r="1572" spans="1:6" x14ac:dyDescent="0.4">
      <c r="A1572" s="12" t="s">
        <v>5220</v>
      </c>
      <c r="B1572" s="12" t="s">
        <v>5051</v>
      </c>
      <c r="C1572" s="12" t="s">
        <v>5221</v>
      </c>
      <c r="D1572" s="12" t="str">
        <f t="shared" si="24"/>
        <v>福岡県吉富町</v>
      </c>
      <c r="E1572" s="12" t="s">
        <v>5053</v>
      </c>
      <c r="F1572" s="12" t="s">
        <v>5222</v>
      </c>
    </row>
    <row r="1573" spans="1:6" x14ac:dyDescent="0.4">
      <c r="A1573" s="12" t="s">
        <v>5223</v>
      </c>
      <c r="B1573" s="12" t="s">
        <v>5051</v>
      </c>
      <c r="C1573" s="12" t="s">
        <v>5224</v>
      </c>
      <c r="D1573" s="12" t="str">
        <f t="shared" si="24"/>
        <v>福岡県上毛町</v>
      </c>
      <c r="E1573" s="12" t="s">
        <v>5053</v>
      </c>
      <c r="F1573" s="12" t="s">
        <v>5225</v>
      </c>
    </row>
    <row r="1574" spans="1:6" x14ac:dyDescent="0.4">
      <c r="A1574" s="12" t="s">
        <v>5226</v>
      </c>
      <c r="B1574" s="12" t="s">
        <v>5051</v>
      </c>
      <c r="C1574" s="12" t="s">
        <v>5227</v>
      </c>
      <c r="D1574" s="12" t="str">
        <f t="shared" si="24"/>
        <v>福岡県築上町</v>
      </c>
      <c r="E1574" s="12" t="s">
        <v>5053</v>
      </c>
      <c r="F1574" s="12" t="s">
        <v>5228</v>
      </c>
    </row>
    <row r="1575" spans="1:6" x14ac:dyDescent="0.4">
      <c r="A1575" s="9" t="s">
        <v>5229</v>
      </c>
      <c r="B1575" s="9" t="s">
        <v>5230</v>
      </c>
      <c r="C1575" s="10"/>
      <c r="D1575" s="12" t="str">
        <f t="shared" si="24"/>
        <v>佐賀県</v>
      </c>
      <c r="E1575" s="11" t="s">
        <v>5231</v>
      </c>
      <c r="F1575" s="10"/>
    </row>
    <row r="1576" spans="1:6" x14ac:dyDescent="0.4">
      <c r="A1576" s="12" t="s">
        <v>5232</v>
      </c>
      <c r="B1576" s="12" t="s">
        <v>5233</v>
      </c>
      <c r="C1576" s="12" t="s">
        <v>5234</v>
      </c>
      <c r="D1576" s="12" t="str">
        <f t="shared" si="24"/>
        <v>佐賀県佐賀市</v>
      </c>
      <c r="E1576" s="12" t="s">
        <v>5235</v>
      </c>
      <c r="F1576" s="12" t="s">
        <v>5236</v>
      </c>
    </row>
    <row r="1577" spans="1:6" x14ac:dyDescent="0.4">
      <c r="A1577" s="12" t="s">
        <v>5237</v>
      </c>
      <c r="B1577" s="12" t="s">
        <v>5233</v>
      </c>
      <c r="C1577" s="12" t="s">
        <v>5238</v>
      </c>
      <c r="D1577" s="12" t="str">
        <f t="shared" si="24"/>
        <v>佐賀県唐津市</v>
      </c>
      <c r="E1577" s="12" t="s">
        <v>5235</v>
      </c>
      <c r="F1577" s="12" t="s">
        <v>5239</v>
      </c>
    </row>
    <row r="1578" spans="1:6" x14ac:dyDescent="0.4">
      <c r="A1578" s="12" t="s">
        <v>5240</v>
      </c>
      <c r="B1578" s="12" t="s">
        <v>5233</v>
      </c>
      <c r="C1578" s="12" t="s">
        <v>5241</v>
      </c>
      <c r="D1578" s="12" t="str">
        <f t="shared" si="24"/>
        <v>佐賀県鳥栖市</v>
      </c>
      <c r="E1578" s="12" t="s">
        <v>5235</v>
      </c>
      <c r="F1578" s="12" t="s">
        <v>5242</v>
      </c>
    </row>
    <row r="1579" spans="1:6" x14ac:dyDescent="0.4">
      <c r="A1579" s="12" t="s">
        <v>5243</v>
      </c>
      <c r="B1579" s="12" t="s">
        <v>5233</v>
      </c>
      <c r="C1579" s="12" t="s">
        <v>5244</v>
      </c>
      <c r="D1579" s="12" t="str">
        <f t="shared" si="24"/>
        <v>佐賀県多久市</v>
      </c>
      <c r="E1579" s="12" t="s">
        <v>5235</v>
      </c>
      <c r="F1579" s="12" t="s">
        <v>5245</v>
      </c>
    </row>
    <row r="1580" spans="1:6" x14ac:dyDescent="0.4">
      <c r="A1580" s="12" t="s">
        <v>5246</v>
      </c>
      <c r="B1580" s="12" t="s">
        <v>5233</v>
      </c>
      <c r="C1580" s="12" t="s">
        <v>5247</v>
      </c>
      <c r="D1580" s="12" t="str">
        <f t="shared" si="24"/>
        <v>佐賀県伊万里市</v>
      </c>
      <c r="E1580" s="12" t="s">
        <v>5235</v>
      </c>
      <c r="F1580" s="12" t="s">
        <v>5248</v>
      </c>
    </row>
    <row r="1581" spans="1:6" x14ac:dyDescent="0.4">
      <c r="A1581" s="12" t="s">
        <v>5249</v>
      </c>
      <c r="B1581" s="12" t="s">
        <v>5233</v>
      </c>
      <c r="C1581" s="12" t="s">
        <v>5250</v>
      </c>
      <c r="D1581" s="12" t="str">
        <f t="shared" si="24"/>
        <v>佐賀県武雄市</v>
      </c>
      <c r="E1581" s="12" t="s">
        <v>5235</v>
      </c>
      <c r="F1581" s="12" t="s">
        <v>5251</v>
      </c>
    </row>
    <row r="1582" spans="1:6" x14ac:dyDescent="0.4">
      <c r="A1582" s="12" t="s">
        <v>5252</v>
      </c>
      <c r="B1582" s="12" t="s">
        <v>5233</v>
      </c>
      <c r="C1582" s="12" t="s">
        <v>5253</v>
      </c>
      <c r="D1582" s="12" t="str">
        <f t="shared" si="24"/>
        <v>佐賀県鹿島市</v>
      </c>
      <c r="E1582" s="12" t="s">
        <v>5235</v>
      </c>
      <c r="F1582" s="12" t="s">
        <v>1818</v>
      </c>
    </row>
    <row r="1583" spans="1:6" x14ac:dyDescent="0.4">
      <c r="A1583" s="12" t="s">
        <v>5254</v>
      </c>
      <c r="B1583" s="12" t="s">
        <v>5233</v>
      </c>
      <c r="C1583" s="12" t="s">
        <v>5255</v>
      </c>
      <c r="D1583" s="12" t="str">
        <f t="shared" si="24"/>
        <v>佐賀県小城市</v>
      </c>
      <c r="E1583" s="12" t="s">
        <v>5235</v>
      </c>
      <c r="F1583" s="12" t="s">
        <v>5256</v>
      </c>
    </row>
    <row r="1584" spans="1:6" x14ac:dyDescent="0.4">
      <c r="A1584" s="12" t="s">
        <v>5257</v>
      </c>
      <c r="B1584" s="12" t="s">
        <v>5233</v>
      </c>
      <c r="C1584" s="12" t="s">
        <v>5258</v>
      </c>
      <c r="D1584" s="12" t="str">
        <f t="shared" si="24"/>
        <v>佐賀県嬉野市</v>
      </c>
      <c r="E1584" s="12" t="s">
        <v>5235</v>
      </c>
      <c r="F1584" s="12" t="s">
        <v>5259</v>
      </c>
    </row>
    <row r="1585" spans="1:6" x14ac:dyDescent="0.4">
      <c r="A1585" s="12" t="s">
        <v>5260</v>
      </c>
      <c r="B1585" s="12" t="s">
        <v>5233</v>
      </c>
      <c r="C1585" s="12" t="s">
        <v>5261</v>
      </c>
      <c r="D1585" s="12" t="str">
        <f t="shared" si="24"/>
        <v>佐賀県神埼市</v>
      </c>
      <c r="E1585" s="12" t="s">
        <v>5235</v>
      </c>
      <c r="F1585" s="12" t="s">
        <v>5262</v>
      </c>
    </row>
    <row r="1586" spans="1:6" x14ac:dyDescent="0.4">
      <c r="A1586" s="12" t="s">
        <v>5263</v>
      </c>
      <c r="B1586" s="12" t="s">
        <v>5233</v>
      </c>
      <c r="C1586" s="12" t="s">
        <v>5264</v>
      </c>
      <c r="D1586" s="12" t="str">
        <f t="shared" si="24"/>
        <v>佐賀県吉野ヶ里町</v>
      </c>
      <c r="E1586" s="12" t="s">
        <v>5235</v>
      </c>
      <c r="F1586" s="12" t="s">
        <v>5265</v>
      </c>
    </row>
    <row r="1587" spans="1:6" x14ac:dyDescent="0.4">
      <c r="A1587" s="12" t="s">
        <v>5266</v>
      </c>
      <c r="B1587" s="12" t="s">
        <v>5233</v>
      </c>
      <c r="C1587" s="12" t="s">
        <v>5267</v>
      </c>
      <c r="D1587" s="12" t="str">
        <f t="shared" si="24"/>
        <v>佐賀県基山町</v>
      </c>
      <c r="E1587" s="12" t="s">
        <v>5235</v>
      </c>
      <c r="F1587" s="12" t="s">
        <v>5268</v>
      </c>
    </row>
    <row r="1588" spans="1:6" x14ac:dyDescent="0.4">
      <c r="A1588" s="12" t="s">
        <v>5269</v>
      </c>
      <c r="B1588" s="12" t="s">
        <v>5233</v>
      </c>
      <c r="C1588" s="12" t="s">
        <v>5270</v>
      </c>
      <c r="D1588" s="12" t="str">
        <f t="shared" si="24"/>
        <v>佐賀県上峰町</v>
      </c>
      <c r="E1588" s="12" t="s">
        <v>5235</v>
      </c>
      <c r="F1588" s="12" t="s">
        <v>5271</v>
      </c>
    </row>
    <row r="1589" spans="1:6" x14ac:dyDescent="0.4">
      <c r="A1589" s="12" t="s">
        <v>5272</v>
      </c>
      <c r="B1589" s="12" t="s">
        <v>5233</v>
      </c>
      <c r="C1589" s="12" t="s">
        <v>5273</v>
      </c>
      <c r="D1589" s="12" t="str">
        <f t="shared" si="24"/>
        <v>佐賀県みやき町</v>
      </c>
      <c r="E1589" s="12" t="s">
        <v>5235</v>
      </c>
      <c r="F1589" s="12" t="s">
        <v>5274</v>
      </c>
    </row>
    <row r="1590" spans="1:6" x14ac:dyDescent="0.4">
      <c r="A1590" s="12" t="s">
        <v>5275</v>
      </c>
      <c r="B1590" s="12" t="s">
        <v>5233</v>
      </c>
      <c r="C1590" s="12" t="s">
        <v>5276</v>
      </c>
      <c r="D1590" s="12" t="str">
        <f t="shared" si="24"/>
        <v>佐賀県玄海町</v>
      </c>
      <c r="E1590" s="12" t="s">
        <v>5235</v>
      </c>
      <c r="F1590" s="12" t="s">
        <v>5277</v>
      </c>
    </row>
    <row r="1591" spans="1:6" x14ac:dyDescent="0.4">
      <c r="A1591" s="12" t="s">
        <v>5278</v>
      </c>
      <c r="B1591" s="12" t="s">
        <v>5233</v>
      </c>
      <c r="C1591" s="12" t="s">
        <v>5279</v>
      </c>
      <c r="D1591" s="12" t="str">
        <f t="shared" si="24"/>
        <v>佐賀県有田町</v>
      </c>
      <c r="E1591" s="12" t="s">
        <v>5235</v>
      </c>
      <c r="F1591" s="12" t="s">
        <v>5280</v>
      </c>
    </row>
    <row r="1592" spans="1:6" x14ac:dyDescent="0.4">
      <c r="A1592" s="12" t="s">
        <v>5281</v>
      </c>
      <c r="B1592" s="12" t="s">
        <v>5233</v>
      </c>
      <c r="C1592" s="12" t="s">
        <v>5282</v>
      </c>
      <c r="D1592" s="12" t="str">
        <f t="shared" si="24"/>
        <v>佐賀県大町町</v>
      </c>
      <c r="E1592" s="12" t="s">
        <v>5235</v>
      </c>
      <c r="F1592" s="12" t="s">
        <v>5283</v>
      </c>
    </row>
    <row r="1593" spans="1:6" x14ac:dyDescent="0.4">
      <c r="A1593" s="12" t="s">
        <v>5284</v>
      </c>
      <c r="B1593" s="12" t="s">
        <v>5233</v>
      </c>
      <c r="C1593" s="12" t="s">
        <v>5285</v>
      </c>
      <c r="D1593" s="12" t="str">
        <f t="shared" si="24"/>
        <v>佐賀県江北町</v>
      </c>
      <c r="E1593" s="12" t="s">
        <v>5235</v>
      </c>
      <c r="F1593" s="12" t="s">
        <v>5286</v>
      </c>
    </row>
    <row r="1594" spans="1:6" x14ac:dyDescent="0.4">
      <c r="A1594" s="12" t="s">
        <v>5287</v>
      </c>
      <c r="B1594" s="12" t="s">
        <v>5233</v>
      </c>
      <c r="C1594" s="12" t="s">
        <v>5288</v>
      </c>
      <c r="D1594" s="12" t="str">
        <f t="shared" si="24"/>
        <v>佐賀県白石町</v>
      </c>
      <c r="E1594" s="12" t="s">
        <v>5235</v>
      </c>
      <c r="F1594" s="12" t="s">
        <v>5289</v>
      </c>
    </row>
    <row r="1595" spans="1:6" x14ac:dyDescent="0.4">
      <c r="A1595" s="12" t="s">
        <v>5290</v>
      </c>
      <c r="B1595" s="12" t="s">
        <v>5233</v>
      </c>
      <c r="C1595" s="12" t="s">
        <v>5291</v>
      </c>
      <c r="D1595" s="12" t="str">
        <f t="shared" si="24"/>
        <v>佐賀県太良町</v>
      </c>
      <c r="E1595" s="12" t="s">
        <v>5235</v>
      </c>
      <c r="F1595" s="12" t="s">
        <v>5292</v>
      </c>
    </row>
    <row r="1596" spans="1:6" x14ac:dyDescent="0.4">
      <c r="A1596" s="9" t="s">
        <v>5293</v>
      </c>
      <c r="B1596" s="9" t="s">
        <v>5294</v>
      </c>
      <c r="C1596" s="10"/>
      <c r="D1596" s="12" t="str">
        <f t="shared" si="24"/>
        <v>長崎県</v>
      </c>
      <c r="E1596" s="11" t="s">
        <v>5295</v>
      </c>
      <c r="F1596" s="10"/>
    </row>
    <row r="1597" spans="1:6" x14ac:dyDescent="0.4">
      <c r="A1597" s="12" t="s">
        <v>5296</v>
      </c>
      <c r="B1597" s="12" t="s">
        <v>5297</v>
      </c>
      <c r="C1597" s="12" t="s">
        <v>5298</v>
      </c>
      <c r="D1597" s="12" t="str">
        <f t="shared" si="24"/>
        <v>長崎県長崎市</v>
      </c>
      <c r="E1597" s="12" t="s">
        <v>5299</v>
      </c>
      <c r="F1597" s="12" t="s">
        <v>5300</v>
      </c>
    </row>
    <row r="1598" spans="1:6" x14ac:dyDescent="0.4">
      <c r="A1598" s="12" t="s">
        <v>5301</v>
      </c>
      <c r="B1598" s="12" t="s">
        <v>5297</v>
      </c>
      <c r="C1598" s="12" t="s">
        <v>5302</v>
      </c>
      <c r="D1598" s="12" t="str">
        <f t="shared" si="24"/>
        <v>長崎県佐世保市</v>
      </c>
      <c r="E1598" s="12" t="s">
        <v>5299</v>
      </c>
      <c r="F1598" s="12" t="s">
        <v>5303</v>
      </c>
    </row>
    <row r="1599" spans="1:6" x14ac:dyDescent="0.4">
      <c r="A1599" s="12" t="s">
        <v>5304</v>
      </c>
      <c r="B1599" s="12" t="s">
        <v>5297</v>
      </c>
      <c r="C1599" s="12" t="s">
        <v>5305</v>
      </c>
      <c r="D1599" s="12" t="str">
        <f t="shared" si="24"/>
        <v>長崎県島原市</v>
      </c>
      <c r="E1599" s="12" t="s">
        <v>5299</v>
      </c>
      <c r="F1599" s="12" t="s">
        <v>5306</v>
      </c>
    </row>
    <row r="1600" spans="1:6" x14ac:dyDescent="0.4">
      <c r="A1600" s="12" t="s">
        <v>5307</v>
      </c>
      <c r="B1600" s="12" t="s">
        <v>5297</v>
      </c>
      <c r="C1600" s="12" t="s">
        <v>5308</v>
      </c>
      <c r="D1600" s="12" t="str">
        <f t="shared" si="24"/>
        <v>長崎県諫早市</v>
      </c>
      <c r="E1600" s="12" t="s">
        <v>5299</v>
      </c>
      <c r="F1600" s="12" t="s">
        <v>5309</v>
      </c>
    </row>
    <row r="1601" spans="1:6" x14ac:dyDescent="0.4">
      <c r="A1601" s="12" t="s">
        <v>5310</v>
      </c>
      <c r="B1601" s="12" t="s">
        <v>5297</v>
      </c>
      <c r="C1601" s="12" t="s">
        <v>5311</v>
      </c>
      <c r="D1601" s="12" t="str">
        <f t="shared" si="24"/>
        <v>長崎県大村市</v>
      </c>
      <c r="E1601" s="12" t="s">
        <v>5299</v>
      </c>
      <c r="F1601" s="12" t="s">
        <v>5312</v>
      </c>
    </row>
    <row r="1602" spans="1:6" x14ac:dyDescent="0.4">
      <c r="A1602" s="12" t="s">
        <v>5313</v>
      </c>
      <c r="B1602" s="12" t="s">
        <v>5297</v>
      </c>
      <c r="C1602" s="12" t="s">
        <v>5314</v>
      </c>
      <c r="D1602" s="12" t="str">
        <f t="shared" si="24"/>
        <v>長崎県平戸市</v>
      </c>
      <c r="E1602" s="12" t="s">
        <v>5299</v>
      </c>
      <c r="F1602" s="12" t="s">
        <v>5315</v>
      </c>
    </row>
    <row r="1603" spans="1:6" x14ac:dyDescent="0.4">
      <c r="A1603" s="12" t="s">
        <v>5316</v>
      </c>
      <c r="B1603" s="12" t="s">
        <v>5297</v>
      </c>
      <c r="C1603" s="12" t="s">
        <v>5317</v>
      </c>
      <c r="D1603" s="12" t="str">
        <f t="shared" si="24"/>
        <v>長崎県松浦市</v>
      </c>
      <c r="E1603" s="12" t="s">
        <v>5299</v>
      </c>
      <c r="F1603" s="12" t="s">
        <v>5318</v>
      </c>
    </row>
    <row r="1604" spans="1:6" x14ac:dyDescent="0.4">
      <c r="A1604" s="12" t="s">
        <v>5319</v>
      </c>
      <c r="B1604" s="12" t="s">
        <v>5297</v>
      </c>
      <c r="C1604" s="12" t="s">
        <v>5320</v>
      </c>
      <c r="D1604" s="12" t="str">
        <f t="shared" ref="D1604:D1667" si="25">B1604&amp;C1604</f>
        <v>長崎県対馬市</v>
      </c>
      <c r="E1604" s="12" t="s">
        <v>5299</v>
      </c>
      <c r="F1604" s="12" t="s">
        <v>3577</v>
      </c>
    </row>
    <row r="1605" spans="1:6" x14ac:dyDescent="0.4">
      <c r="A1605" s="12" t="s">
        <v>5321</v>
      </c>
      <c r="B1605" s="12" t="s">
        <v>5297</v>
      </c>
      <c r="C1605" s="12" t="s">
        <v>5322</v>
      </c>
      <c r="D1605" s="12" t="str">
        <f t="shared" si="25"/>
        <v>長崎県壱岐市</v>
      </c>
      <c r="E1605" s="12" t="s">
        <v>5299</v>
      </c>
      <c r="F1605" s="12" t="s">
        <v>5323</v>
      </c>
    </row>
    <row r="1606" spans="1:6" x14ac:dyDescent="0.4">
      <c r="A1606" s="12" t="s">
        <v>5324</v>
      </c>
      <c r="B1606" s="12" t="s">
        <v>5297</v>
      </c>
      <c r="C1606" s="12" t="s">
        <v>5325</v>
      </c>
      <c r="D1606" s="12" t="str">
        <f t="shared" si="25"/>
        <v>長崎県五島市</v>
      </c>
      <c r="E1606" s="12" t="s">
        <v>5299</v>
      </c>
      <c r="F1606" s="12" t="s">
        <v>5326</v>
      </c>
    </row>
    <row r="1607" spans="1:6" x14ac:dyDescent="0.4">
      <c r="A1607" s="12" t="s">
        <v>5327</v>
      </c>
      <c r="B1607" s="12" t="s">
        <v>5297</v>
      </c>
      <c r="C1607" s="12" t="s">
        <v>5328</v>
      </c>
      <c r="D1607" s="12" t="str">
        <f t="shared" si="25"/>
        <v>長崎県西海市</v>
      </c>
      <c r="E1607" s="12" t="s">
        <v>5299</v>
      </c>
      <c r="F1607" s="12" t="s">
        <v>5329</v>
      </c>
    </row>
    <row r="1608" spans="1:6" x14ac:dyDescent="0.4">
      <c r="A1608" s="12" t="s">
        <v>5330</v>
      </c>
      <c r="B1608" s="12" t="s">
        <v>5297</v>
      </c>
      <c r="C1608" s="12" t="s">
        <v>5331</v>
      </c>
      <c r="D1608" s="12" t="str">
        <f t="shared" si="25"/>
        <v>長崎県雲仙市</v>
      </c>
      <c r="E1608" s="12" t="s">
        <v>5299</v>
      </c>
      <c r="F1608" s="12" t="s">
        <v>5332</v>
      </c>
    </row>
    <row r="1609" spans="1:6" x14ac:dyDescent="0.4">
      <c r="A1609" s="12" t="s">
        <v>5333</v>
      </c>
      <c r="B1609" s="12" t="s">
        <v>5297</v>
      </c>
      <c r="C1609" s="12" t="s">
        <v>5334</v>
      </c>
      <c r="D1609" s="12" t="str">
        <f t="shared" si="25"/>
        <v>長崎県南島原市</v>
      </c>
      <c r="E1609" s="12" t="s">
        <v>5299</v>
      </c>
      <c r="F1609" s="12" t="s">
        <v>5335</v>
      </c>
    </row>
    <row r="1610" spans="1:6" x14ac:dyDescent="0.4">
      <c r="A1610" s="12" t="s">
        <v>5336</v>
      </c>
      <c r="B1610" s="12" t="s">
        <v>5297</v>
      </c>
      <c r="C1610" s="12" t="s">
        <v>5337</v>
      </c>
      <c r="D1610" s="12" t="str">
        <f t="shared" si="25"/>
        <v>長崎県長与町</v>
      </c>
      <c r="E1610" s="12" t="s">
        <v>5299</v>
      </c>
      <c r="F1610" s="12" t="s">
        <v>5338</v>
      </c>
    </row>
    <row r="1611" spans="1:6" x14ac:dyDescent="0.4">
      <c r="A1611" s="12" t="s">
        <v>5339</v>
      </c>
      <c r="B1611" s="12" t="s">
        <v>5297</v>
      </c>
      <c r="C1611" s="12" t="s">
        <v>5340</v>
      </c>
      <c r="D1611" s="12" t="str">
        <f t="shared" si="25"/>
        <v>長崎県時津町</v>
      </c>
      <c r="E1611" s="12" t="s">
        <v>5299</v>
      </c>
      <c r="F1611" s="12" t="s">
        <v>5341</v>
      </c>
    </row>
    <row r="1612" spans="1:6" x14ac:dyDescent="0.4">
      <c r="A1612" s="12" t="s">
        <v>5342</v>
      </c>
      <c r="B1612" s="12" t="s">
        <v>5297</v>
      </c>
      <c r="C1612" s="12" t="s">
        <v>5343</v>
      </c>
      <c r="D1612" s="12" t="str">
        <f t="shared" si="25"/>
        <v>長崎県東彼杵町</v>
      </c>
      <c r="E1612" s="12" t="s">
        <v>5299</v>
      </c>
      <c r="F1612" s="12" t="s">
        <v>5344</v>
      </c>
    </row>
    <row r="1613" spans="1:6" x14ac:dyDescent="0.4">
      <c r="A1613" s="12" t="s">
        <v>5345</v>
      </c>
      <c r="B1613" s="12" t="s">
        <v>5297</v>
      </c>
      <c r="C1613" s="12" t="s">
        <v>5346</v>
      </c>
      <c r="D1613" s="12" t="str">
        <f t="shared" si="25"/>
        <v>長崎県川棚町</v>
      </c>
      <c r="E1613" s="12" t="s">
        <v>5299</v>
      </c>
      <c r="F1613" s="12" t="s">
        <v>5347</v>
      </c>
    </row>
    <row r="1614" spans="1:6" x14ac:dyDescent="0.4">
      <c r="A1614" s="12" t="s">
        <v>5348</v>
      </c>
      <c r="B1614" s="12" t="s">
        <v>5297</v>
      </c>
      <c r="C1614" s="12" t="s">
        <v>5349</v>
      </c>
      <c r="D1614" s="12" t="str">
        <f t="shared" si="25"/>
        <v>長崎県波佐見町</v>
      </c>
      <c r="E1614" s="12" t="s">
        <v>5299</v>
      </c>
      <c r="F1614" s="12" t="s">
        <v>5350</v>
      </c>
    </row>
    <row r="1615" spans="1:6" x14ac:dyDescent="0.4">
      <c r="A1615" s="12" t="s">
        <v>5351</v>
      </c>
      <c r="B1615" s="12" t="s">
        <v>5297</v>
      </c>
      <c r="C1615" s="12" t="s">
        <v>5352</v>
      </c>
      <c r="D1615" s="12" t="str">
        <f t="shared" si="25"/>
        <v>長崎県小値賀町</v>
      </c>
      <c r="E1615" s="12" t="s">
        <v>5299</v>
      </c>
      <c r="F1615" s="12" t="s">
        <v>5353</v>
      </c>
    </row>
    <row r="1616" spans="1:6" x14ac:dyDescent="0.4">
      <c r="A1616" s="12" t="s">
        <v>5354</v>
      </c>
      <c r="B1616" s="12" t="s">
        <v>5297</v>
      </c>
      <c r="C1616" s="12" t="s">
        <v>5355</v>
      </c>
      <c r="D1616" s="12" t="str">
        <f t="shared" si="25"/>
        <v>長崎県佐々町</v>
      </c>
      <c r="E1616" s="12" t="s">
        <v>5299</v>
      </c>
      <c r="F1616" s="12" t="s">
        <v>5356</v>
      </c>
    </row>
    <row r="1617" spans="1:6" x14ac:dyDescent="0.4">
      <c r="A1617" s="12" t="s">
        <v>5357</v>
      </c>
      <c r="B1617" s="12" t="s">
        <v>5297</v>
      </c>
      <c r="C1617" s="12" t="s">
        <v>5358</v>
      </c>
      <c r="D1617" s="12" t="str">
        <f t="shared" si="25"/>
        <v>長崎県新上五島町</v>
      </c>
      <c r="E1617" s="12" t="s">
        <v>5299</v>
      </c>
      <c r="F1617" s="12" t="s">
        <v>5359</v>
      </c>
    </row>
    <row r="1618" spans="1:6" x14ac:dyDescent="0.4">
      <c r="A1618" s="9" t="s">
        <v>5360</v>
      </c>
      <c r="B1618" s="9" t="s">
        <v>5361</v>
      </c>
      <c r="C1618" s="10"/>
      <c r="D1618" s="12" t="str">
        <f t="shared" si="25"/>
        <v>熊本県</v>
      </c>
      <c r="E1618" s="11" t="s">
        <v>5362</v>
      </c>
      <c r="F1618" s="10"/>
    </row>
    <row r="1619" spans="1:6" x14ac:dyDescent="0.4">
      <c r="A1619" s="12" t="s">
        <v>5363</v>
      </c>
      <c r="B1619" s="12" t="s">
        <v>5364</v>
      </c>
      <c r="C1619" s="12" t="s">
        <v>5365</v>
      </c>
      <c r="D1619" s="12" t="str">
        <f t="shared" si="25"/>
        <v>熊本県熊本市</v>
      </c>
      <c r="E1619" s="12" t="s">
        <v>5366</v>
      </c>
      <c r="F1619" s="12" t="s">
        <v>5367</v>
      </c>
    </row>
    <row r="1620" spans="1:6" x14ac:dyDescent="0.4">
      <c r="A1620" s="12" t="s">
        <v>5368</v>
      </c>
      <c r="B1620" s="12" t="s">
        <v>5364</v>
      </c>
      <c r="C1620" s="12" t="s">
        <v>5369</v>
      </c>
      <c r="D1620" s="12" t="str">
        <f t="shared" si="25"/>
        <v>熊本県八代市</v>
      </c>
      <c r="E1620" s="12" t="s">
        <v>5366</v>
      </c>
      <c r="F1620" s="12" t="s">
        <v>5370</v>
      </c>
    </row>
    <row r="1621" spans="1:6" x14ac:dyDescent="0.4">
      <c r="A1621" s="12" t="s">
        <v>5371</v>
      </c>
      <c r="B1621" s="12" t="s">
        <v>5364</v>
      </c>
      <c r="C1621" s="12" t="s">
        <v>5372</v>
      </c>
      <c r="D1621" s="12" t="str">
        <f t="shared" si="25"/>
        <v>熊本県人吉市</v>
      </c>
      <c r="E1621" s="12" t="s">
        <v>5366</v>
      </c>
      <c r="F1621" s="12" t="s">
        <v>5373</v>
      </c>
    </row>
    <row r="1622" spans="1:6" x14ac:dyDescent="0.4">
      <c r="A1622" s="12" t="s">
        <v>5374</v>
      </c>
      <c r="B1622" s="12" t="s">
        <v>5364</v>
      </c>
      <c r="C1622" s="12" t="s">
        <v>5375</v>
      </c>
      <c r="D1622" s="12" t="str">
        <f t="shared" si="25"/>
        <v>熊本県荒尾市</v>
      </c>
      <c r="E1622" s="12" t="s">
        <v>5366</v>
      </c>
      <c r="F1622" s="12" t="s">
        <v>5376</v>
      </c>
    </row>
    <row r="1623" spans="1:6" x14ac:dyDescent="0.4">
      <c r="A1623" s="12" t="s">
        <v>5377</v>
      </c>
      <c r="B1623" s="12" t="s">
        <v>5364</v>
      </c>
      <c r="C1623" s="12" t="s">
        <v>5378</v>
      </c>
      <c r="D1623" s="12" t="str">
        <f t="shared" si="25"/>
        <v>熊本県水俣市</v>
      </c>
      <c r="E1623" s="12" t="s">
        <v>5366</v>
      </c>
      <c r="F1623" s="12" t="s">
        <v>5379</v>
      </c>
    </row>
    <row r="1624" spans="1:6" x14ac:dyDescent="0.4">
      <c r="A1624" s="12" t="s">
        <v>5380</v>
      </c>
      <c r="B1624" s="12" t="s">
        <v>5364</v>
      </c>
      <c r="C1624" s="12" t="s">
        <v>5381</v>
      </c>
      <c r="D1624" s="12" t="str">
        <f t="shared" si="25"/>
        <v>熊本県玉名市</v>
      </c>
      <c r="E1624" s="12" t="s">
        <v>5366</v>
      </c>
      <c r="F1624" s="12" t="s">
        <v>5382</v>
      </c>
    </row>
    <row r="1625" spans="1:6" x14ac:dyDescent="0.4">
      <c r="A1625" s="12" t="s">
        <v>5383</v>
      </c>
      <c r="B1625" s="12" t="s">
        <v>5364</v>
      </c>
      <c r="C1625" s="12" t="s">
        <v>5384</v>
      </c>
      <c r="D1625" s="12" t="str">
        <f t="shared" si="25"/>
        <v>熊本県山鹿市</v>
      </c>
      <c r="E1625" s="12" t="s">
        <v>5366</v>
      </c>
      <c r="F1625" s="12" t="s">
        <v>5385</v>
      </c>
    </row>
    <row r="1626" spans="1:6" x14ac:dyDescent="0.4">
      <c r="A1626" s="12" t="s">
        <v>5386</v>
      </c>
      <c r="B1626" s="12" t="s">
        <v>5364</v>
      </c>
      <c r="C1626" s="12" t="s">
        <v>5387</v>
      </c>
      <c r="D1626" s="12" t="str">
        <f t="shared" si="25"/>
        <v>熊本県菊池市</v>
      </c>
      <c r="E1626" s="12" t="s">
        <v>5366</v>
      </c>
      <c r="F1626" s="12" t="s">
        <v>5388</v>
      </c>
    </row>
    <row r="1627" spans="1:6" x14ac:dyDescent="0.4">
      <c r="A1627" s="12" t="s">
        <v>5389</v>
      </c>
      <c r="B1627" s="12" t="s">
        <v>5364</v>
      </c>
      <c r="C1627" s="12" t="s">
        <v>5390</v>
      </c>
      <c r="D1627" s="12" t="str">
        <f t="shared" si="25"/>
        <v>熊本県宇土市</v>
      </c>
      <c r="E1627" s="12" t="s">
        <v>5366</v>
      </c>
      <c r="F1627" s="12" t="s">
        <v>5391</v>
      </c>
    </row>
    <row r="1628" spans="1:6" x14ac:dyDescent="0.4">
      <c r="A1628" s="12" t="s">
        <v>5392</v>
      </c>
      <c r="B1628" s="12" t="s">
        <v>5364</v>
      </c>
      <c r="C1628" s="12" t="s">
        <v>5393</v>
      </c>
      <c r="D1628" s="12" t="str">
        <f t="shared" si="25"/>
        <v>熊本県上天草市</v>
      </c>
      <c r="E1628" s="12" t="s">
        <v>5366</v>
      </c>
      <c r="F1628" s="12" t="s">
        <v>5394</v>
      </c>
    </row>
    <row r="1629" spans="1:6" x14ac:dyDescent="0.4">
      <c r="A1629" s="12" t="s">
        <v>5395</v>
      </c>
      <c r="B1629" s="12" t="s">
        <v>5364</v>
      </c>
      <c r="C1629" s="12" t="s">
        <v>5396</v>
      </c>
      <c r="D1629" s="12" t="str">
        <f t="shared" si="25"/>
        <v>熊本県宇城市</v>
      </c>
      <c r="E1629" s="12" t="s">
        <v>5366</v>
      </c>
      <c r="F1629" s="12" t="s">
        <v>5397</v>
      </c>
    </row>
    <row r="1630" spans="1:6" x14ac:dyDescent="0.4">
      <c r="A1630" s="12" t="s">
        <v>5398</v>
      </c>
      <c r="B1630" s="12" t="s">
        <v>5364</v>
      </c>
      <c r="C1630" s="12" t="s">
        <v>5399</v>
      </c>
      <c r="D1630" s="12" t="str">
        <f t="shared" si="25"/>
        <v>熊本県阿蘇市</v>
      </c>
      <c r="E1630" s="12" t="s">
        <v>5366</v>
      </c>
      <c r="F1630" s="12" t="s">
        <v>5400</v>
      </c>
    </row>
    <row r="1631" spans="1:6" x14ac:dyDescent="0.4">
      <c r="A1631" s="12" t="s">
        <v>5401</v>
      </c>
      <c r="B1631" s="12" t="s">
        <v>5364</v>
      </c>
      <c r="C1631" s="12" t="s">
        <v>5402</v>
      </c>
      <c r="D1631" s="12" t="str">
        <f t="shared" si="25"/>
        <v>熊本県天草市</v>
      </c>
      <c r="E1631" s="12" t="s">
        <v>5366</v>
      </c>
      <c r="F1631" s="12" t="s">
        <v>5403</v>
      </c>
    </row>
    <row r="1632" spans="1:6" x14ac:dyDescent="0.4">
      <c r="A1632" s="12" t="s">
        <v>5404</v>
      </c>
      <c r="B1632" s="12" t="s">
        <v>5364</v>
      </c>
      <c r="C1632" s="12" t="s">
        <v>5405</v>
      </c>
      <c r="D1632" s="12" t="str">
        <f t="shared" si="25"/>
        <v>熊本県合志市</v>
      </c>
      <c r="E1632" s="12" t="s">
        <v>5366</v>
      </c>
      <c r="F1632" s="12" t="s">
        <v>5406</v>
      </c>
    </row>
    <row r="1633" spans="1:6" x14ac:dyDescent="0.4">
      <c r="A1633" s="12" t="s">
        <v>5407</v>
      </c>
      <c r="B1633" s="12" t="s">
        <v>5364</v>
      </c>
      <c r="C1633" s="12" t="s">
        <v>1384</v>
      </c>
      <c r="D1633" s="12" t="str">
        <f t="shared" si="25"/>
        <v>熊本県美里町</v>
      </c>
      <c r="E1633" s="12" t="s">
        <v>5366</v>
      </c>
      <c r="F1633" s="12" t="s">
        <v>1385</v>
      </c>
    </row>
    <row r="1634" spans="1:6" x14ac:dyDescent="0.4">
      <c r="A1634" s="12" t="s">
        <v>5408</v>
      </c>
      <c r="B1634" s="12" t="s">
        <v>5364</v>
      </c>
      <c r="C1634" s="12" t="s">
        <v>5409</v>
      </c>
      <c r="D1634" s="12" t="str">
        <f t="shared" si="25"/>
        <v>熊本県玉東町</v>
      </c>
      <c r="E1634" s="12" t="s">
        <v>5366</v>
      </c>
      <c r="F1634" s="12" t="s">
        <v>5410</v>
      </c>
    </row>
    <row r="1635" spans="1:6" x14ac:dyDescent="0.4">
      <c r="A1635" s="12" t="s">
        <v>5411</v>
      </c>
      <c r="B1635" s="12" t="s">
        <v>5364</v>
      </c>
      <c r="C1635" s="12" t="s">
        <v>5412</v>
      </c>
      <c r="D1635" s="12" t="str">
        <f t="shared" si="25"/>
        <v>熊本県南関町</v>
      </c>
      <c r="E1635" s="12" t="s">
        <v>5366</v>
      </c>
      <c r="F1635" s="12" t="s">
        <v>5413</v>
      </c>
    </row>
    <row r="1636" spans="1:6" x14ac:dyDescent="0.4">
      <c r="A1636" s="12" t="s">
        <v>5414</v>
      </c>
      <c r="B1636" s="12" t="s">
        <v>5364</v>
      </c>
      <c r="C1636" s="12" t="s">
        <v>5415</v>
      </c>
      <c r="D1636" s="12" t="str">
        <f t="shared" si="25"/>
        <v>熊本県長洲町</v>
      </c>
      <c r="E1636" s="12" t="s">
        <v>5366</v>
      </c>
      <c r="F1636" s="12" t="s">
        <v>5416</v>
      </c>
    </row>
    <row r="1637" spans="1:6" x14ac:dyDescent="0.4">
      <c r="A1637" s="12" t="s">
        <v>5417</v>
      </c>
      <c r="B1637" s="12" t="s">
        <v>5364</v>
      </c>
      <c r="C1637" s="12" t="s">
        <v>5418</v>
      </c>
      <c r="D1637" s="12" t="str">
        <f t="shared" si="25"/>
        <v>熊本県和水町</v>
      </c>
      <c r="E1637" s="12" t="s">
        <v>5366</v>
      </c>
      <c r="F1637" s="12" t="s">
        <v>5419</v>
      </c>
    </row>
    <row r="1638" spans="1:6" x14ac:dyDescent="0.4">
      <c r="A1638" s="12" t="s">
        <v>5420</v>
      </c>
      <c r="B1638" s="12" t="s">
        <v>5364</v>
      </c>
      <c r="C1638" s="12" t="s">
        <v>5421</v>
      </c>
      <c r="D1638" s="12" t="str">
        <f t="shared" si="25"/>
        <v>熊本県大津町</v>
      </c>
      <c r="E1638" s="12" t="s">
        <v>5366</v>
      </c>
      <c r="F1638" s="12" t="s">
        <v>5422</v>
      </c>
    </row>
    <row r="1639" spans="1:6" x14ac:dyDescent="0.4">
      <c r="A1639" s="12" t="s">
        <v>5423</v>
      </c>
      <c r="B1639" s="12" t="s">
        <v>5364</v>
      </c>
      <c r="C1639" s="12" t="s">
        <v>5424</v>
      </c>
      <c r="D1639" s="12" t="str">
        <f t="shared" si="25"/>
        <v>熊本県菊陽町</v>
      </c>
      <c r="E1639" s="12" t="s">
        <v>5366</v>
      </c>
      <c r="F1639" s="12" t="s">
        <v>5425</v>
      </c>
    </row>
    <row r="1640" spans="1:6" x14ac:dyDescent="0.4">
      <c r="A1640" s="12" t="s">
        <v>5426</v>
      </c>
      <c r="B1640" s="12" t="s">
        <v>5364</v>
      </c>
      <c r="C1640" s="12" t="s">
        <v>5427</v>
      </c>
      <c r="D1640" s="12" t="str">
        <f t="shared" si="25"/>
        <v>熊本県南小国町</v>
      </c>
      <c r="E1640" s="12" t="s">
        <v>5366</v>
      </c>
      <c r="F1640" s="12" t="s">
        <v>5428</v>
      </c>
    </row>
    <row r="1641" spans="1:6" x14ac:dyDescent="0.4">
      <c r="A1641" s="12" t="s">
        <v>5429</v>
      </c>
      <c r="B1641" s="12" t="s">
        <v>5364</v>
      </c>
      <c r="C1641" s="12" t="s">
        <v>1565</v>
      </c>
      <c r="D1641" s="12" t="str">
        <f t="shared" si="25"/>
        <v>熊本県小国町</v>
      </c>
      <c r="E1641" s="12" t="s">
        <v>5366</v>
      </c>
      <c r="F1641" s="12" t="s">
        <v>1566</v>
      </c>
    </row>
    <row r="1642" spans="1:6" x14ac:dyDescent="0.4">
      <c r="A1642" s="12" t="s">
        <v>5430</v>
      </c>
      <c r="B1642" s="12" t="s">
        <v>5364</v>
      </c>
      <c r="C1642" s="12" t="s">
        <v>5431</v>
      </c>
      <c r="D1642" s="12" t="str">
        <f t="shared" si="25"/>
        <v>熊本県産山村</v>
      </c>
      <c r="E1642" s="12" t="s">
        <v>5366</v>
      </c>
      <c r="F1642" s="12" t="s">
        <v>5432</v>
      </c>
    </row>
    <row r="1643" spans="1:6" x14ac:dyDescent="0.4">
      <c r="A1643" s="12" t="s">
        <v>5433</v>
      </c>
      <c r="B1643" s="12" t="s">
        <v>5364</v>
      </c>
      <c r="C1643" s="12" t="s">
        <v>3205</v>
      </c>
      <c r="D1643" s="12" t="str">
        <f t="shared" si="25"/>
        <v>熊本県高森町</v>
      </c>
      <c r="E1643" s="12" t="s">
        <v>5366</v>
      </c>
      <c r="F1643" s="12" t="s">
        <v>3206</v>
      </c>
    </row>
    <row r="1644" spans="1:6" x14ac:dyDescent="0.4">
      <c r="A1644" s="12" t="s">
        <v>5434</v>
      </c>
      <c r="B1644" s="12" t="s">
        <v>5364</v>
      </c>
      <c r="C1644" s="12" t="s">
        <v>5435</v>
      </c>
      <c r="D1644" s="12" t="str">
        <f t="shared" si="25"/>
        <v>熊本県西原村</v>
      </c>
      <c r="E1644" s="12" t="s">
        <v>5366</v>
      </c>
      <c r="F1644" s="12" t="s">
        <v>5436</v>
      </c>
    </row>
    <row r="1645" spans="1:6" x14ac:dyDescent="0.4">
      <c r="A1645" s="12" t="s">
        <v>5437</v>
      </c>
      <c r="B1645" s="12" t="s">
        <v>5364</v>
      </c>
      <c r="C1645" s="12" t="s">
        <v>5438</v>
      </c>
      <c r="D1645" s="12" t="str">
        <f t="shared" si="25"/>
        <v>熊本県南阿蘇村</v>
      </c>
      <c r="E1645" s="12" t="s">
        <v>5366</v>
      </c>
      <c r="F1645" s="12" t="s">
        <v>5439</v>
      </c>
    </row>
    <row r="1646" spans="1:6" x14ac:dyDescent="0.4">
      <c r="A1646" s="12" t="s">
        <v>5440</v>
      </c>
      <c r="B1646" s="12" t="s">
        <v>5364</v>
      </c>
      <c r="C1646" s="12" t="s">
        <v>5441</v>
      </c>
      <c r="D1646" s="12" t="str">
        <f t="shared" si="25"/>
        <v>熊本県御船町</v>
      </c>
      <c r="E1646" s="12" t="s">
        <v>5366</v>
      </c>
      <c r="F1646" s="12" t="s">
        <v>5442</v>
      </c>
    </row>
    <row r="1647" spans="1:6" x14ac:dyDescent="0.4">
      <c r="A1647" s="12" t="s">
        <v>5443</v>
      </c>
      <c r="B1647" s="12" t="s">
        <v>5364</v>
      </c>
      <c r="C1647" s="12" t="s">
        <v>5444</v>
      </c>
      <c r="D1647" s="12" t="str">
        <f t="shared" si="25"/>
        <v>熊本県嘉島町</v>
      </c>
      <c r="E1647" s="12" t="s">
        <v>5366</v>
      </c>
      <c r="F1647" s="12" t="s">
        <v>5445</v>
      </c>
    </row>
    <row r="1648" spans="1:6" x14ac:dyDescent="0.4">
      <c r="A1648" s="12" t="s">
        <v>5446</v>
      </c>
      <c r="B1648" s="12" t="s">
        <v>5364</v>
      </c>
      <c r="C1648" s="12" t="s">
        <v>5447</v>
      </c>
      <c r="D1648" s="12" t="str">
        <f t="shared" si="25"/>
        <v>熊本県益城町</v>
      </c>
      <c r="E1648" s="12" t="s">
        <v>5366</v>
      </c>
      <c r="F1648" s="12" t="s">
        <v>5448</v>
      </c>
    </row>
    <row r="1649" spans="1:6" x14ac:dyDescent="0.4">
      <c r="A1649" s="12" t="s">
        <v>5449</v>
      </c>
      <c r="B1649" s="12" t="s">
        <v>5364</v>
      </c>
      <c r="C1649" s="12" t="s">
        <v>5450</v>
      </c>
      <c r="D1649" s="12" t="str">
        <f t="shared" si="25"/>
        <v>熊本県甲佐町</v>
      </c>
      <c r="E1649" s="12" t="s">
        <v>5366</v>
      </c>
      <c r="F1649" s="12" t="s">
        <v>5451</v>
      </c>
    </row>
    <row r="1650" spans="1:6" x14ac:dyDescent="0.4">
      <c r="A1650" s="12" t="s">
        <v>5452</v>
      </c>
      <c r="B1650" s="12" t="s">
        <v>5364</v>
      </c>
      <c r="C1650" s="12" t="s">
        <v>5453</v>
      </c>
      <c r="D1650" s="12" t="str">
        <f t="shared" si="25"/>
        <v>熊本県山都町</v>
      </c>
      <c r="E1650" s="12" t="s">
        <v>5366</v>
      </c>
      <c r="F1650" s="12" t="s">
        <v>5454</v>
      </c>
    </row>
    <row r="1651" spans="1:6" x14ac:dyDescent="0.4">
      <c r="A1651" s="12" t="s">
        <v>5455</v>
      </c>
      <c r="B1651" s="12" t="s">
        <v>5364</v>
      </c>
      <c r="C1651" s="12" t="s">
        <v>5456</v>
      </c>
      <c r="D1651" s="12" t="str">
        <f t="shared" si="25"/>
        <v>熊本県氷川町</v>
      </c>
      <c r="E1651" s="12" t="s">
        <v>5366</v>
      </c>
      <c r="F1651" s="12" t="s">
        <v>5457</v>
      </c>
    </row>
    <row r="1652" spans="1:6" x14ac:dyDescent="0.4">
      <c r="A1652" s="12" t="s">
        <v>5458</v>
      </c>
      <c r="B1652" s="12" t="s">
        <v>5364</v>
      </c>
      <c r="C1652" s="12" t="s">
        <v>5459</v>
      </c>
      <c r="D1652" s="12" t="str">
        <f t="shared" si="25"/>
        <v>熊本県芦北町</v>
      </c>
      <c r="E1652" s="12" t="s">
        <v>5366</v>
      </c>
      <c r="F1652" s="12" t="s">
        <v>5460</v>
      </c>
    </row>
    <row r="1653" spans="1:6" x14ac:dyDescent="0.4">
      <c r="A1653" s="12" t="s">
        <v>5461</v>
      </c>
      <c r="B1653" s="12" t="s">
        <v>5364</v>
      </c>
      <c r="C1653" s="12" t="s">
        <v>5462</v>
      </c>
      <c r="D1653" s="12" t="str">
        <f t="shared" si="25"/>
        <v>熊本県津奈木町</v>
      </c>
      <c r="E1653" s="12" t="s">
        <v>5366</v>
      </c>
      <c r="F1653" s="12" t="s">
        <v>5463</v>
      </c>
    </row>
    <row r="1654" spans="1:6" x14ac:dyDescent="0.4">
      <c r="A1654" s="12" t="s">
        <v>5464</v>
      </c>
      <c r="B1654" s="12" t="s">
        <v>5364</v>
      </c>
      <c r="C1654" s="12" t="s">
        <v>5465</v>
      </c>
      <c r="D1654" s="12" t="str">
        <f t="shared" si="25"/>
        <v>熊本県錦町</v>
      </c>
      <c r="E1654" s="12" t="s">
        <v>5366</v>
      </c>
      <c r="F1654" s="12" t="s">
        <v>5466</v>
      </c>
    </row>
    <row r="1655" spans="1:6" x14ac:dyDescent="0.4">
      <c r="A1655" s="12" t="s">
        <v>5467</v>
      </c>
      <c r="B1655" s="12" t="s">
        <v>5364</v>
      </c>
      <c r="C1655" s="12" t="s">
        <v>5468</v>
      </c>
      <c r="D1655" s="12" t="str">
        <f t="shared" si="25"/>
        <v>熊本県多良木町</v>
      </c>
      <c r="E1655" s="12" t="s">
        <v>5366</v>
      </c>
      <c r="F1655" s="12" t="s">
        <v>5469</v>
      </c>
    </row>
    <row r="1656" spans="1:6" x14ac:dyDescent="0.4">
      <c r="A1656" s="12" t="s">
        <v>5470</v>
      </c>
      <c r="B1656" s="12" t="s">
        <v>5364</v>
      </c>
      <c r="C1656" s="12" t="s">
        <v>5471</v>
      </c>
      <c r="D1656" s="12" t="str">
        <f t="shared" si="25"/>
        <v>熊本県湯前町</v>
      </c>
      <c r="E1656" s="12" t="s">
        <v>5366</v>
      </c>
      <c r="F1656" s="12" t="s">
        <v>5472</v>
      </c>
    </row>
    <row r="1657" spans="1:6" x14ac:dyDescent="0.4">
      <c r="A1657" s="12" t="s">
        <v>5473</v>
      </c>
      <c r="B1657" s="12" t="s">
        <v>5364</v>
      </c>
      <c r="C1657" s="12" t="s">
        <v>5474</v>
      </c>
      <c r="D1657" s="12" t="str">
        <f t="shared" si="25"/>
        <v>熊本県水上村</v>
      </c>
      <c r="E1657" s="12" t="s">
        <v>5366</v>
      </c>
      <c r="F1657" s="12" t="s">
        <v>5475</v>
      </c>
    </row>
    <row r="1658" spans="1:6" x14ac:dyDescent="0.4">
      <c r="A1658" s="12" t="s">
        <v>5476</v>
      </c>
      <c r="B1658" s="12" t="s">
        <v>5364</v>
      </c>
      <c r="C1658" s="12" t="s">
        <v>5477</v>
      </c>
      <c r="D1658" s="12" t="str">
        <f t="shared" si="25"/>
        <v>熊本県相良村</v>
      </c>
      <c r="E1658" s="12" t="s">
        <v>5366</v>
      </c>
      <c r="F1658" s="12" t="s">
        <v>5478</v>
      </c>
    </row>
    <row r="1659" spans="1:6" x14ac:dyDescent="0.4">
      <c r="A1659" s="12" t="s">
        <v>5479</v>
      </c>
      <c r="B1659" s="12" t="s">
        <v>5364</v>
      </c>
      <c r="C1659" s="12" t="s">
        <v>5480</v>
      </c>
      <c r="D1659" s="12" t="str">
        <f t="shared" si="25"/>
        <v>熊本県五木村</v>
      </c>
      <c r="E1659" s="12" t="s">
        <v>5366</v>
      </c>
      <c r="F1659" s="12" t="s">
        <v>5481</v>
      </c>
    </row>
    <row r="1660" spans="1:6" x14ac:dyDescent="0.4">
      <c r="A1660" s="12" t="s">
        <v>5482</v>
      </c>
      <c r="B1660" s="12" t="s">
        <v>5364</v>
      </c>
      <c r="C1660" s="12" t="s">
        <v>5483</v>
      </c>
      <c r="D1660" s="12" t="str">
        <f t="shared" si="25"/>
        <v>熊本県山江村</v>
      </c>
      <c r="E1660" s="12" t="s">
        <v>5366</v>
      </c>
      <c r="F1660" s="12" t="s">
        <v>5484</v>
      </c>
    </row>
    <row r="1661" spans="1:6" x14ac:dyDescent="0.4">
      <c r="A1661" s="12" t="s">
        <v>5485</v>
      </c>
      <c r="B1661" s="12" t="s">
        <v>5364</v>
      </c>
      <c r="C1661" s="12" t="s">
        <v>5486</v>
      </c>
      <c r="D1661" s="12" t="str">
        <f t="shared" si="25"/>
        <v>熊本県球磨村</v>
      </c>
      <c r="E1661" s="12" t="s">
        <v>5366</v>
      </c>
      <c r="F1661" s="12" t="s">
        <v>5487</v>
      </c>
    </row>
    <row r="1662" spans="1:6" x14ac:dyDescent="0.4">
      <c r="A1662" s="12" t="s">
        <v>5488</v>
      </c>
      <c r="B1662" s="12" t="s">
        <v>5364</v>
      </c>
      <c r="C1662" s="12" t="s">
        <v>5489</v>
      </c>
      <c r="D1662" s="12" t="str">
        <f t="shared" si="25"/>
        <v>熊本県あさぎり町</v>
      </c>
      <c r="E1662" s="12" t="s">
        <v>5366</v>
      </c>
      <c r="F1662" s="12" t="s">
        <v>5490</v>
      </c>
    </row>
    <row r="1663" spans="1:6" x14ac:dyDescent="0.4">
      <c r="A1663" s="12" t="s">
        <v>5491</v>
      </c>
      <c r="B1663" s="12" t="s">
        <v>5364</v>
      </c>
      <c r="C1663" s="12" t="s">
        <v>5492</v>
      </c>
      <c r="D1663" s="12" t="str">
        <f t="shared" si="25"/>
        <v>熊本県苓北町</v>
      </c>
      <c r="E1663" s="12" t="s">
        <v>5366</v>
      </c>
      <c r="F1663" s="12" t="s">
        <v>5493</v>
      </c>
    </row>
    <row r="1664" spans="1:6" x14ac:dyDescent="0.4">
      <c r="A1664" s="9" t="s">
        <v>5494</v>
      </c>
      <c r="B1664" s="9" t="s">
        <v>5495</v>
      </c>
      <c r="C1664" s="10"/>
      <c r="D1664" s="12" t="str">
        <f t="shared" si="25"/>
        <v>大分県</v>
      </c>
      <c r="E1664" s="11" t="s">
        <v>5496</v>
      </c>
      <c r="F1664" s="10"/>
    </row>
    <row r="1665" spans="1:6" x14ac:dyDescent="0.4">
      <c r="A1665" s="12" t="s">
        <v>5497</v>
      </c>
      <c r="B1665" s="12" t="s">
        <v>5498</v>
      </c>
      <c r="C1665" s="12" t="s">
        <v>5499</v>
      </c>
      <c r="D1665" s="12" t="str">
        <f t="shared" si="25"/>
        <v>大分県大分市</v>
      </c>
      <c r="E1665" s="12" t="s">
        <v>5500</v>
      </c>
      <c r="F1665" s="12" t="s">
        <v>5501</v>
      </c>
    </row>
    <row r="1666" spans="1:6" x14ac:dyDescent="0.4">
      <c r="A1666" s="12" t="s">
        <v>5502</v>
      </c>
      <c r="B1666" s="12" t="s">
        <v>5498</v>
      </c>
      <c r="C1666" s="12" t="s">
        <v>5503</v>
      </c>
      <c r="D1666" s="12" t="str">
        <f t="shared" si="25"/>
        <v>大分県別府市</v>
      </c>
      <c r="E1666" s="12" t="s">
        <v>5500</v>
      </c>
      <c r="F1666" s="12" t="s">
        <v>5504</v>
      </c>
    </row>
    <row r="1667" spans="1:6" x14ac:dyDescent="0.4">
      <c r="A1667" s="12" t="s">
        <v>5505</v>
      </c>
      <c r="B1667" s="12" t="s">
        <v>5498</v>
      </c>
      <c r="C1667" s="12" t="s">
        <v>5506</v>
      </c>
      <c r="D1667" s="12" t="str">
        <f t="shared" si="25"/>
        <v>大分県中津市</v>
      </c>
      <c r="E1667" s="12" t="s">
        <v>5500</v>
      </c>
      <c r="F1667" s="12" t="s">
        <v>5507</v>
      </c>
    </row>
    <row r="1668" spans="1:6" x14ac:dyDescent="0.4">
      <c r="A1668" s="12" t="s">
        <v>5508</v>
      </c>
      <c r="B1668" s="12" t="s">
        <v>5498</v>
      </c>
      <c r="C1668" s="12" t="s">
        <v>5509</v>
      </c>
      <c r="D1668" s="12" t="str">
        <f t="shared" ref="D1668:D1731" si="26">B1668&amp;C1668</f>
        <v>大分県日田市</v>
      </c>
      <c r="E1668" s="12" t="s">
        <v>5500</v>
      </c>
      <c r="F1668" s="12" t="s">
        <v>5510</v>
      </c>
    </row>
    <row r="1669" spans="1:6" x14ac:dyDescent="0.4">
      <c r="A1669" s="12" t="s">
        <v>5511</v>
      </c>
      <c r="B1669" s="12" t="s">
        <v>5498</v>
      </c>
      <c r="C1669" s="12" t="s">
        <v>5512</v>
      </c>
      <c r="D1669" s="12" t="str">
        <f t="shared" si="26"/>
        <v>大分県佐伯市</v>
      </c>
      <c r="E1669" s="12" t="s">
        <v>5500</v>
      </c>
      <c r="F1669" s="12" t="s">
        <v>5513</v>
      </c>
    </row>
    <row r="1670" spans="1:6" x14ac:dyDescent="0.4">
      <c r="A1670" s="12" t="s">
        <v>5514</v>
      </c>
      <c r="B1670" s="12" t="s">
        <v>5498</v>
      </c>
      <c r="C1670" s="12" t="s">
        <v>5515</v>
      </c>
      <c r="D1670" s="12" t="str">
        <f t="shared" si="26"/>
        <v>大分県臼杵市</v>
      </c>
      <c r="E1670" s="12" t="s">
        <v>5500</v>
      </c>
      <c r="F1670" s="12" t="s">
        <v>5516</v>
      </c>
    </row>
    <row r="1671" spans="1:6" x14ac:dyDescent="0.4">
      <c r="A1671" s="12" t="s">
        <v>5517</v>
      </c>
      <c r="B1671" s="12" t="s">
        <v>5498</v>
      </c>
      <c r="C1671" s="12" t="s">
        <v>5518</v>
      </c>
      <c r="D1671" s="12" t="str">
        <f t="shared" si="26"/>
        <v>大分県津久見市</v>
      </c>
      <c r="E1671" s="12" t="s">
        <v>5500</v>
      </c>
      <c r="F1671" s="12" t="s">
        <v>5519</v>
      </c>
    </row>
    <row r="1672" spans="1:6" x14ac:dyDescent="0.4">
      <c r="A1672" s="12" t="s">
        <v>5520</v>
      </c>
      <c r="B1672" s="12" t="s">
        <v>5498</v>
      </c>
      <c r="C1672" s="12" t="s">
        <v>5521</v>
      </c>
      <c r="D1672" s="12" t="str">
        <f t="shared" si="26"/>
        <v>大分県竹田市</v>
      </c>
      <c r="E1672" s="12" t="s">
        <v>5500</v>
      </c>
      <c r="F1672" s="12" t="s">
        <v>5522</v>
      </c>
    </row>
    <row r="1673" spans="1:6" x14ac:dyDescent="0.4">
      <c r="A1673" s="12" t="s">
        <v>5523</v>
      </c>
      <c r="B1673" s="12" t="s">
        <v>5498</v>
      </c>
      <c r="C1673" s="12" t="s">
        <v>5524</v>
      </c>
      <c r="D1673" s="12" t="str">
        <f t="shared" si="26"/>
        <v>大分県豊後高田市</v>
      </c>
      <c r="E1673" s="12" t="s">
        <v>5500</v>
      </c>
      <c r="F1673" s="12" t="s">
        <v>5525</v>
      </c>
    </row>
    <row r="1674" spans="1:6" x14ac:dyDescent="0.4">
      <c r="A1674" s="12" t="s">
        <v>5526</v>
      </c>
      <c r="B1674" s="12" t="s">
        <v>5498</v>
      </c>
      <c r="C1674" s="12" t="s">
        <v>5527</v>
      </c>
      <c r="D1674" s="12" t="str">
        <f t="shared" si="26"/>
        <v>大分県杵築市</v>
      </c>
      <c r="E1674" s="12" t="s">
        <v>5500</v>
      </c>
      <c r="F1674" s="12" t="s">
        <v>5528</v>
      </c>
    </row>
    <row r="1675" spans="1:6" x14ac:dyDescent="0.4">
      <c r="A1675" s="12" t="s">
        <v>5529</v>
      </c>
      <c r="B1675" s="12" t="s">
        <v>5498</v>
      </c>
      <c r="C1675" s="12" t="s">
        <v>5530</v>
      </c>
      <c r="D1675" s="12" t="str">
        <f t="shared" si="26"/>
        <v>大分県宇佐市</v>
      </c>
      <c r="E1675" s="12" t="s">
        <v>5500</v>
      </c>
      <c r="F1675" s="12" t="s">
        <v>5531</v>
      </c>
    </row>
    <row r="1676" spans="1:6" x14ac:dyDescent="0.4">
      <c r="A1676" s="12" t="s">
        <v>5532</v>
      </c>
      <c r="B1676" s="12" t="s">
        <v>5498</v>
      </c>
      <c r="C1676" s="12" t="s">
        <v>5533</v>
      </c>
      <c r="D1676" s="12" t="str">
        <f t="shared" si="26"/>
        <v>大分県豊後大野市</v>
      </c>
      <c r="E1676" s="12" t="s">
        <v>5500</v>
      </c>
      <c r="F1676" s="12" t="s">
        <v>5534</v>
      </c>
    </row>
    <row r="1677" spans="1:6" x14ac:dyDescent="0.4">
      <c r="A1677" s="12" t="s">
        <v>5535</v>
      </c>
      <c r="B1677" s="12" t="s">
        <v>5498</v>
      </c>
      <c r="C1677" s="12" t="s">
        <v>5536</v>
      </c>
      <c r="D1677" s="12" t="str">
        <f t="shared" si="26"/>
        <v>大分県由布市</v>
      </c>
      <c r="E1677" s="12" t="s">
        <v>5500</v>
      </c>
      <c r="F1677" s="12" t="s">
        <v>5537</v>
      </c>
    </row>
    <row r="1678" spans="1:6" x14ac:dyDescent="0.4">
      <c r="A1678" s="12" t="s">
        <v>5538</v>
      </c>
      <c r="B1678" s="12" t="s">
        <v>5498</v>
      </c>
      <c r="C1678" s="12" t="s">
        <v>5539</v>
      </c>
      <c r="D1678" s="12" t="str">
        <f t="shared" si="26"/>
        <v>大分県国東市</v>
      </c>
      <c r="E1678" s="12" t="s">
        <v>5500</v>
      </c>
      <c r="F1678" s="12" t="s">
        <v>5540</v>
      </c>
    </row>
    <row r="1679" spans="1:6" x14ac:dyDescent="0.4">
      <c r="A1679" s="12" t="s">
        <v>5541</v>
      </c>
      <c r="B1679" s="12" t="s">
        <v>5498</v>
      </c>
      <c r="C1679" s="12" t="s">
        <v>5542</v>
      </c>
      <c r="D1679" s="12" t="str">
        <f t="shared" si="26"/>
        <v>大分県姫島村</v>
      </c>
      <c r="E1679" s="12" t="s">
        <v>5500</v>
      </c>
      <c r="F1679" s="12" t="s">
        <v>5543</v>
      </c>
    </row>
    <row r="1680" spans="1:6" x14ac:dyDescent="0.4">
      <c r="A1680" s="12" t="s">
        <v>5544</v>
      </c>
      <c r="B1680" s="12" t="s">
        <v>5498</v>
      </c>
      <c r="C1680" s="12" t="s">
        <v>5545</v>
      </c>
      <c r="D1680" s="12" t="str">
        <f t="shared" si="26"/>
        <v>大分県日出町</v>
      </c>
      <c r="E1680" s="12" t="s">
        <v>5500</v>
      </c>
      <c r="F1680" s="12" t="s">
        <v>5546</v>
      </c>
    </row>
    <row r="1681" spans="1:6" x14ac:dyDescent="0.4">
      <c r="A1681" s="12" t="s">
        <v>5547</v>
      </c>
      <c r="B1681" s="12" t="s">
        <v>5498</v>
      </c>
      <c r="C1681" s="12" t="s">
        <v>5548</v>
      </c>
      <c r="D1681" s="12" t="str">
        <f t="shared" si="26"/>
        <v>大分県九重町</v>
      </c>
      <c r="E1681" s="12" t="s">
        <v>5500</v>
      </c>
      <c r="F1681" s="12" t="s">
        <v>5549</v>
      </c>
    </row>
    <row r="1682" spans="1:6" x14ac:dyDescent="0.4">
      <c r="A1682" s="12" t="s">
        <v>5550</v>
      </c>
      <c r="B1682" s="12" t="s">
        <v>5498</v>
      </c>
      <c r="C1682" s="12" t="s">
        <v>5551</v>
      </c>
      <c r="D1682" s="12" t="str">
        <f t="shared" si="26"/>
        <v>大分県玖珠町</v>
      </c>
      <c r="E1682" s="12" t="s">
        <v>5500</v>
      </c>
      <c r="F1682" s="12" t="s">
        <v>5552</v>
      </c>
    </row>
    <row r="1683" spans="1:6" x14ac:dyDescent="0.4">
      <c r="A1683" s="9" t="s">
        <v>5553</v>
      </c>
      <c r="B1683" s="9" t="s">
        <v>5554</v>
      </c>
      <c r="C1683" s="10"/>
      <c r="D1683" s="12" t="str">
        <f t="shared" si="26"/>
        <v>宮崎県</v>
      </c>
      <c r="E1683" s="11" t="s">
        <v>5555</v>
      </c>
      <c r="F1683" s="10"/>
    </row>
    <row r="1684" spans="1:6" x14ac:dyDescent="0.4">
      <c r="A1684" s="12" t="s">
        <v>5556</v>
      </c>
      <c r="B1684" s="12" t="s">
        <v>5557</v>
      </c>
      <c r="C1684" s="12" t="s">
        <v>5558</v>
      </c>
      <c r="D1684" s="12" t="str">
        <f t="shared" si="26"/>
        <v>宮崎県宮崎市</v>
      </c>
      <c r="E1684" s="12" t="s">
        <v>5559</v>
      </c>
      <c r="F1684" s="12" t="s">
        <v>5560</v>
      </c>
    </row>
    <row r="1685" spans="1:6" x14ac:dyDescent="0.4">
      <c r="A1685" s="12" t="s">
        <v>5561</v>
      </c>
      <c r="B1685" s="12" t="s">
        <v>5557</v>
      </c>
      <c r="C1685" s="12" t="s">
        <v>5562</v>
      </c>
      <c r="D1685" s="12" t="str">
        <f t="shared" si="26"/>
        <v>宮崎県都城市</v>
      </c>
      <c r="E1685" s="12" t="s">
        <v>5559</v>
      </c>
      <c r="F1685" s="12" t="s">
        <v>5563</v>
      </c>
    </row>
    <row r="1686" spans="1:6" x14ac:dyDescent="0.4">
      <c r="A1686" s="12" t="s">
        <v>5564</v>
      </c>
      <c r="B1686" s="12" t="s">
        <v>5557</v>
      </c>
      <c r="C1686" s="12" t="s">
        <v>5565</v>
      </c>
      <c r="D1686" s="12" t="str">
        <f t="shared" si="26"/>
        <v>宮崎県延岡市</v>
      </c>
      <c r="E1686" s="12" t="s">
        <v>5559</v>
      </c>
      <c r="F1686" s="12" t="s">
        <v>5566</v>
      </c>
    </row>
    <row r="1687" spans="1:6" x14ac:dyDescent="0.4">
      <c r="A1687" s="12" t="s">
        <v>5567</v>
      </c>
      <c r="B1687" s="12" t="s">
        <v>5557</v>
      </c>
      <c r="C1687" s="12" t="s">
        <v>5568</v>
      </c>
      <c r="D1687" s="12" t="str">
        <f t="shared" si="26"/>
        <v>宮崎県日南市</v>
      </c>
      <c r="E1687" s="12" t="s">
        <v>5559</v>
      </c>
      <c r="F1687" s="12" t="s">
        <v>5569</v>
      </c>
    </row>
    <row r="1688" spans="1:6" x14ac:dyDescent="0.4">
      <c r="A1688" s="12" t="s">
        <v>5570</v>
      </c>
      <c r="B1688" s="12" t="s">
        <v>5557</v>
      </c>
      <c r="C1688" s="12" t="s">
        <v>5571</v>
      </c>
      <c r="D1688" s="12" t="str">
        <f t="shared" si="26"/>
        <v>宮崎県小林市</v>
      </c>
      <c r="E1688" s="12" t="s">
        <v>5559</v>
      </c>
      <c r="F1688" s="12" t="s">
        <v>5572</v>
      </c>
    </row>
    <row r="1689" spans="1:6" x14ac:dyDescent="0.4">
      <c r="A1689" s="12" t="s">
        <v>5573</v>
      </c>
      <c r="B1689" s="12" t="s">
        <v>5557</v>
      </c>
      <c r="C1689" s="12" t="s">
        <v>5574</v>
      </c>
      <c r="D1689" s="12" t="str">
        <f t="shared" si="26"/>
        <v>宮崎県日向市</v>
      </c>
      <c r="E1689" s="12" t="s">
        <v>5559</v>
      </c>
      <c r="F1689" s="12" t="s">
        <v>5575</v>
      </c>
    </row>
    <row r="1690" spans="1:6" x14ac:dyDescent="0.4">
      <c r="A1690" s="12" t="s">
        <v>5576</v>
      </c>
      <c r="B1690" s="12" t="s">
        <v>5557</v>
      </c>
      <c r="C1690" s="12" t="s">
        <v>5577</v>
      </c>
      <c r="D1690" s="12" t="str">
        <f t="shared" si="26"/>
        <v>宮崎県串間市</v>
      </c>
      <c r="E1690" s="12" t="s">
        <v>5559</v>
      </c>
      <c r="F1690" s="12" t="s">
        <v>5578</v>
      </c>
    </row>
    <row r="1691" spans="1:6" x14ac:dyDescent="0.4">
      <c r="A1691" s="12" t="s">
        <v>5579</v>
      </c>
      <c r="B1691" s="12" t="s">
        <v>5557</v>
      </c>
      <c r="C1691" s="12" t="s">
        <v>5580</v>
      </c>
      <c r="D1691" s="12" t="str">
        <f t="shared" si="26"/>
        <v>宮崎県西都市</v>
      </c>
      <c r="E1691" s="12" t="s">
        <v>5559</v>
      </c>
      <c r="F1691" s="12" t="s">
        <v>5581</v>
      </c>
    </row>
    <row r="1692" spans="1:6" x14ac:dyDescent="0.4">
      <c r="A1692" s="12" t="s">
        <v>5582</v>
      </c>
      <c r="B1692" s="12" t="s">
        <v>5557</v>
      </c>
      <c r="C1692" s="12" t="s">
        <v>5583</v>
      </c>
      <c r="D1692" s="12" t="str">
        <f t="shared" si="26"/>
        <v>宮崎県えびの市</v>
      </c>
      <c r="E1692" s="12" t="s">
        <v>5559</v>
      </c>
      <c r="F1692" s="12" t="s">
        <v>5584</v>
      </c>
    </row>
    <row r="1693" spans="1:6" x14ac:dyDescent="0.4">
      <c r="A1693" s="12" t="s">
        <v>5585</v>
      </c>
      <c r="B1693" s="12" t="s">
        <v>5557</v>
      </c>
      <c r="C1693" s="12" t="s">
        <v>5586</v>
      </c>
      <c r="D1693" s="12" t="str">
        <f t="shared" si="26"/>
        <v>宮崎県三股町</v>
      </c>
      <c r="E1693" s="12" t="s">
        <v>5559</v>
      </c>
      <c r="F1693" s="12" t="s">
        <v>5587</v>
      </c>
    </row>
    <row r="1694" spans="1:6" x14ac:dyDescent="0.4">
      <c r="A1694" s="12" t="s">
        <v>5588</v>
      </c>
      <c r="B1694" s="12" t="s">
        <v>5557</v>
      </c>
      <c r="C1694" s="12" t="s">
        <v>5589</v>
      </c>
      <c r="D1694" s="12" t="str">
        <f t="shared" si="26"/>
        <v>宮崎県高原町</v>
      </c>
      <c r="E1694" s="12" t="s">
        <v>5559</v>
      </c>
      <c r="F1694" s="12" t="s">
        <v>5590</v>
      </c>
    </row>
    <row r="1695" spans="1:6" x14ac:dyDescent="0.4">
      <c r="A1695" s="12" t="s">
        <v>5591</v>
      </c>
      <c r="B1695" s="12" t="s">
        <v>5557</v>
      </c>
      <c r="C1695" s="12" t="s">
        <v>5592</v>
      </c>
      <c r="D1695" s="12" t="str">
        <f t="shared" si="26"/>
        <v>宮崎県国富町</v>
      </c>
      <c r="E1695" s="12" t="s">
        <v>5559</v>
      </c>
      <c r="F1695" s="12" t="s">
        <v>5593</v>
      </c>
    </row>
    <row r="1696" spans="1:6" x14ac:dyDescent="0.4">
      <c r="A1696" s="12" t="s">
        <v>5594</v>
      </c>
      <c r="B1696" s="12" t="s">
        <v>5557</v>
      </c>
      <c r="C1696" s="12" t="s">
        <v>5595</v>
      </c>
      <c r="D1696" s="12" t="str">
        <f t="shared" si="26"/>
        <v>宮崎県綾町</v>
      </c>
      <c r="E1696" s="12" t="s">
        <v>5559</v>
      </c>
      <c r="F1696" s="12" t="s">
        <v>5596</v>
      </c>
    </row>
    <row r="1697" spans="1:6" x14ac:dyDescent="0.4">
      <c r="A1697" s="12" t="s">
        <v>5597</v>
      </c>
      <c r="B1697" s="12" t="s">
        <v>5557</v>
      </c>
      <c r="C1697" s="12" t="s">
        <v>5598</v>
      </c>
      <c r="D1697" s="12" t="str">
        <f t="shared" si="26"/>
        <v>宮崎県高鍋町</v>
      </c>
      <c r="E1697" s="12" t="s">
        <v>5559</v>
      </c>
      <c r="F1697" s="12" t="s">
        <v>5599</v>
      </c>
    </row>
    <row r="1698" spans="1:6" x14ac:dyDescent="0.4">
      <c r="A1698" s="12" t="s">
        <v>5600</v>
      </c>
      <c r="B1698" s="12" t="s">
        <v>5557</v>
      </c>
      <c r="C1698" s="12" t="s">
        <v>5601</v>
      </c>
      <c r="D1698" s="12" t="str">
        <f t="shared" si="26"/>
        <v>宮崎県新富町</v>
      </c>
      <c r="E1698" s="12" t="s">
        <v>5559</v>
      </c>
      <c r="F1698" s="12" t="s">
        <v>5602</v>
      </c>
    </row>
    <row r="1699" spans="1:6" x14ac:dyDescent="0.4">
      <c r="A1699" s="12" t="s">
        <v>5603</v>
      </c>
      <c r="B1699" s="12" t="s">
        <v>5557</v>
      </c>
      <c r="C1699" s="12" t="s">
        <v>5604</v>
      </c>
      <c r="D1699" s="12" t="str">
        <f t="shared" si="26"/>
        <v>宮崎県西米良村</v>
      </c>
      <c r="E1699" s="12" t="s">
        <v>5559</v>
      </c>
      <c r="F1699" s="12" t="s">
        <v>5605</v>
      </c>
    </row>
    <row r="1700" spans="1:6" x14ac:dyDescent="0.4">
      <c r="A1700" s="12" t="s">
        <v>5606</v>
      </c>
      <c r="B1700" s="12" t="s">
        <v>5557</v>
      </c>
      <c r="C1700" s="12" t="s">
        <v>5607</v>
      </c>
      <c r="D1700" s="12" t="str">
        <f t="shared" si="26"/>
        <v>宮崎県木城町</v>
      </c>
      <c r="E1700" s="12" t="s">
        <v>5559</v>
      </c>
      <c r="F1700" s="12" t="s">
        <v>5608</v>
      </c>
    </row>
    <row r="1701" spans="1:6" x14ac:dyDescent="0.4">
      <c r="A1701" s="12" t="s">
        <v>5609</v>
      </c>
      <c r="B1701" s="12" t="s">
        <v>5557</v>
      </c>
      <c r="C1701" s="12" t="s">
        <v>5610</v>
      </c>
      <c r="D1701" s="12" t="str">
        <f t="shared" si="26"/>
        <v>宮崎県川南町</v>
      </c>
      <c r="E1701" s="12" t="s">
        <v>5559</v>
      </c>
      <c r="F1701" s="12" t="s">
        <v>5611</v>
      </c>
    </row>
    <row r="1702" spans="1:6" x14ac:dyDescent="0.4">
      <c r="A1702" s="12" t="s">
        <v>5612</v>
      </c>
      <c r="B1702" s="12" t="s">
        <v>5557</v>
      </c>
      <c r="C1702" s="12" t="s">
        <v>5613</v>
      </c>
      <c r="D1702" s="12" t="str">
        <f t="shared" si="26"/>
        <v>宮崎県都農町</v>
      </c>
      <c r="E1702" s="12" t="s">
        <v>5559</v>
      </c>
      <c r="F1702" s="12" t="s">
        <v>5034</v>
      </c>
    </row>
    <row r="1703" spans="1:6" x14ac:dyDescent="0.4">
      <c r="A1703" s="12" t="s">
        <v>5614</v>
      </c>
      <c r="B1703" s="12" t="s">
        <v>5557</v>
      </c>
      <c r="C1703" s="12" t="s">
        <v>5615</v>
      </c>
      <c r="D1703" s="12" t="str">
        <f t="shared" si="26"/>
        <v>宮崎県門川町</v>
      </c>
      <c r="E1703" s="12" t="s">
        <v>5559</v>
      </c>
      <c r="F1703" s="12" t="s">
        <v>5616</v>
      </c>
    </row>
    <row r="1704" spans="1:6" x14ac:dyDescent="0.4">
      <c r="A1704" s="12" t="s">
        <v>5617</v>
      </c>
      <c r="B1704" s="12" t="s">
        <v>5557</v>
      </c>
      <c r="C1704" s="12" t="s">
        <v>5618</v>
      </c>
      <c r="D1704" s="12" t="str">
        <f t="shared" si="26"/>
        <v>宮崎県諸塚村</v>
      </c>
      <c r="E1704" s="12" t="s">
        <v>5559</v>
      </c>
      <c r="F1704" s="12" t="s">
        <v>5619</v>
      </c>
    </row>
    <row r="1705" spans="1:6" x14ac:dyDescent="0.4">
      <c r="A1705" s="12" t="s">
        <v>5620</v>
      </c>
      <c r="B1705" s="12" t="s">
        <v>5557</v>
      </c>
      <c r="C1705" s="12" t="s">
        <v>5621</v>
      </c>
      <c r="D1705" s="12" t="str">
        <f t="shared" si="26"/>
        <v>宮崎県椎葉村</v>
      </c>
      <c r="E1705" s="12" t="s">
        <v>5559</v>
      </c>
      <c r="F1705" s="12" t="s">
        <v>5622</v>
      </c>
    </row>
    <row r="1706" spans="1:6" x14ac:dyDescent="0.4">
      <c r="A1706" s="12" t="s">
        <v>5623</v>
      </c>
      <c r="B1706" s="12" t="s">
        <v>5557</v>
      </c>
      <c r="C1706" s="12" t="s">
        <v>1464</v>
      </c>
      <c r="D1706" s="12" t="str">
        <f t="shared" si="26"/>
        <v>宮崎県美郷町</v>
      </c>
      <c r="E1706" s="12" t="s">
        <v>5559</v>
      </c>
      <c r="F1706" s="12" t="s">
        <v>1465</v>
      </c>
    </row>
    <row r="1707" spans="1:6" x14ac:dyDescent="0.4">
      <c r="A1707" s="12" t="s">
        <v>5624</v>
      </c>
      <c r="B1707" s="12" t="s">
        <v>5557</v>
      </c>
      <c r="C1707" s="12" t="s">
        <v>5625</v>
      </c>
      <c r="D1707" s="12" t="str">
        <f t="shared" si="26"/>
        <v>宮崎県高千穂町</v>
      </c>
      <c r="E1707" s="12" t="s">
        <v>5559</v>
      </c>
      <c r="F1707" s="12" t="s">
        <v>5626</v>
      </c>
    </row>
    <row r="1708" spans="1:6" x14ac:dyDescent="0.4">
      <c r="A1708" s="12" t="s">
        <v>5627</v>
      </c>
      <c r="B1708" s="12" t="s">
        <v>5557</v>
      </c>
      <c r="C1708" s="12" t="s">
        <v>5628</v>
      </c>
      <c r="D1708" s="12" t="str">
        <f t="shared" si="26"/>
        <v>宮崎県日之影町</v>
      </c>
      <c r="E1708" s="12" t="s">
        <v>5559</v>
      </c>
      <c r="F1708" s="12" t="s">
        <v>5629</v>
      </c>
    </row>
    <row r="1709" spans="1:6" x14ac:dyDescent="0.4">
      <c r="A1709" s="12" t="s">
        <v>5630</v>
      </c>
      <c r="B1709" s="12" t="s">
        <v>5557</v>
      </c>
      <c r="C1709" s="12" t="s">
        <v>5631</v>
      </c>
      <c r="D1709" s="12" t="str">
        <f t="shared" si="26"/>
        <v>宮崎県五ヶ瀬町</v>
      </c>
      <c r="E1709" s="12" t="s">
        <v>5559</v>
      </c>
      <c r="F1709" s="12" t="s">
        <v>5632</v>
      </c>
    </row>
    <row r="1710" spans="1:6" x14ac:dyDescent="0.4">
      <c r="A1710" s="9" t="s">
        <v>5633</v>
      </c>
      <c r="B1710" s="9" t="s">
        <v>5634</v>
      </c>
      <c r="C1710" s="10"/>
      <c r="D1710" s="12" t="str">
        <f t="shared" si="26"/>
        <v>鹿児島県</v>
      </c>
      <c r="E1710" s="11" t="s">
        <v>5635</v>
      </c>
      <c r="F1710" s="10"/>
    </row>
    <row r="1711" spans="1:6" x14ac:dyDescent="0.4">
      <c r="A1711" s="12" t="s">
        <v>5636</v>
      </c>
      <c r="B1711" s="12" t="s">
        <v>5637</v>
      </c>
      <c r="C1711" s="12" t="s">
        <v>5638</v>
      </c>
      <c r="D1711" s="12" t="str">
        <f t="shared" si="26"/>
        <v>鹿児島県鹿児島市</v>
      </c>
      <c r="E1711" s="12" t="s">
        <v>5639</v>
      </c>
      <c r="F1711" s="12" t="s">
        <v>5640</v>
      </c>
    </row>
    <row r="1712" spans="1:6" x14ac:dyDescent="0.4">
      <c r="A1712" s="12" t="s">
        <v>5641</v>
      </c>
      <c r="B1712" s="12" t="s">
        <v>5637</v>
      </c>
      <c r="C1712" s="12" t="s">
        <v>5642</v>
      </c>
      <c r="D1712" s="12" t="str">
        <f t="shared" si="26"/>
        <v>鹿児島県鹿屋市</v>
      </c>
      <c r="E1712" s="12" t="s">
        <v>5639</v>
      </c>
      <c r="F1712" s="12" t="s">
        <v>5643</v>
      </c>
    </row>
    <row r="1713" spans="1:6" x14ac:dyDescent="0.4">
      <c r="A1713" s="12" t="s">
        <v>5644</v>
      </c>
      <c r="B1713" s="12" t="s">
        <v>5637</v>
      </c>
      <c r="C1713" s="12" t="s">
        <v>5645</v>
      </c>
      <c r="D1713" s="12" t="str">
        <f t="shared" si="26"/>
        <v>鹿児島県枕崎市</v>
      </c>
      <c r="E1713" s="12" t="s">
        <v>5639</v>
      </c>
      <c r="F1713" s="12" t="s">
        <v>5646</v>
      </c>
    </row>
    <row r="1714" spans="1:6" x14ac:dyDescent="0.4">
      <c r="A1714" s="12" t="s">
        <v>5647</v>
      </c>
      <c r="B1714" s="12" t="s">
        <v>5637</v>
      </c>
      <c r="C1714" s="12" t="s">
        <v>5648</v>
      </c>
      <c r="D1714" s="12" t="str">
        <f t="shared" si="26"/>
        <v>鹿児島県阿久根市</v>
      </c>
      <c r="E1714" s="12" t="s">
        <v>5639</v>
      </c>
      <c r="F1714" s="12" t="s">
        <v>5649</v>
      </c>
    </row>
    <row r="1715" spans="1:6" x14ac:dyDescent="0.4">
      <c r="A1715" s="12" t="s">
        <v>5650</v>
      </c>
      <c r="B1715" s="12" t="s">
        <v>5637</v>
      </c>
      <c r="C1715" s="12" t="s">
        <v>5651</v>
      </c>
      <c r="D1715" s="12" t="str">
        <f t="shared" si="26"/>
        <v>鹿児島県出水市</v>
      </c>
      <c r="E1715" s="12" t="s">
        <v>5639</v>
      </c>
      <c r="F1715" s="12" t="s">
        <v>4007</v>
      </c>
    </row>
    <row r="1716" spans="1:6" x14ac:dyDescent="0.4">
      <c r="A1716" s="12" t="s">
        <v>5652</v>
      </c>
      <c r="B1716" s="12" t="s">
        <v>5637</v>
      </c>
      <c r="C1716" s="12" t="s">
        <v>5653</v>
      </c>
      <c r="D1716" s="12" t="str">
        <f t="shared" si="26"/>
        <v>鹿児島県指宿市</v>
      </c>
      <c r="E1716" s="12" t="s">
        <v>5639</v>
      </c>
      <c r="F1716" s="12" t="s">
        <v>5654</v>
      </c>
    </row>
    <row r="1717" spans="1:6" x14ac:dyDescent="0.4">
      <c r="A1717" s="12" t="s">
        <v>5655</v>
      </c>
      <c r="B1717" s="12" t="s">
        <v>5637</v>
      </c>
      <c r="C1717" s="12" t="s">
        <v>5656</v>
      </c>
      <c r="D1717" s="12" t="str">
        <f t="shared" si="26"/>
        <v>鹿児島県西之表市</v>
      </c>
      <c r="E1717" s="12" t="s">
        <v>5639</v>
      </c>
      <c r="F1717" s="12" t="s">
        <v>5657</v>
      </c>
    </row>
    <row r="1718" spans="1:6" x14ac:dyDescent="0.4">
      <c r="A1718" s="12" t="s">
        <v>5658</v>
      </c>
      <c r="B1718" s="12" t="s">
        <v>5637</v>
      </c>
      <c r="C1718" s="12" t="s">
        <v>5659</v>
      </c>
      <c r="D1718" s="12" t="str">
        <f t="shared" si="26"/>
        <v>鹿児島県垂水市</v>
      </c>
      <c r="E1718" s="12" t="s">
        <v>5639</v>
      </c>
      <c r="F1718" s="12" t="s">
        <v>5660</v>
      </c>
    </row>
    <row r="1719" spans="1:6" x14ac:dyDescent="0.4">
      <c r="A1719" s="12" t="s">
        <v>5661</v>
      </c>
      <c r="B1719" s="12" t="s">
        <v>5637</v>
      </c>
      <c r="C1719" s="12" t="s">
        <v>5662</v>
      </c>
      <c r="D1719" s="12" t="str">
        <f t="shared" si="26"/>
        <v>鹿児島県薩摩川内市</v>
      </c>
      <c r="E1719" s="12" t="s">
        <v>5639</v>
      </c>
      <c r="F1719" s="12" t="s">
        <v>5663</v>
      </c>
    </row>
    <row r="1720" spans="1:6" x14ac:dyDescent="0.4">
      <c r="A1720" s="12" t="s">
        <v>5664</v>
      </c>
      <c r="B1720" s="12" t="s">
        <v>5637</v>
      </c>
      <c r="C1720" s="12" t="s">
        <v>5665</v>
      </c>
      <c r="D1720" s="12" t="str">
        <f t="shared" si="26"/>
        <v>鹿児島県日置市</v>
      </c>
      <c r="E1720" s="12" t="s">
        <v>5639</v>
      </c>
      <c r="F1720" s="12" t="s">
        <v>5666</v>
      </c>
    </row>
    <row r="1721" spans="1:6" x14ac:dyDescent="0.4">
      <c r="A1721" s="12" t="s">
        <v>5667</v>
      </c>
      <c r="B1721" s="12" t="s">
        <v>5637</v>
      </c>
      <c r="C1721" s="12" t="s">
        <v>5668</v>
      </c>
      <c r="D1721" s="12" t="str">
        <f t="shared" si="26"/>
        <v>鹿児島県曽於市</v>
      </c>
      <c r="E1721" s="12" t="s">
        <v>5639</v>
      </c>
      <c r="F1721" s="12" t="s">
        <v>5669</v>
      </c>
    </row>
    <row r="1722" spans="1:6" x14ac:dyDescent="0.4">
      <c r="A1722" s="12" t="s">
        <v>5670</v>
      </c>
      <c r="B1722" s="12" t="s">
        <v>5637</v>
      </c>
      <c r="C1722" s="12" t="s">
        <v>5671</v>
      </c>
      <c r="D1722" s="12" t="str">
        <f t="shared" si="26"/>
        <v>鹿児島県霧島市</v>
      </c>
      <c r="E1722" s="12" t="s">
        <v>5639</v>
      </c>
      <c r="F1722" s="12" t="s">
        <v>5672</v>
      </c>
    </row>
    <row r="1723" spans="1:6" x14ac:dyDescent="0.4">
      <c r="A1723" s="12" t="s">
        <v>5673</v>
      </c>
      <c r="B1723" s="12" t="s">
        <v>5637</v>
      </c>
      <c r="C1723" s="12" t="s">
        <v>5674</v>
      </c>
      <c r="D1723" s="12" t="str">
        <f t="shared" si="26"/>
        <v>鹿児島県いちき串木野市</v>
      </c>
      <c r="E1723" s="12" t="s">
        <v>5639</v>
      </c>
      <c r="F1723" s="12" t="s">
        <v>5675</v>
      </c>
    </row>
    <row r="1724" spans="1:6" x14ac:dyDescent="0.4">
      <c r="A1724" s="12" t="s">
        <v>5676</v>
      </c>
      <c r="B1724" s="12" t="s">
        <v>5637</v>
      </c>
      <c r="C1724" s="12" t="s">
        <v>5677</v>
      </c>
      <c r="D1724" s="12" t="str">
        <f t="shared" si="26"/>
        <v>鹿児島県南さつま市</v>
      </c>
      <c r="E1724" s="12" t="s">
        <v>5639</v>
      </c>
      <c r="F1724" s="12" t="s">
        <v>5678</v>
      </c>
    </row>
    <row r="1725" spans="1:6" x14ac:dyDescent="0.4">
      <c r="A1725" s="12" t="s">
        <v>5679</v>
      </c>
      <c r="B1725" s="12" t="s">
        <v>5637</v>
      </c>
      <c r="C1725" s="12" t="s">
        <v>5680</v>
      </c>
      <c r="D1725" s="12" t="str">
        <f t="shared" si="26"/>
        <v>鹿児島県志布志市</v>
      </c>
      <c r="E1725" s="12" t="s">
        <v>5639</v>
      </c>
      <c r="F1725" s="12" t="s">
        <v>5681</v>
      </c>
    </row>
    <row r="1726" spans="1:6" x14ac:dyDescent="0.4">
      <c r="A1726" s="12" t="s">
        <v>5682</v>
      </c>
      <c r="B1726" s="12" t="s">
        <v>5637</v>
      </c>
      <c r="C1726" s="12" t="s">
        <v>5683</v>
      </c>
      <c r="D1726" s="12" t="str">
        <f t="shared" si="26"/>
        <v>鹿児島県奄美市</v>
      </c>
      <c r="E1726" s="12" t="s">
        <v>5639</v>
      </c>
      <c r="F1726" s="12" t="s">
        <v>5684</v>
      </c>
    </row>
    <row r="1727" spans="1:6" x14ac:dyDescent="0.4">
      <c r="A1727" s="12" t="s">
        <v>5685</v>
      </c>
      <c r="B1727" s="12" t="s">
        <v>5637</v>
      </c>
      <c r="C1727" s="12" t="s">
        <v>5686</v>
      </c>
      <c r="D1727" s="12" t="str">
        <f t="shared" si="26"/>
        <v>鹿児島県南九州市</v>
      </c>
      <c r="E1727" s="12" t="s">
        <v>5639</v>
      </c>
      <c r="F1727" s="12" t="s">
        <v>5687</v>
      </c>
    </row>
    <row r="1728" spans="1:6" x14ac:dyDescent="0.4">
      <c r="A1728" s="12" t="s">
        <v>5688</v>
      </c>
      <c r="B1728" s="12" t="s">
        <v>5637</v>
      </c>
      <c r="C1728" s="12" t="s">
        <v>5689</v>
      </c>
      <c r="D1728" s="12" t="str">
        <f t="shared" si="26"/>
        <v>鹿児島県伊佐市</v>
      </c>
      <c r="E1728" s="12" t="s">
        <v>5639</v>
      </c>
      <c r="F1728" s="12" t="s">
        <v>5690</v>
      </c>
    </row>
    <row r="1729" spans="1:6" x14ac:dyDescent="0.4">
      <c r="A1729" s="12" t="s">
        <v>5691</v>
      </c>
      <c r="B1729" s="12" t="s">
        <v>5637</v>
      </c>
      <c r="C1729" s="12" t="s">
        <v>5692</v>
      </c>
      <c r="D1729" s="12" t="str">
        <f t="shared" si="26"/>
        <v>鹿児島県姶良市</v>
      </c>
      <c r="E1729" s="12" t="s">
        <v>5639</v>
      </c>
      <c r="F1729" s="12" t="s">
        <v>5693</v>
      </c>
    </row>
    <row r="1730" spans="1:6" x14ac:dyDescent="0.4">
      <c r="A1730" s="12" t="s">
        <v>5694</v>
      </c>
      <c r="B1730" s="12" t="s">
        <v>5637</v>
      </c>
      <c r="C1730" s="12" t="s">
        <v>5695</v>
      </c>
      <c r="D1730" s="12" t="str">
        <f t="shared" si="26"/>
        <v>鹿児島県三島村</v>
      </c>
      <c r="E1730" s="12" t="s">
        <v>5639</v>
      </c>
      <c r="F1730" s="12" t="s">
        <v>5696</v>
      </c>
    </row>
    <row r="1731" spans="1:6" x14ac:dyDescent="0.4">
      <c r="A1731" s="12" t="s">
        <v>5697</v>
      </c>
      <c r="B1731" s="12" t="s">
        <v>5637</v>
      </c>
      <c r="C1731" s="12" t="s">
        <v>5698</v>
      </c>
      <c r="D1731" s="12" t="str">
        <f t="shared" si="26"/>
        <v>鹿児島県十島村</v>
      </c>
      <c r="E1731" s="12" t="s">
        <v>5639</v>
      </c>
      <c r="F1731" s="12" t="s">
        <v>2612</v>
      </c>
    </row>
    <row r="1732" spans="1:6" x14ac:dyDescent="0.4">
      <c r="A1732" s="12" t="s">
        <v>5699</v>
      </c>
      <c r="B1732" s="12" t="s">
        <v>5637</v>
      </c>
      <c r="C1732" s="12" t="s">
        <v>5700</v>
      </c>
      <c r="D1732" s="12" t="str">
        <f t="shared" ref="D1732:D1795" si="27">B1732&amp;C1732</f>
        <v>鹿児島県さつま町</v>
      </c>
      <c r="E1732" s="12" t="s">
        <v>5639</v>
      </c>
      <c r="F1732" s="12" t="s">
        <v>5701</v>
      </c>
    </row>
    <row r="1733" spans="1:6" x14ac:dyDescent="0.4">
      <c r="A1733" s="12" t="s">
        <v>5702</v>
      </c>
      <c r="B1733" s="12" t="s">
        <v>5637</v>
      </c>
      <c r="C1733" s="12" t="s">
        <v>5703</v>
      </c>
      <c r="D1733" s="12" t="str">
        <f t="shared" si="27"/>
        <v>鹿児島県長島町</v>
      </c>
      <c r="E1733" s="12" t="s">
        <v>5639</v>
      </c>
      <c r="F1733" s="12" t="s">
        <v>5704</v>
      </c>
    </row>
    <row r="1734" spans="1:6" x14ac:dyDescent="0.4">
      <c r="A1734" s="12" t="s">
        <v>5705</v>
      </c>
      <c r="B1734" s="12" t="s">
        <v>5637</v>
      </c>
      <c r="C1734" s="12" t="s">
        <v>5706</v>
      </c>
      <c r="D1734" s="12" t="str">
        <f t="shared" si="27"/>
        <v>鹿児島県湧水町</v>
      </c>
      <c r="E1734" s="12" t="s">
        <v>5639</v>
      </c>
      <c r="F1734" s="12" t="s">
        <v>5707</v>
      </c>
    </row>
    <row r="1735" spans="1:6" x14ac:dyDescent="0.4">
      <c r="A1735" s="12" t="s">
        <v>5708</v>
      </c>
      <c r="B1735" s="12" t="s">
        <v>5637</v>
      </c>
      <c r="C1735" s="12" t="s">
        <v>5709</v>
      </c>
      <c r="D1735" s="12" t="str">
        <f t="shared" si="27"/>
        <v>鹿児島県大崎町</v>
      </c>
      <c r="E1735" s="12" t="s">
        <v>5639</v>
      </c>
      <c r="F1735" s="12" t="s">
        <v>5710</v>
      </c>
    </row>
    <row r="1736" spans="1:6" x14ac:dyDescent="0.4">
      <c r="A1736" s="12" t="s">
        <v>5711</v>
      </c>
      <c r="B1736" s="12" t="s">
        <v>5637</v>
      </c>
      <c r="C1736" s="12" t="s">
        <v>5712</v>
      </c>
      <c r="D1736" s="12" t="str">
        <f t="shared" si="27"/>
        <v>鹿児島県東串良町</v>
      </c>
      <c r="E1736" s="12" t="s">
        <v>5639</v>
      </c>
      <c r="F1736" s="12" t="s">
        <v>5713</v>
      </c>
    </row>
    <row r="1737" spans="1:6" x14ac:dyDescent="0.4">
      <c r="A1737" s="12" t="s">
        <v>5714</v>
      </c>
      <c r="B1737" s="12" t="s">
        <v>5637</v>
      </c>
      <c r="C1737" s="12" t="s">
        <v>5715</v>
      </c>
      <c r="D1737" s="12" t="str">
        <f t="shared" si="27"/>
        <v>鹿児島県錦江町</v>
      </c>
      <c r="E1737" s="12" t="s">
        <v>5639</v>
      </c>
      <c r="F1737" s="12" t="s">
        <v>5716</v>
      </c>
    </row>
    <row r="1738" spans="1:6" x14ac:dyDescent="0.4">
      <c r="A1738" s="12" t="s">
        <v>5717</v>
      </c>
      <c r="B1738" s="12" t="s">
        <v>5637</v>
      </c>
      <c r="C1738" s="12" t="s">
        <v>5718</v>
      </c>
      <c r="D1738" s="12" t="str">
        <f t="shared" si="27"/>
        <v>鹿児島県南大隅町</v>
      </c>
      <c r="E1738" s="12" t="s">
        <v>5639</v>
      </c>
      <c r="F1738" s="12" t="s">
        <v>5719</v>
      </c>
    </row>
    <row r="1739" spans="1:6" x14ac:dyDescent="0.4">
      <c r="A1739" s="12" t="s">
        <v>5720</v>
      </c>
      <c r="B1739" s="12" t="s">
        <v>5637</v>
      </c>
      <c r="C1739" s="12" t="s">
        <v>5721</v>
      </c>
      <c r="D1739" s="12" t="str">
        <f t="shared" si="27"/>
        <v>鹿児島県肝付町</v>
      </c>
      <c r="E1739" s="12" t="s">
        <v>5639</v>
      </c>
      <c r="F1739" s="12" t="s">
        <v>5722</v>
      </c>
    </row>
    <row r="1740" spans="1:6" x14ac:dyDescent="0.4">
      <c r="A1740" s="12" t="s">
        <v>5723</v>
      </c>
      <c r="B1740" s="12" t="s">
        <v>5637</v>
      </c>
      <c r="C1740" s="12" t="s">
        <v>5724</v>
      </c>
      <c r="D1740" s="12" t="str">
        <f t="shared" si="27"/>
        <v>鹿児島県中種子町</v>
      </c>
      <c r="E1740" s="12" t="s">
        <v>5639</v>
      </c>
      <c r="F1740" s="12" t="s">
        <v>5725</v>
      </c>
    </row>
    <row r="1741" spans="1:6" x14ac:dyDescent="0.4">
      <c r="A1741" s="12" t="s">
        <v>5726</v>
      </c>
      <c r="B1741" s="12" t="s">
        <v>5637</v>
      </c>
      <c r="C1741" s="12" t="s">
        <v>5727</v>
      </c>
      <c r="D1741" s="12" t="str">
        <f t="shared" si="27"/>
        <v>鹿児島県南種子町</v>
      </c>
      <c r="E1741" s="12" t="s">
        <v>5639</v>
      </c>
      <c r="F1741" s="12" t="s">
        <v>5728</v>
      </c>
    </row>
    <row r="1742" spans="1:6" x14ac:dyDescent="0.4">
      <c r="A1742" s="12" t="s">
        <v>5729</v>
      </c>
      <c r="B1742" s="12" t="s">
        <v>5637</v>
      </c>
      <c r="C1742" s="12" t="s">
        <v>5730</v>
      </c>
      <c r="D1742" s="12" t="str">
        <f t="shared" si="27"/>
        <v>鹿児島県屋久島町</v>
      </c>
      <c r="E1742" s="12" t="s">
        <v>5639</v>
      </c>
      <c r="F1742" s="12" t="s">
        <v>5731</v>
      </c>
    </row>
    <row r="1743" spans="1:6" x14ac:dyDescent="0.4">
      <c r="A1743" s="12" t="s">
        <v>5732</v>
      </c>
      <c r="B1743" s="12" t="s">
        <v>5637</v>
      </c>
      <c r="C1743" s="12" t="s">
        <v>5733</v>
      </c>
      <c r="D1743" s="12" t="str">
        <f t="shared" si="27"/>
        <v>鹿児島県大和村</v>
      </c>
      <c r="E1743" s="12" t="s">
        <v>5639</v>
      </c>
      <c r="F1743" s="12" t="s">
        <v>5734</v>
      </c>
    </row>
    <row r="1744" spans="1:6" x14ac:dyDescent="0.4">
      <c r="A1744" s="12" t="s">
        <v>5735</v>
      </c>
      <c r="B1744" s="12" t="s">
        <v>5637</v>
      </c>
      <c r="C1744" s="12" t="s">
        <v>5736</v>
      </c>
      <c r="D1744" s="12" t="str">
        <f t="shared" si="27"/>
        <v>鹿児島県宇検村</v>
      </c>
      <c r="E1744" s="12" t="s">
        <v>5639</v>
      </c>
      <c r="F1744" s="12" t="s">
        <v>5737</v>
      </c>
    </row>
    <row r="1745" spans="1:6" x14ac:dyDescent="0.4">
      <c r="A1745" s="12" t="s">
        <v>5738</v>
      </c>
      <c r="B1745" s="12" t="s">
        <v>5637</v>
      </c>
      <c r="C1745" s="12" t="s">
        <v>5739</v>
      </c>
      <c r="D1745" s="12" t="str">
        <f t="shared" si="27"/>
        <v>鹿児島県瀬戸内町</v>
      </c>
      <c r="E1745" s="12" t="s">
        <v>5639</v>
      </c>
      <c r="F1745" s="12" t="s">
        <v>5740</v>
      </c>
    </row>
    <row r="1746" spans="1:6" x14ac:dyDescent="0.4">
      <c r="A1746" s="12" t="s">
        <v>5741</v>
      </c>
      <c r="B1746" s="12" t="s">
        <v>5637</v>
      </c>
      <c r="C1746" s="12" t="s">
        <v>5742</v>
      </c>
      <c r="D1746" s="12" t="str">
        <f t="shared" si="27"/>
        <v>鹿児島県龍郷町</v>
      </c>
      <c r="E1746" s="12" t="s">
        <v>5639</v>
      </c>
      <c r="F1746" s="12" t="s">
        <v>5743</v>
      </c>
    </row>
    <row r="1747" spans="1:6" x14ac:dyDescent="0.4">
      <c r="A1747" s="12" t="s">
        <v>5744</v>
      </c>
      <c r="B1747" s="12" t="s">
        <v>5637</v>
      </c>
      <c r="C1747" s="12" t="s">
        <v>5745</v>
      </c>
      <c r="D1747" s="12" t="str">
        <f t="shared" si="27"/>
        <v>鹿児島県喜界町</v>
      </c>
      <c r="E1747" s="12" t="s">
        <v>5639</v>
      </c>
      <c r="F1747" s="12" t="s">
        <v>5746</v>
      </c>
    </row>
    <row r="1748" spans="1:6" x14ac:dyDescent="0.4">
      <c r="A1748" s="12" t="s">
        <v>5747</v>
      </c>
      <c r="B1748" s="12" t="s">
        <v>5637</v>
      </c>
      <c r="C1748" s="12" t="s">
        <v>5748</v>
      </c>
      <c r="D1748" s="12" t="str">
        <f t="shared" si="27"/>
        <v>鹿児島県徳之島町</v>
      </c>
      <c r="E1748" s="12" t="s">
        <v>5639</v>
      </c>
      <c r="F1748" s="12" t="s">
        <v>5749</v>
      </c>
    </row>
    <row r="1749" spans="1:6" x14ac:dyDescent="0.4">
      <c r="A1749" s="12" t="s">
        <v>5750</v>
      </c>
      <c r="B1749" s="12" t="s">
        <v>5637</v>
      </c>
      <c r="C1749" s="12" t="s">
        <v>5751</v>
      </c>
      <c r="D1749" s="12" t="str">
        <f t="shared" si="27"/>
        <v>鹿児島県天城町</v>
      </c>
      <c r="E1749" s="12" t="s">
        <v>5639</v>
      </c>
      <c r="F1749" s="12" t="s">
        <v>5752</v>
      </c>
    </row>
    <row r="1750" spans="1:6" x14ac:dyDescent="0.4">
      <c r="A1750" s="12" t="s">
        <v>5753</v>
      </c>
      <c r="B1750" s="12" t="s">
        <v>5637</v>
      </c>
      <c r="C1750" s="12" t="s">
        <v>5754</v>
      </c>
      <c r="D1750" s="12" t="str">
        <f t="shared" si="27"/>
        <v>鹿児島県伊仙町</v>
      </c>
      <c r="E1750" s="12" t="s">
        <v>5639</v>
      </c>
      <c r="F1750" s="12" t="s">
        <v>5755</v>
      </c>
    </row>
    <row r="1751" spans="1:6" x14ac:dyDescent="0.4">
      <c r="A1751" s="12" t="s">
        <v>5756</v>
      </c>
      <c r="B1751" s="12" t="s">
        <v>5637</v>
      </c>
      <c r="C1751" s="12" t="s">
        <v>5757</v>
      </c>
      <c r="D1751" s="12" t="str">
        <f t="shared" si="27"/>
        <v>鹿児島県和泊町</v>
      </c>
      <c r="E1751" s="12" t="s">
        <v>5639</v>
      </c>
      <c r="F1751" s="12" t="s">
        <v>5758</v>
      </c>
    </row>
    <row r="1752" spans="1:6" x14ac:dyDescent="0.4">
      <c r="A1752" s="12" t="s">
        <v>5759</v>
      </c>
      <c r="B1752" s="12" t="s">
        <v>5637</v>
      </c>
      <c r="C1752" s="12" t="s">
        <v>5760</v>
      </c>
      <c r="D1752" s="12" t="str">
        <f t="shared" si="27"/>
        <v>鹿児島県知名町</v>
      </c>
      <c r="E1752" s="12" t="s">
        <v>5639</v>
      </c>
      <c r="F1752" s="12" t="s">
        <v>5761</v>
      </c>
    </row>
    <row r="1753" spans="1:6" x14ac:dyDescent="0.4">
      <c r="A1753" s="12" t="s">
        <v>5762</v>
      </c>
      <c r="B1753" s="12" t="s">
        <v>5637</v>
      </c>
      <c r="C1753" s="12" t="s">
        <v>5763</v>
      </c>
      <c r="D1753" s="12" t="str">
        <f t="shared" si="27"/>
        <v>鹿児島県与論町</v>
      </c>
      <c r="E1753" s="12" t="s">
        <v>5639</v>
      </c>
      <c r="F1753" s="12" t="s">
        <v>5764</v>
      </c>
    </row>
    <row r="1754" spans="1:6" x14ac:dyDescent="0.4">
      <c r="A1754" s="9" t="s">
        <v>5765</v>
      </c>
      <c r="B1754" s="9" t="s">
        <v>5766</v>
      </c>
      <c r="C1754" s="10"/>
      <c r="D1754" s="12" t="str">
        <f t="shared" si="27"/>
        <v>沖縄県</v>
      </c>
      <c r="E1754" s="11" t="s">
        <v>5767</v>
      </c>
      <c r="F1754" s="10"/>
    </row>
    <row r="1755" spans="1:6" x14ac:dyDescent="0.4">
      <c r="A1755" s="12" t="s">
        <v>5768</v>
      </c>
      <c r="B1755" s="12" t="s">
        <v>5769</v>
      </c>
      <c r="C1755" s="12" t="s">
        <v>5770</v>
      </c>
      <c r="D1755" s="12" t="str">
        <f t="shared" si="27"/>
        <v>沖縄県那覇市</v>
      </c>
      <c r="E1755" s="12" t="s">
        <v>5771</v>
      </c>
      <c r="F1755" s="12" t="s">
        <v>5772</v>
      </c>
    </row>
    <row r="1756" spans="1:6" x14ac:dyDescent="0.4">
      <c r="A1756" s="12" t="s">
        <v>5773</v>
      </c>
      <c r="B1756" s="12" t="s">
        <v>5769</v>
      </c>
      <c r="C1756" s="12" t="s">
        <v>5774</v>
      </c>
      <c r="D1756" s="12" t="str">
        <f t="shared" si="27"/>
        <v>沖縄県宜野湾市</v>
      </c>
      <c r="E1756" s="12" t="s">
        <v>5771</v>
      </c>
      <c r="F1756" s="12" t="s">
        <v>5775</v>
      </c>
    </row>
    <row r="1757" spans="1:6" x14ac:dyDescent="0.4">
      <c r="A1757" s="12" t="s">
        <v>5776</v>
      </c>
      <c r="B1757" s="12" t="s">
        <v>5769</v>
      </c>
      <c r="C1757" s="12" t="s">
        <v>5777</v>
      </c>
      <c r="D1757" s="12" t="str">
        <f t="shared" si="27"/>
        <v>沖縄県石垣市</v>
      </c>
      <c r="E1757" s="12" t="s">
        <v>5771</v>
      </c>
      <c r="F1757" s="12" t="s">
        <v>5778</v>
      </c>
    </row>
    <row r="1758" spans="1:6" x14ac:dyDescent="0.4">
      <c r="A1758" s="12" t="s">
        <v>5779</v>
      </c>
      <c r="B1758" s="12" t="s">
        <v>5769</v>
      </c>
      <c r="C1758" s="12" t="s">
        <v>5780</v>
      </c>
      <c r="D1758" s="12" t="str">
        <f t="shared" si="27"/>
        <v>沖縄県浦添市</v>
      </c>
      <c r="E1758" s="12" t="s">
        <v>5771</v>
      </c>
      <c r="F1758" s="12" t="s">
        <v>5781</v>
      </c>
    </row>
    <row r="1759" spans="1:6" x14ac:dyDescent="0.4">
      <c r="A1759" s="12" t="s">
        <v>5782</v>
      </c>
      <c r="B1759" s="12" t="s">
        <v>5769</v>
      </c>
      <c r="C1759" s="12" t="s">
        <v>5783</v>
      </c>
      <c r="D1759" s="12" t="str">
        <f t="shared" si="27"/>
        <v>沖縄県名護市</v>
      </c>
      <c r="E1759" s="12" t="s">
        <v>5771</v>
      </c>
      <c r="F1759" s="12" t="s">
        <v>5784</v>
      </c>
    </row>
    <row r="1760" spans="1:6" x14ac:dyDescent="0.4">
      <c r="A1760" s="12" t="s">
        <v>5785</v>
      </c>
      <c r="B1760" s="12" t="s">
        <v>5769</v>
      </c>
      <c r="C1760" s="12" t="s">
        <v>5786</v>
      </c>
      <c r="D1760" s="12" t="str">
        <f t="shared" si="27"/>
        <v>沖縄県糸満市</v>
      </c>
      <c r="E1760" s="12" t="s">
        <v>5771</v>
      </c>
      <c r="F1760" s="12" t="s">
        <v>5787</v>
      </c>
    </row>
    <row r="1761" spans="1:6" x14ac:dyDescent="0.4">
      <c r="A1761" s="12" t="s">
        <v>5788</v>
      </c>
      <c r="B1761" s="12" t="s">
        <v>5769</v>
      </c>
      <c r="C1761" s="12" t="s">
        <v>5789</v>
      </c>
      <c r="D1761" s="12" t="str">
        <f t="shared" si="27"/>
        <v>沖縄県沖縄市</v>
      </c>
      <c r="E1761" s="12" t="s">
        <v>5771</v>
      </c>
      <c r="F1761" s="12" t="s">
        <v>5790</v>
      </c>
    </row>
    <row r="1762" spans="1:6" x14ac:dyDescent="0.4">
      <c r="A1762" s="12" t="s">
        <v>5791</v>
      </c>
      <c r="B1762" s="12" t="s">
        <v>5769</v>
      </c>
      <c r="C1762" s="12" t="s">
        <v>5792</v>
      </c>
      <c r="D1762" s="12" t="str">
        <f t="shared" si="27"/>
        <v>沖縄県豊見城市</v>
      </c>
      <c r="E1762" s="12" t="s">
        <v>5771</v>
      </c>
      <c r="F1762" s="12" t="s">
        <v>5793</v>
      </c>
    </row>
    <row r="1763" spans="1:6" x14ac:dyDescent="0.4">
      <c r="A1763" s="12" t="s">
        <v>5794</v>
      </c>
      <c r="B1763" s="12" t="s">
        <v>5769</v>
      </c>
      <c r="C1763" s="12" t="s">
        <v>5795</v>
      </c>
      <c r="D1763" s="12" t="str">
        <f t="shared" si="27"/>
        <v>沖縄県うるま市</v>
      </c>
      <c r="E1763" s="12" t="s">
        <v>5771</v>
      </c>
      <c r="F1763" s="12" t="s">
        <v>5796</v>
      </c>
    </row>
    <row r="1764" spans="1:6" x14ac:dyDescent="0.4">
      <c r="A1764" s="12" t="s">
        <v>5797</v>
      </c>
      <c r="B1764" s="12" t="s">
        <v>5769</v>
      </c>
      <c r="C1764" s="12" t="s">
        <v>5798</v>
      </c>
      <c r="D1764" s="12" t="str">
        <f t="shared" si="27"/>
        <v>沖縄県宮古島市</v>
      </c>
      <c r="E1764" s="12" t="s">
        <v>5771</v>
      </c>
      <c r="F1764" s="12" t="s">
        <v>5799</v>
      </c>
    </row>
    <row r="1765" spans="1:6" x14ac:dyDescent="0.4">
      <c r="A1765" s="12" t="s">
        <v>5800</v>
      </c>
      <c r="B1765" s="12" t="s">
        <v>5769</v>
      </c>
      <c r="C1765" s="12" t="s">
        <v>5801</v>
      </c>
      <c r="D1765" s="12" t="str">
        <f t="shared" si="27"/>
        <v>沖縄県南城市</v>
      </c>
      <c r="E1765" s="12" t="s">
        <v>5771</v>
      </c>
      <c r="F1765" s="12" t="s">
        <v>5802</v>
      </c>
    </row>
    <row r="1766" spans="1:6" x14ac:dyDescent="0.4">
      <c r="A1766" s="12" t="s">
        <v>5803</v>
      </c>
      <c r="B1766" s="12" t="s">
        <v>5769</v>
      </c>
      <c r="C1766" s="12" t="s">
        <v>5804</v>
      </c>
      <c r="D1766" s="12" t="str">
        <f t="shared" si="27"/>
        <v>沖縄県国頭村</v>
      </c>
      <c r="E1766" s="12" t="s">
        <v>5771</v>
      </c>
      <c r="F1766" s="12" t="s">
        <v>5805</v>
      </c>
    </row>
    <row r="1767" spans="1:6" x14ac:dyDescent="0.4">
      <c r="A1767" s="12" t="s">
        <v>5806</v>
      </c>
      <c r="B1767" s="12" t="s">
        <v>5769</v>
      </c>
      <c r="C1767" s="12" t="s">
        <v>5807</v>
      </c>
      <c r="D1767" s="12" t="str">
        <f t="shared" si="27"/>
        <v>沖縄県大宜味村</v>
      </c>
      <c r="E1767" s="12" t="s">
        <v>5771</v>
      </c>
      <c r="F1767" s="12" t="s">
        <v>5808</v>
      </c>
    </row>
    <row r="1768" spans="1:6" x14ac:dyDescent="0.4">
      <c r="A1768" s="12" t="s">
        <v>5809</v>
      </c>
      <c r="B1768" s="12" t="s">
        <v>5769</v>
      </c>
      <c r="C1768" s="12" t="s">
        <v>5810</v>
      </c>
      <c r="D1768" s="12" t="str">
        <f t="shared" si="27"/>
        <v>沖縄県東村</v>
      </c>
      <c r="E1768" s="12" t="s">
        <v>5771</v>
      </c>
      <c r="F1768" s="12" t="s">
        <v>5811</v>
      </c>
    </row>
    <row r="1769" spans="1:6" x14ac:dyDescent="0.4">
      <c r="A1769" s="12" t="s">
        <v>5812</v>
      </c>
      <c r="B1769" s="12" t="s">
        <v>5769</v>
      </c>
      <c r="C1769" s="12" t="s">
        <v>5813</v>
      </c>
      <c r="D1769" s="12" t="str">
        <f t="shared" si="27"/>
        <v>沖縄県今帰仁村</v>
      </c>
      <c r="E1769" s="12" t="s">
        <v>5771</v>
      </c>
      <c r="F1769" s="12" t="s">
        <v>5814</v>
      </c>
    </row>
    <row r="1770" spans="1:6" x14ac:dyDescent="0.4">
      <c r="A1770" s="12" t="s">
        <v>5815</v>
      </c>
      <c r="B1770" s="12" t="s">
        <v>5769</v>
      </c>
      <c r="C1770" s="12" t="s">
        <v>5816</v>
      </c>
      <c r="D1770" s="12" t="str">
        <f t="shared" si="27"/>
        <v>沖縄県本部町</v>
      </c>
      <c r="E1770" s="12" t="s">
        <v>5771</v>
      </c>
      <c r="F1770" s="12" t="s">
        <v>5817</v>
      </c>
    </row>
    <row r="1771" spans="1:6" x14ac:dyDescent="0.4">
      <c r="A1771" s="12" t="s">
        <v>5818</v>
      </c>
      <c r="B1771" s="12" t="s">
        <v>5769</v>
      </c>
      <c r="C1771" s="12" t="s">
        <v>5819</v>
      </c>
      <c r="D1771" s="12" t="str">
        <f t="shared" si="27"/>
        <v>沖縄県恩納村</v>
      </c>
      <c r="E1771" s="12" t="s">
        <v>5771</v>
      </c>
      <c r="F1771" s="12" t="s">
        <v>5820</v>
      </c>
    </row>
    <row r="1772" spans="1:6" x14ac:dyDescent="0.4">
      <c r="A1772" s="12" t="s">
        <v>5821</v>
      </c>
      <c r="B1772" s="12" t="s">
        <v>5769</v>
      </c>
      <c r="C1772" s="12" t="s">
        <v>5822</v>
      </c>
      <c r="D1772" s="12" t="str">
        <f t="shared" si="27"/>
        <v>沖縄県宜野座村</v>
      </c>
      <c r="E1772" s="12" t="s">
        <v>5771</v>
      </c>
      <c r="F1772" s="12" t="s">
        <v>5823</v>
      </c>
    </row>
    <row r="1773" spans="1:6" x14ac:dyDescent="0.4">
      <c r="A1773" s="12" t="s">
        <v>5824</v>
      </c>
      <c r="B1773" s="12" t="s">
        <v>5769</v>
      </c>
      <c r="C1773" s="12" t="s">
        <v>5825</v>
      </c>
      <c r="D1773" s="12" t="str">
        <f t="shared" si="27"/>
        <v>沖縄県金武町</v>
      </c>
      <c r="E1773" s="12" t="s">
        <v>5771</v>
      </c>
      <c r="F1773" s="12" t="s">
        <v>5826</v>
      </c>
    </row>
    <row r="1774" spans="1:6" x14ac:dyDescent="0.4">
      <c r="A1774" s="12" t="s">
        <v>5827</v>
      </c>
      <c r="B1774" s="12" t="s">
        <v>5769</v>
      </c>
      <c r="C1774" s="12" t="s">
        <v>5828</v>
      </c>
      <c r="D1774" s="12" t="str">
        <f t="shared" si="27"/>
        <v>沖縄県伊江村</v>
      </c>
      <c r="E1774" s="12" t="s">
        <v>5771</v>
      </c>
      <c r="F1774" s="12" t="s">
        <v>5829</v>
      </c>
    </row>
    <row r="1775" spans="1:6" x14ac:dyDescent="0.4">
      <c r="A1775" s="12" t="s">
        <v>5830</v>
      </c>
      <c r="B1775" s="12" t="s">
        <v>5769</v>
      </c>
      <c r="C1775" s="12" t="s">
        <v>5831</v>
      </c>
      <c r="D1775" s="12" t="str">
        <f t="shared" si="27"/>
        <v>沖縄県読谷村</v>
      </c>
      <c r="E1775" s="12" t="s">
        <v>5771</v>
      </c>
      <c r="F1775" s="12" t="s">
        <v>5832</v>
      </c>
    </row>
    <row r="1776" spans="1:6" x14ac:dyDescent="0.4">
      <c r="A1776" s="12" t="s">
        <v>5833</v>
      </c>
      <c r="B1776" s="12" t="s">
        <v>5769</v>
      </c>
      <c r="C1776" s="12" t="s">
        <v>5834</v>
      </c>
      <c r="D1776" s="12" t="str">
        <f t="shared" si="27"/>
        <v>沖縄県嘉手納町</v>
      </c>
      <c r="E1776" s="12" t="s">
        <v>5771</v>
      </c>
      <c r="F1776" s="12" t="s">
        <v>5835</v>
      </c>
    </row>
    <row r="1777" spans="1:6" x14ac:dyDescent="0.4">
      <c r="A1777" s="12" t="s">
        <v>5836</v>
      </c>
      <c r="B1777" s="12" t="s">
        <v>5769</v>
      </c>
      <c r="C1777" s="12" t="s">
        <v>5837</v>
      </c>
      <c r="D1777" s="12" t="str">
        <f t="shared" si="27"/>
        <v>沖縄県北谷町</v>
      </c>
      <c r="E1777" s="12" t="s">
        <v>5771</v>
      </c>
      <c r="F1777" s="12" t="s">
        <v>5838</v>
      </c>
    </row>
    <row r="1778" spans="1:6" x14ac:dyDescent="0.4">
      <c r="A1778" s="12" t="s">
        <v>5839</v>
      </c>
      <c r="B1778" s="12" t="s">
        <v>5769</v>
      </c>
      <c r="C1778" s="12" t="s">
        <v>5840</v>
      </c>
      <c r="D1778" s="12" t="str">
        <f t="shared" si="27"/>
        <v>沖縄県北中城村</v>
      </c>
      <c r="E1778" s="12" t="s">
        <v>5771</v>
      </c>
      <c r="F1778" s="12" t="s">
        <v>5841</v>
      </c>
    </row>
    <row r="1779" spans="1:6" x14ac:dyDescent="0.4">
      <c r="A1779" s="12" t="s">
        <v>5842</v>
      </c>
      <c r="B1779" s="12" t="s">
        <v>5769</v>
      </c>
      <c r="C1779" s="12" t="s">
        <v>5843</v>
      </c>
      <c r="D1779" s="12" t="str">
        <f t="shared" si="27"/>
        <v>沖縄県中城村</v>
      </c>
      <c r="E1779" s="12" t="s">
        <v>5771</v>
      </c>
      <c r="F1779" s="12" t="s">
        <v>5844</v>
      </c>
    </row>
    <row r="1780" spans="1:6" x14ac:dyDescent="0.4">
      <c r="A1780" s="12" t="s">
        <v>5845</v>
      </c>
      <c r="B1780" s="12" t="s">
        <v>5769</v>
      </c>
      <c r="C1780" s="12" t="s">
        <v>5846</v>
      </c>
      <c r="D1780" s="12" t="str">
        <f t="shared" si="27"/>
        <v>沖縄県西原町</v>
      </c>
      <c r="E1780" s="12" t="s">
        <v>5771</v>
      </c>
      <c r="F1780" s="12" t="s">
        <v>5847</v>
      </c>
    </row>
    <row r="1781" spans="1:6" x14ac:dyDescent="0.4">
      <c r="A1781" s="12" t="s">
        <v>5848</v>
      </c>
      <c r="B1781" s="12" t="s">
        <v>5769</v>
      </c>
      <c r="C1781" s="12" t="s">
        <v>5849</v>
      </c>
      <c r="D1781" s="12" t="str">
        <f t="shared" si="27"/>
        <v>沖縄県与那原町</v>
      </c>
      <c r="E1781" s="12" t="s">
        <v>5771</v>
      </c>
      <c r="F1781" s="12" t="s">
        <v>5850</v>
      </c>
    </row>
    <row r="1782" spans="1:6" x14ac:dyDescent="0.4">
      <c r="A1782" s="12" t="s">
        <v>5851</v>
      </c>
      <c r="B1782" s="12" t="s">
        <v>5769</v>
      </c>
      <c r="C1782" s="12" t="s">
        <v>5852</v>
      </c>
      <c r="D1782" s="12" t="str">
        <f t="shared" si="27"/>
        <v>沖縄県南風原町</v>
      </c>
      <c r="E1782" s="12" t="s">
        <v>5771</v>
      </c>
      <c r="F1782" s="12" t="s">
        <v>5853</v>
      </c>
    </row>
    <row r="1783" spans="1:6" x14ac:dyDescent="0.4">
      <c r="A1783" s="12" t="s">
        <v>5854</v>
      </c>
      <c r="B1783" s="12" t="s">
        <v>5769</v>
      </c>
      <c r="C1783" s="12" t="s">
        <v>5855</v>
      </c>
      <c r="D1783" s="12" t="str">
        <f t="shared" si="27"/>
        <v>沖縄県渡嘉敷村</v>
      </c>
      <c r="E1783" s="12" t="s">
        <v>5771</v>
      </c>
      <c r="F1783" s="12" t="s">
        <v>5856</v>
      </c>
    </row>
    <row r="1784" spans="1:6" x14ac:dyDescent="0.4">
      <c r="A1784" s="12" t="s">
        <v>5857</v>
      </c>
      <c r="B1784" s="12" t="s">
        <v>5769</v>
      </c>
      <c r="C1784" s="12" t="s">
        <v>5858</v>
      </c>
      <c r="D1784" s="12" t="str">
        <f t="shared" si="27"/>
        <v>沖縄県座間味村</v>
      </c>
      <c r="E1784" s="12" t="s">
        <v>5771</v>
      </c>
      <c r="F1784" s="12" t="s">
        <v>5859</v>
      </c>
    </row>
    <row r="1785" spans="1:6" x14ac:dyDescent="0.4">
      <c r="A1785" s="12" t="s">
        <v>5860</v>
      </c>
      <c r="B1785" s="12" t="s">
        <v>5769</v>
      </c>
      <c r="C1785" s="12" t="s">
        <v>5861</v>
      </c>
      <c r="D1785" s="12" t="str">
        <f t="shared" si="27"/>
        <v>沖縄県粟国村</v>
      </c>
      <c r="E1785" s="12" t="s">
        <v>5771</v>
      </c>
      <c r="F1785" s="12" t="s">
        <v>5862</v>
      </c>
    </row>
    <row r="1786" spans="1:6" x14ac:dyDescent="0.4">
      <c r="A1786" s="12" t="s">
        <v>5863</v>
      </c>
      <c r="B1786" s="12" t="s">
        <v>5769</v>
      </c>
      <c r="C1786" s="12" t="s">
        <v>5864</v>
      </c>
      <c r="D1786" s="12" t="str">
        <f t="shared" si="27"/>
        <v>沖縄県渡名喜村</v>
      </c>
      <c r="E1786" s="12" t="s">
        <v>5771</v>
      </c>
      <c r="F1786" s="12" t="s">
        <v>5865</v>
      </c>
    </row>
    <row r="1787" spans="1:6" x14ac:dyDescent="0.4">
      <c r="A1787" s="12" t="s">
        <v>5866</v>
      </c>
      <c r="B1787" s="12" t="s">
        <v>5769</v>
      </c>
      <c r="C1787" s="12" t="s">
        <v>5867</v>
      </c>
      <c r="D1787" s="12" t="str">
        <f t="shared" si="27"/>
        <v>沖縄県南大東村</v>
      </c>
      <c r="E1787" s="12" t="s">
        <v>5771</v>
      </c>
      <c r="F1787" s="12" t="s">
        <v>5868</v>
      </c>
    </row>
    <row r="1788" spans="1:6" x14ac:dyDescent="0.4">
      <c r="A1788" s="12" t="s">
        <v>5869</v>
      </c>
      <c r="B1788" s="12" t="s">
        <v>5769</v>
      </c>
      <c r="C1788" s="12" t="s">
        <v>5870</v>
      </c>
      <c r="D1788" s="12" t="str">
        <f t="shared" si="27"/>
        <v>沖縄県北大東村</v>
      </c>
      <c r="E1788" s="12" t="s">
        <v>5771</v>
      </c>
      <c r="F1788" s="12" t="s">
        <v>5871</v>
      </c>
    </row>
    <row r="1789" spans="1:6" x14ac:dyDescent="0.4">
      <c r="A1789" s="12" t="s">
        <v>5872</v>
      </c>
      <c r="B1789" s="12" t="s">
        <v>5769</v>
      </c>
      <c r="C1789" s="12" t="s">
        <v>5873</v>
      </c>
      <c r="D1789" s="12" t="str">
        <f t="shared" si="27"/>
        <v>沖縄県伊平屋村</v>
      </c>
      <c r="E1789" s="12" t="s">
        <v>5771</v>
      </c>
      <c r="F1789" s="12" t="s">
        <v>5874</v>
      </c>
    </row>
    <row r="1790" spans="1:6" x14ac:dyDescent="0.4">
      <c r="A1790" s="12" t="s">
        <v>5875</v>
      </c>
      <c r="B1790" s="12" t="s">
        <v>5769</v>
      </c>
      <c r="C1790" s="12" t="s">
        <v>5876</v>
      </c>
      <c r="D1790" s="12" t="str">
        <f t="shared" si="27"/>
        <v>沖縄県伊是名村</v>
      </c>
      <c r="E1790" s="12" t="s">
        <v>5771</v>
      </c>
      <c r="F1790" s="12" t="s">
        <v>5877</v>
      </c>
    </row>
    <row r="1791" spans="1:6" x14ac:dyDescent="0.4">
      <c r="A1791" s="12" t="s">
        <v>5878</v>
      </c>
      <c r="B1791" s="12" t="s">
        <v>5769</v>
      </c>
      <c r="C1791" s="12" t="s">
        <v>5879</v>
      </c>
      <c r="D1791" s="12" t="str">
        <f t="shared" si="27"/>
        <v>沖縄県久米島町</v>
      </c>
      <c r="E1791" s="12" t="s">
        <v>5771</v>
      </c>
      <c r="F1791" s="12" t="s">
        <v>5880</v>
      </c>
    </row>
    <row r="1792" spans="1:6" x14ac:dyDescent="0.4">
      <c r="A1792" s="12" t="s">
        <v>5881</v>
      </c>
      <c r="B1792" s="12" t="s">
        <v>5769</v>
      </c>
      <c r="C1792" s="12" t="s">
        <v>5882</v>
      </c>
      <c r="D1792" s="12" t="str">
        <f t="shared" si="27"/>
        <v>沖縄県八重瀬町</v>
      </c>
      <c r="E1792" s="12" t="s">
        <v>5771</v>
      </c>
      <c r="F1792" s="12" t="s">
        <v>5883</v>
      </c>
    </row>
    <row r="1793" spans="1:6" x14ac:dyDescent="0.4">
      <c r="A1793" s="12" t="s">
        <v>5884</v>
      </c>
      <c r="B1793" s="12" t="s">
        <v>5769</v>
      </c>
      <c r="C1793" s="12" t="s">
        <v>5885</v>
      </c>
      <c r="D1793" s="12" t="str">
        <f t="shared" si="27"/>
        <v>沖縄県多良間村</v>
      </c>
      <c r="E1793" s="12" t="s">
        <v>5771</v>
      </c>
      <c r="F1793" s="12" t="s">
        <v>5886</v>
      </c>
    </row>
    <row r="1794" spans="1:6" x14ac:dyDescent="0.4">
      <c r="A1794" s="12" t="s">
        <v>5887</v>
      </c>
      <c r="B1794" s="12" t="s">
        <v>5769</v>
      </c>
      <c r="C1794" s="12" t="s">
        <v>5888</v>
      </c>
      <c r="D1794" s="12" t="str">
        <f t="shared" si="27"/>
        <v>沖縄県竹富町</v>
      </c>
      <c r="E1794" s="12" t="s">
        <v>5771</v>
      </c>
      <c r="F1794" s="12" t="s">
        <v>5889</v>
      </c>
    </row>
    <row r="1795" spans="1:6" x14ac:dyDescent="0.4">
      <c r="A1795" s="12" t="s">
        <v>5890</v>
      </c>
      <c r="B1795" s="12" t="s">
        <v>5769</v>
      </c>
      <c r="C1795" s="12" t="s">
        <v>5891</v>
      </c>
      <c r="D1795" s="12" t="str">
        <f t="shared" si="27"/>
        <v>沖縄県与那国町</v>
      </c>
      <c r="E1795" s="12" t="s">
        <v>5771</v>
      </c>
      <c r="F1795" s="12" t="s">
        <v>5892</v>
      </c>
    </row>
  </sheetData>
  <autoFilter ref="A1:H1" xr:uid="{C9B98DC7-E734-4D6F-96F4-5B9686E27A0C}"/>
  <phoneticPr fontId="3"/>
  <hyperlinks>
    <hyperlink ref="I1" r:id="rId1" xr:uid="{21937DE8-08A6-42A4-88FE-E19F8F88231F}"/>
  </hyperlinks>
  <pageMargins left="1.299212598425197" right="0.70866141732283472" top="0.74803149606299213" bottom="0.74803149606299213" header="0.31496062992125984" footer="0.31496062992125984"/>
  <pageSetup paperSize="9"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99FD3-6D1B-4E69-B707-641B19D7151E}">
  <sheetPr codeName="Sheet3"/>
  <dimension ref="B1:T53"/>
  <sheetViews>
    <sheetView workbookViewId="0">
      <selection activeCell="G6" sqref="G6:H6"/>
    </sheetView>
  </sheetViews>
  <sheetFormatPr defaultRowHeight="18.75" x14ac:dyDescent="0.4"/>
  <sheetData>
    <row r="1" spans="2:20" x14ac:dyDescent="0.4">
      <c r="B1" t="s">
        <v>5893</v>
      </c>
      <c r="D1" t="s">
        <v>5894</v>
      </c>
      <c r="N1" t="s">
        <v>5895</v>
      </c>
      <c r="T1" t="s">
        <v>5896</v>
      </c>
    </row>
    <row r="2" spans="2:20" x14ac:dyDescent="0.4">
      <c r="B2" t="s">
        <v>499</v>
      </c>
      <c r="D2" t="s">
        <v>5897</v>
      </c>
      <c r="F2" t="s">
        <v>5898</v>
      </c>
      <c r="H2" t="s">
        <v>5899</v>
      </c>
      <c r="N2" t="s">
        <v>29</v>
      </c>
      <c r="O2">
        <f>MATCH($N2,産後ケア_調査票!$A$4:$A$455,0)</f>
        <v>1</v>
      </c>
      <c r="P2">
        <f>O2+1</f>
        <v>2</v>
      </c>
      <c r="Q2" t="str">
        <f>INDEX(産後ケア_調査票!$A$4:$A$455,P2)</f>
        <v>未回答</v>
      </c>
      <c r="R2" t="str">
        <f>IF(Q2="未回答","、"&amp;N2,"")</f>
        <v>、連絡先</v>
      </c>
      <c r="T2" t="str">
        <f>R2&amp;R3&amp;R4&amp;R5&amp;R6&amp;R7&amp;R8&amp;R9&amp;R10&amp;R11&amp;R12&amp;R13&amp;R14&amp;R15&amp;R16&amp;R17&amp;R18&amp;R19&amp;R20&amp;R21&amp;R22&amp;R23&amp;R24&amp;R25&amp;R26&amp;R27&amp;R28&amp;R29&amp;R30&amp;R31&amp;R32&amp;R33&amp;R34&amp;R35&amp;R36&amp;R37&amp;R38&amp;R39&amp;R40&amp;R41&amp;R42&amp;R43&amp;R44&amp;R45&amp;R46&amp;R47&amp;R48&amp;R49&amp;R50&amp;R51&amp;R52&amp;R53</f>
        <v>、連絡先、質問1、質問2、質問3、質問4、質問5、質問6、質問7、質問8、質問9、質問10、質問11、質問12、質問13、質問14、質問16、質問20、質問25、質問26、質問31、質問33、質問36、質問39、質問40、質問41、質問42、質問44、質問45、質問46、質問49、質問50、質問51</v>
      </c>
    </row>
    <row r="3" spans="2:20" x14ac:dyDescent="0.4">
      <c r="B3" t="s">
        <v>5900</v>
      </c>
      <c r="F3" t="s">
        <v>26</v>
      </c>
      <c r="H3" t="s">
        <v>5901</v>
      </c>
      <c r="N3" t="s">
        <v>38</v>
      </c>
      <c r="O3">
        <f>MATCH($N3,産後ケア_調査票!$A$4:$A$455,0)</f>
        <v>10</v>
      </c>
      <c r="P3">
        <f t="shared" ref="P3:P53" si="0">O3+1</f>
        <v>11</v>
      </c>
      <c r="Q3" t="str">
        <f>INDEX(産後ケア_調査票!$A$4:$A$455,P3)</f>
        <v>未回答</v>
      </c>
      <c r="R3" t="str">
        <f t="shared" ref="R3:R53" si="1">IF(Q3="未回答","、"&amp;N3,"")</f>
        <v>、質問1</v>
      </c>
      <c r="T3" t="s">
        <v>5902</v>
      </c>
    </row>
    <row r="4" spans="2:20" x14ac:dyDescent="0.4">
      <c r="B4" t="s">
        <v>5903</v>
      </c>
      <c r="N4" t="s">
        <v>47</v>
      </c>
      <c r="O4">
        <f>MATCH($N4,産後ケア_調査票!$A$4:$A$455,0)</f>
        <v>16</v>
      </c>
      <c r="P4">
        <f t="shared" si="0"/>
        <v>17</v>
      </c>
      <c r="Q4" t="str">
        <f>INDEX(産後ケア_調査票!$A$4:$A$455,P4)</f>
        <v>未回答</v>
      </c>
      <c r="R4" t="str">
        <f t="shared" si="1"/>
        <v>、質問2</v>
      </c>
    </row>
    <row r="5" spans="2:20" x14ac:dyDescent="0.4">
      <c r="B5" t="s">
        <v>5904</v>
      </c>
      <c r="N5" t="s">
        <v>53</v>
      </c>
      <c r="O5">
        <f>MATCH($N5,産後ケア_調査票!$A$4:$A$455,0)</f>
        <v>20</v>
      </c>
      <c r="P5">
        <f t="shared" si="0"/>
        <v>21</v>
      </c>
      <c r="Q5" t="str">
        <f>INDEX(産後ケア_調査票!$A$4:$A$455,P5)</f>
        <v>未回答</v>
      </c>
      <c r="R5" t="str">
        <f t="shared" si="1"/>
        <v>、質問3</v>
      </c>
      <c r="T5" t="s">
        <v>5905</v>
      </c>
    </row>
    <row r="6" spans="2:20" x14ac:dyDescent="0.4">
      <c r="B6" t="s">
        <v>5906</v>
      </c>
      <c r="D6" s="2" t="s">
        <v>5907</v>
      </c>
      <c r="N6" t="s">
        <v>59</v>
      </c>
      <c r="O6">
        <f>MATCH($N6,産後ケア_調査票!$A$4:$A$455,0)</f>
        <v>25</v>
      </c>
      <c r="P6">
        <f t="shared" si="0"/>
        <v>26</v>
      </c>
      <c r="Q6" t="str">
        <f>INDEX(産後ケア_調査票!$A$4:$A$455,P6)</f>
        <v>未回答</v>
      </c>
      <c r="R6" t="str">
        <f t="shared" si="1"/>
        <v>、質問4</v>
      </c>
    </row>
    <row r="7" spans="2:20" x14ac:dyDescent="0.4">
      <c r="B7" t="s">
        <v>5908</v>
      </c>
      <c r="D7" s="2" t="s">
        <v>5909</v>
      </c>
      <c r="N7" t="s">
        <v>65</v>
      </c>
      <c r="O7">
        <f>MATCH($N7,産後ケア_調査票!$A$4:$A$455,0)</f>
        <v>29</v>
      </c>
      <c r="P7">
        <f t="shared" si="0"/>
        <v>30</v>
      </c>
      <c r="Q7" t="str">
        <f>INDEX(産後ケア_調査票!$A$4:$A$455,P7)</f>
        <v>未回答</v>
      </c>
      <c r="R7" t="str">
        <f t="shared" si="1"/>
        <v>、質問5</v>
      </c>
      <c r="T7" t="str">
        <f>IF(T2="",T5,T1&amp;T2&amp;T3)</f>
        <v>現時点で、連絡先、質問1、質問2、質問3、質問4、質問5、質問6、質問7、質問8、質問9、質問10、質問11、質問12、質問13、質問14、質問16、質問20、質問25、質問26、質問31、質問33、質問36、質問39、質問40、質問41、質問42、質問44、質問45、質問46、質問49、質問50、質問51が未回答です。</v>
      </c>
    </row>
    <row r="8" spans="2:20" x14ac:dyDescent="0.4">
      <c r="B8" t="s">
        <v>5910</v>
      </c>
      <c r="D8" s="3" t="s">
        <v>5911</v>
      </c>
      <c r="N8" t="s">
        <v>75</v>
      </c>
      <c r="O8">
        <f>MATCH($N8,産後ケア_調査票!$A$4:$A$455,0)</f>
        <v>37</v>
      </c>
      <c r="P8">
        <f t="shared" si="0"/>
        <v>38</v>
      </c>
      <c r="Q8" t="str">
        <f>INDEX(産後ケア_調査票!$A$4:$A$455,P8)</f>
        <v>未回答</v>
      </c>
      <c r="R8" t="str">
        <f t="shared" si="1"/>
        <v>、質問6</v>
      </c>
    </row>
    <row r="9" spans="2:20" x14ac:dyDescent="0.4">
      <c r="B9" t="s">
        <v>5912</v>
      </c>
      <c r="N9" t="s">
        <v>88</v>
      </c>
      <c r="O9">
        <f>MATCH($N9,産後ケア_調査票!$A$4:$A$455,0)</f>
        <v>50</v>
      </c>
      <c r="P9">
        <f t="shared" si="0"/>
        <v>51</v>
      </c>
      <c r="Q9" t="str">
        <f>INDEX(産後ケア_調査票!$A$4:$A$455,P9)</f>
        <v>未回答</v>
      </c>
      <c r="R9" t="str">
        <f t="shared" si="1"/>
        <v>、質問7</v>
      </c>
    </row>
    <row r="10" spans="2:20" x14ac:dyDescent="0.4">
      <c r="B10" t="s">
        <v>5913</v>
      </c>
      <c r="D10" s="4">
        <v>4.1666666666666664E-2</v>
      </c>
      <c r="E10" s="4"/>
      <c r="N10" t="s">
        <v>93</v>
      </c>
      <c r="O10">
        <f>MATCH($N10,産後ケア_調査票!$A$4:$A$455,0)</f>
        <v>54</v>
      </c>
      <c r="P10">
        <f t="shared" si="0"/>
        <v>55</v>
      </c>
      <c r="Q10" t="str">
        <f>INDEX(産後ケア_調査票!$A$4:$A$455,P10)</f>
        <v>未回答</v>
      </c>
      <c r="R10" t="str">
        <f t="shared" si="1"/>
        <v>、質問8</v>
      </c>
    </row>
    <row r="11" spans="2:20" x14ac:dyDescent="0.4">
      <c r="B11" t="s">
        <v>5914</v>
      </c>
      <c r="D11" s="4">
        <v>8.3333333333333301E-2</v>
      </c>
      <c r="N11" t="s">
        <v>95</v>
      </c>
      <c r="O11">
        <f>MATCH($N11,産後ケア_調査票!$A$4:$A$455,0)</f>
        <v>58</v>
      </c>
      <c r="P11">
        <f t="shared" si="0"/>
        <v>59</v>
      </c>
      <c r="Q11" t="str">
        <f>INDEX(産後ケア_調査票!$A$4:$A$455,P11)</f>
        <v>未回答</v>
      </c>
      <c r="R11" t="str">
        <f t="shared" si="1"/>
        <v>、質問9</v>
      </c>
    </row>
    <row r="12" spans="2:20" x14ac:dyDescent="0.4">
      <c r="B12" t="s">
        <v>5915</v>
      </c>
      <c r="D12" s="4">
        <v>0.125</v>
      </c>
      <c r="N12" t="s">
        <v>103</v>
      </c>
      <c r="O12">
        <f>MATCH($N12,産後ケア_調査票!$A$4:$A$455,0)</f>
        <v>66</v>
      </c>
      <c r="P12">
        <f t="shared" si="0"/>
        <v>67</v>
      </c>
      <c r="Q12" t="str">
        <f>INDEX(産後ケア_調査票!$A$4:$A$455,P12)</f>
        <v>未回答</v>
      </c>
      <c r="R12" t="str">
        <f t="shared" si="1"/>
        <v>、質問10</v>
      </c>
    </row>
    <row r="13" spans="2:20" x14ac:dyDescent="0.4">
      <c r="B13" t="s">
        <v>5916</v>
      </c>
      <c r="D13" s="4">
        <v>0.16666666666666699</v>
      </c>
      <c r="N13" t="s">
        <v>108</v>
      </c>
      <c r="O13">
        <f>MATCH($N13,産後ケア_調査票!$A$4:$A$455,0)</f>
        <v>70</v>
      </c>
      <c r="P13">
        <f t="shared" si="0"/>
        <v>71</v>
      </c>
      <c r="Q13" t="str">
        <f>INDEX(産後ケア_調査票!$A$4:$A$455,P13)</f>
        <v>未回答</v>
      </c>
      <c r="R13" t="str">
        <f t="shared" si="1"/>
        <v>、質問11</v>
      </c>
    </row>
    <row r="14" spans="2:20" x14ac:dyDescent="0.4">
      <c r="B14" t="s">
        <v>5917</v>
      </c>
      <c r="D14" s="4">
        <v>0.20833333333333301</v>
      </c>
      <c r="N14" t="s">
        <v>114</v>
      </c>
      <c r="O14">
        <f>MATCH($N14,産後ケア_調査票!$A$4:$A$455,0)</f>
        <v>75</v>
      </c>
      <c r="P14">
        <f t="shared" si="0"/>
        <v>76</v>
      </c>
      <c r="Q14" t="str">
        <f>INDEX(産後ケア_調査票!$A$4:$A$455,P14)</f>
        <v>未回答</v>
      </c>
      <c r="R14" t="str">
        <f t="shared" si="1"/>
        <v>、質問12</v>
      </c>
    </row>
    <row r="15" spans="2:20" x14ac:dyDescent="0.4">
      <c r="B15" t="s">
        <v>5918</v>
      </c>
      <c r="D15" s="4">
        <v>0.25</v>
      </c>
      <c r="N15" t="s">
        <v>124</v>
      </c>
      <c r="O15">
        <f>MATCH($N15,産後ケア_調査票!$A$4:$A$455,0)</f>
        <v>84</v>
      </c>
      <c r="P15">
        <f t="shared" si="0"/>
        <v>85</v>
      </c>
      <c r="Q15" t="str">
        <f>INDEX(産後ケア_調査票!$A$4:$A$455,P15)</f>
        <v>未回答</v>
      </c>
      <c r="R15" t="str">
        <f t="shared" si="1"/>
        <v>、質問13</v>
      </c>
    </row>
    <row r="16" spans="2:20" x14ac:dyDescent="0.4">
      <c r="B16" t="s">
        <v>5919</v>
      </c>
      <c r="D16" s="4">
        <v>0.29166666666666702</v>
      </c>
      <c r="N16" t="s">
        <v>127</v>
      </c>
      <c r="O16">
        <f>MATCH($N16,産後ケア_調査票!$A$4:$A$455,0)</f>
        <v>88</v>
      </c>
      <c r="P16">
        <f t="shared" si="0"/>
        <v>89</v>
      </c>
      <c r="Q16" t="str">
        <f>INDEX(産後ケア_調査票!$A$4:$A$455,P16)</f>
        <v>未回答</v>
      </c>
      <c r="R16" t="str">
        <f t="shared" si="1"/>
        <v>、質問14</v>
      </c>
    </row>
    <row r="17" spans="2:18" x14ac:dyDescent="0.4">
      <c r="B17" t="s">
        <v>5920</v>
      </c>
      <c r="D17" s="4">
        <v>0.33333333333333298</v>
      </c>
      <c r="N17" t="s">
        <v>133</v>
      </c>
      <c r="O17">
        <f>MATCH($N17,産後ケア_調査票!$A$4:$A$455,0)</f>
        <v>93</v>
      </c>
      <c r="P17">
        <f t="shared" si="0"/>
        <v>94</v>
      </c>
      <c r="Q17" t="str">
        <f>INDEX(産後ケア_調査票!$A$4:$A$455,P17)</f>
        <v>回答完了</v>
      </c>
      <c r="R17" t="str">
        <f t="shared" si="1"/>
        <v/>
      </c>
    </row>
    <row r="18" spans="2:18" x14ac:dyDescent="0.4">
      <c r="B18" t="s">
        <v>5921</v>
      </c>
      <c r="D18" s="4">
        <v>0.375</v>
      </c>
      <c r="N18" t="s">
        <v>142</v>
      </c>
      <c r="O18">
        <f>MATCH($N18,産後ケア_調査票!$A$4:$A$455,0)</f>
        <v>100</v>
      </c>
      <c r="P18">
        <f t="shared" si="0"/>
        <v>101</v>
      </c>
      <c r="Q18" t="str">
        <f>INDEX(産後ケア_調査票!$A$4:$A$455,P18)</f>
        <v>未回答</v>
      </c>
      <c r="R18" t="str">
        <f t="shared" si="1"/>
        <v>、質問16</v>
      </c>
    </row>
    <row r="19" spans="2:18" x14ac:dyDescent="0.4">
      <c r="B19" t="s">
        <v>5922</v>
      </c>
      <c r="D19" s="4">
        <v>0.41666666666666702</v>
      </c>
      <c r="N19" t="s">
        <v>151</v>
      </c>
      <c r="O19">
        <f>MATCH($N19,産後ケア_調査票!$A$4:$A$455,0)</f>
        <v>107</v>
      </c>
      <c r="P19">
        <f t="shared" si="0"/>
        <v>108</v>
      </c>
      <c r="Q19" t="str">
        <f>INDEX(産後ケア_調査票!$A$4:$A$455,P19)</f>
        <v>回答完了</v>
      </c>
      <c r="R19" t="str">
        <f t="shared" si="1"/>
        <v/>
      </c>
    </row>
    <row r="20" spans="2:18" x14ac:dyDescent="0.4">
      <c r="B20" t="s">
        <v>5923</v>
      </c>
      <c r="D20" s="4">
        <v>0.45833333333333298</v>
      </c>
      <c r="N20" t="s">
        <v>158</v>
      </c>
      <c r="O20">
        <f>MATCH($N20,産後ケア_調査票!$A$4:$A$455,0)</f>
        <v>114</v>
      </c>
      <c r="P20">
        <f t="shared" si="0"/>
        <v>115</v>
      </c>
      <c r="Q20" t="str">
        <f>INDEX(産後ケア_調査票!$A$4:$A$455,P20)</f>
        <v>回答完了</v>
      </c>
      <c r="R20" t="str">
        <f t="shared" si="1"/>
        <v/>
      </c>
    </row>
    <row r="21" spans="2:18" x14ac:dyDescent="0.4">
      <c r="B21" t="s">
        <v>3084</v>
      </c>
      <c r="D21" s="4">
        <v>0.5</v>
      </c>
      <c r="N21" t="s">
        <v>162</v>
      </c>
      <c r="O21">
        <f>MATCH($N21,産後ケア_調査票!$A$4:$A$455,0)</f>
        <v>124</v>
      </c>
      <c r="P21">
        <f t="shared" si="0"/>
        <v>125</v>
      </c>
      <c r="Q21" t="str">
        <f>INDEX(産後ケア_調査票!$A$4:$A$455,P21)</f>
        <v>回答完了</v>
      </c>
      <c r="R21" t="str">
        <f t="shared" si="1"/>
        <v/>
      </c>
    </row>
    <row r="22" spans="2:18" x14ac:dyDescent="0.4">
      <c r="B22" t="s">
        <v>5924</v>
      </c>
      <c r="D22" s="4">
        <v>0.54166666666666696</v>
      </c>
      <c r="N22" t="s">
        <v>171</v>
      </c>
      <c r="O22">
        <f>MATCH($N22,産後ケア_調査票!$A$4:$A$455,0)</f>
        <v>133</v>
      </c>
      <c r="P22">
        <f t="shared" si="0"/>
        <v>134</v>
      </c>
      <c r="Q22" t="str">
        <f>INDEX(産後ケア_調査票!$A$4:$A$455,P22)</f>
        <v>未回答</v>
      </c>
      <c r="R22" t="str">
        <f t="shared" si="1"/>
        <v>、質問20</v>
      </c>
    </row>
    <row r="23" spans="2:18" x14ac:dyDescent="0.4">
      <c r="B23" t="s">
        <v>3444</v>
      </c>
      <c r="D23" s="4">
        <v>0.58333333333333304</v>
      </c>
      <c r="N23" t="s">
        <v>176</v>
      </c>
      <c r="O23">
        <f>MATCH($N23,産後ケア_調査票!$A$4:$A$455,0)</f>
        <v>137</v>
      </c>
      <c r="P23">
        <f t="shared" si="0"/>
        <v>138</v>
      </c>
      <c r="Q23" t="str">
        <f>INDEX(産後ケア_調査票!$A$4:$A$455,P23)</f>
        <v>回答完了</v>
      </c>
      <c r="R23" t="str">
        <f t="shared" si="1"/>
        <v/>
      </c>
    </row>
    <row r="24" spans="2:18" x14ac:dyDescent="0.4">
      <c r="B24" t="s">
        <v>3550</v>
      </c>
      <c r="D24" s="4">
        <v>0.625</v>
      </c>
      <c r="N24" t="s">
        <v>187</v>
      </c>
      <c r="O24">
        <f>MATCH($N24,産後ケア_調査票!$A$4:$A$455,0)</f>
        <v>148</v>
      </c>
      <c r="P24">
        <f t="shared" si="0"/>
        <v>149</v>
      </c>
      <c r="Q24" t="str">
        <f>INDEX(産後ケア_調査票!$A$4:$A$455,P24)</f>
        <v>回答完了</v>
      </c>
      <c r="R24" t="str">
        <f t="shared" si="1"/>
        <v/>
      </c>
    </row>
    <row r="25" spans="2:18" x14ac:dyDescent="0.4">
      <c r="B25" t="s">
        <v>3715</v>
      </c>
      <c r="D25" s="4">
        <v>0.66666666666666696</v>
      </c>
      <c r="N25" t="s">
        <v>205</v>
      </c>
      <c r="O25">
        <f>MATCH($N25,産後ケア_調査票!$A$4:$A$455,0)</f>
        <v>165</v>
      </c>
      <c r="P25">
        <f t="shared" si="0"/>
        <v>166</v>
      </c>
      <c r="Q25" t="str">
        <f>INDEX(産後ケア_調査票!$A$4:$A$455,P25)</f>
        <v>回答完了</v>
      </c>
      <c r="R25" t="str">
        <f t="shared" si="1"/>
        <v/>
      </c>
    </row>
    <row r="26" spans="2:18" x14ac:dyDescent="0.4">
      <c r="B26" t="s">
        <v>3803</v>
      </c>
      <c r="D26" s="4">
        <v>0.70833333333333304</v>
      </c>
      <c r="N26" t="s">
        <v>213</v>
      </c>
      <c r="O26">
        <f>MATCH($N26,産後ケア_調査票!$A$4:$A$455,0)</f>
        <v>172</v>
      </c>
      <c r="P26">
        <f t="shared" si="0"/>
        <v>173</v>
      </c>
      <c r="Q26" t="str">
        <f>INDEX(産後ケア_調査票!$A$4:$A$455,P26)</f>
        <v>回答完了</v>
      </c>
      <c r="R26" t="str">
        <f t="shared" si="1"/>
        <v/>
      </c>
    </row>
    <row r="27" spans="2:18" x14ac:dyDescent="0.4">
      <c r="B27" t="s">
        <v>5925</v>
      </c>
      <c r="D27" s="4">
        <v>0.75</v>
      </c>
      <c r="E27" s="4"/>
      <c r="N27" t="s">
        <v>222</v>
      </c>
      <c r="O27">
        <f>MATCH($N27,産後ケア_調査票!$A$4:$A$455,0)</f>
        <v>180</v>
      </c>
      <c r="P27">
        <f t="shared" si="0"/>
        <v>181</v>
      </c>
      <c r="Q27" t="str">
        <f>INDEX(産後ケア_調査票!$A$4:$A$455,P27)</f>
        <v>未回答</v>
      </c>
      <c r="R27" t="str">
        <f t="shared" si="1"/>
        <v>、質問25</v>
      </c>
    </row>
    <row r="28" spans="2:18" x14ac:dyDescent="0.4">
      <c r="B28" t="s">
        <v>5926</v>
      </c>
      <c r="D28" s="4">
        <v>0.79166666666666596</v>
      </c>
      <c r="E28" s="4"/>
      <c r="N28" t="s">
        <v>233</v>
      </c>
      <c r="O28">
        <f>MATCH($N28,産後ケア_調査票!$A$4:$A$455,0)</f>
        <v>192</v>
      </c>
      <c r="P28">
        <f t="shared" si="0"/>
        <v>193</v>
      </c>
      <c r="Q28" t="str">
        <f>INDEX(産後ケア_調査票!$A$4:$A$455,P28)</f>
        <v>未回答</v>
      </c>
      <c r="R28" t="str">
        <f t="shared" si="1"/>
        <v>、質問26</v>
      </c>
    </row>
    <row r="29" spans="2:18" x14ac:dyDescent="0.4">
      <c r="B29" t="s">
        <v>4081</v>
      </c>
      <c r="D29" s="4">
        <v>0.83333333333333304</v>
      </c>
      <c r="N29" t="s">
        <v>238</v>
      </c>
      <c r="O29">
        <f>MATCH($N29,産後ケア_調査票!$A$4:$A$455,0)</f>
        <v>196</v>
      </c>
      <c r="P29">
        <f t="shared" si="0"/>
        <v>197</v>
      </c>
      <c r="Q29" t="str">
        <f>INDEX(産後ケア_調査票!$A$4:$A$455,P29)</f>
        <v>回答完了</v>
      </c>
      <c r="R29" t="str">
        <f t="shared" si="1"/>
        <v/>
      </c>
    </row>
    <row r="30" spans="2:18" x14ac:dyDescent="0.4">
      <c r="B30" t="s">
        <v>4206</v>
      </c>
      <c r="D30" s="4">
        <v>0.875</v>
      </c>
      <c r="N30" t="s">
        <v>247</v>
      </c>
      <c r="O30">
        <f>MATCH($N30,産後ケア_調査票!$A$4:$A$455,0)</f>
        <v>207</v>
      </c>
      <c r="P30">
        <f t="shared" si="0"/>
        <v>208</v>
      </c>
      <c r="Q30" t="str">
        <f>INDEX(産後ケア_調査票!$A$4:$A$455,P30)</f>
        <v>回答完了</v>
      </c>
      <c r="R30" t="str">
        <f t="shared" si="1"/>
        <v/>
      </c>
    </row>
    <row r="31" spans="2:18" x14ac:dyDescent="0.4">
      <c r="B31" t="s">
        <v>4325</v>
      </c>
      <c r="D31" s="4">
        <v>0.91666666666666596</v>
      </c>
      <c r="N31" t="s">
        <v>258</v>
      </c>
      <c r="O31">
        <f>MATCH($N31,産後ケア_調査票!$A$4:$A$455,0)</f>
        <v>216</v>
      </c>
      <c r="P31">
        <f t="shared" si="0"/>
        <v>217</v>
      </c>
      <c r="Q31" t="str">
        <f>INDEX(産後ケア_調査票!$A$4:$A$455,P31)</f>
        <v>回答完了</v>
      </c>
      <c r="R31" t="str">
        <f t="shared" si="1"/>
        <v/>
      </c>
    </row>
    <row r="32" spans="2:18" x14ac:dyDescent="0.4">
      <c r="B32" t="s">
        <v>4415</v>
      </c>
      <c r="D32" s="4">
        <v>0.95833333333333304</v>
      </c>
      <c r="N32" t="s">
        <v>265</v>
      </c>
      <c r="O32">
        <f>MATCH($N32,産後ケア_調査票!$A$4:$A$455,0)</f>
        <v>226</v>
      </c>
      <c r="P32">
        <f t="shared" si="0"/>
        <v>227</v>
      </c>
      <c r="Q32" t="str">
        <f>INDEX(産後ケア_調査票!$A$4:$A$455,P32)</f>
        <v>回答完了</v>
      </c>
      <c r="R32" t="str">
        <f t="shared" si="1"/>
        <v/>
      </c>
    </row>
    <row r="33" spans="2:18" x14ac:dyDescent="0.4">
      <c r="B33" t="s">
        <v>4472</v>
      </c>
      <c r="D33" s="4">
        <v>1</v>
      </c>
      <c r="N33" t="s">
        <v>282</v>
      </c>
      <c r="O33">
        <f>MATCH($N33,産後ケア_調査票!$A$4:$A$455,0)</f>
        <v>245</v>
      </c>
      <c r="P33">
        <f t="shared" si="0"/>
        <v>246</v>
      </c>
      <c r="Q33" t="str">
        <f>INDEX(産後ケア_調査票!$A$4:$A$455,P33)</f>
        <v>未回答</v>
      </c>
      <c r="R33" t="str">
        <f t="shared" si="1"/>
        <v>、質問31</v>
      </c>
    </row>
    <row r="34" spans="2:18" x14ac:dyDescent="0.4">
      <c r="B34" t="s">
        <v>4532</v>
      </c>
      <c r="N34" t="s">
        <v>317</v>
      </c>
      <c r="O34">
        <f>MATCH($N34,産後ケア_調査票!$A$4:$A$455,0)</f>
        <v>283</v>
      </c>
      <c r="P34">
        <f t="shared" si="0"/>
        <v>284</v>
      </c>
      <c r="Q34" t="str">
        <f>INDEX(産後ケア_調査票!$A$4:$A$455,P34)</f>
        <v>回答完了</v>
      </c>
      <c r="R34" t="str">
        <f t="shared" si="1"/>
        <v/>
      </c>
    </row>
    <row r="35" spans="2:18" x14ac:dyDescent="0.4">
      <c r="B35" t="s">
        <v>4617</v>
      </c>
      <c r="N35" t="s">
        <v>328</v>
      </c>
      <c r="O35">
        <f>MATCH($N35,産後ケア_調査票!$A$4:$A$455,0)</f>
        <v>295</v>
      </c>
      <c r="P35">
        <f t="shared" si="0"/>
        <v>296</v>
      </c>
      <c r="Q35" t="str">
        <f>INDEX(産後ケア_調査票!$A$4:$A$455,P35)</f>
        <v>未回答</v>
      </c>
      <c r="R35" t="str">
        <f t="shared" si="1"/>
        <v>、質問33</v>
      </c>
    </row>
    <row r="36" spans="2:18" x14ac:dyDescent="0.4">
      <c r="B36" t="s">
        <v>4688</v>
      </c>
      <c r="N36" t="s">
        <v>339</v>
      </c>
      <c r="O36">
        <f>MATCH($N36,産後ケア_調査票!$A$4:$A$455,0)</f>
        <v>306</v>
      </c>
      <c r="P36">
        <f t="shared" si="0"/>
        <v>307</v>
      </c>
      <c r="Q36" t="str">
        <f>INDEX(産後ケア_調査票!$A$4:$A$455,P36)</f>
        <v>回答完了</v>
      </c>
      <c r="R36" t="str">
        <f t="shared" si="1"/>
        <v/>
      </c>
    </row>
    <row r="37" spans="2:18" x14ac:dyDescent="0.4">
      <c r="B37" t="s">
        <v>4750</v>
      </c>
      <c r="N37" t="s">
        <v>342</v>
      </c>
      <c r="O37">
        <f>MATCH($N37,産後ケア_調査票!$A$4:$A$455,0)</f>
        <v>314</v>
      </c>
      <c r="P37">
        <f t="shared" si="0"/>
        <v>315</v>
      </c>
      <c r="Q37" t="str">
        <f>INDEX(産後ケア_調査票!$A$4:$A$455,P37)</f>
        <v>回答完了</v>
      </c>
      <c r="R37" t="str">
        <f t="shared" si="1"/>
        <v/>
      </c>
    </row>
    <row r="38" spans="2:18" x14ac:dyDescent="0.4">
      <c r="B38" t="s">
        <v>4826</v>
      </c>
      <c r="N38" t="s">
        <v>356</v>
      </c>
      <c r="O38">
        <f>MATCH($N38,産後ケア_調査票!$A$4:$A$455,0)</f>
        <v>326</v>
      </c>
      <c r="P38">
        <f t="shared" si="0"/>
        <v>327</v>
      </c>
      <c r="Q38" t="str">
        <f>INDEX(産後ケア_調査票!$A$4:$A$455,P38)</f>
        <v>未回答</v>
      </c>
      <c r="R38" t="str">
        <f t="shared" si="1"/>
        <v>、質問36</v>
      </c>
    </row>
    <row r="39" spans="2:18" x14ac:dyDescent="0.4">
      <c r="B39" t="s">
        <v>4882</v>
      </c>
      <c r="N39" t="s">
        <v>367</v>
      </c>
      <c r="O39">
        <f>MATCH($N39,産後ケア_調査票!$A$4:$A$455,0)</f>
        <v>337</v>
      </c>
      <c r="P39">
        <f t="shared" si="0"/>
        <v>338</v>
      </c>
      <c r="Q39" t="str">
        <f>INDEX(産後ケア_調査票!$A$4:$A$455,P39)</f>
        <v>回答完了</v>
      </c>
      <c r="R39" t="str">
        <f t="shared" si="1"/>
        <v/>
      </c>
    </row>
    <row r="40" spans="2:18" x14ac:dyDescent="0.4">
      <c r="B40" t="s">
        <v>4945</v>
      </c>
      <c r="N40" t="s">
        <v>373</v>
      </c>
      <c r="O40">
        <f>MATCH($N40,産後ケア_調査票!$A$4:$A$455,0)</f>
        <v>343</v>
      </c>
      <c r="P40">
        <f t="shared" si="0"/>
        <v>344</v>
      </c>
      <c r="Q40" t="str">
        <f>INDEX(産後ケア_調査票!$A$4:$A$455,P40)</f>
        <v>回答完了</v>
      </c>
      <c r="R40" t="str">
        <f t="shared" si="1"/>
        <v/>
      </c>
    </row>
    <row r="41" spans="2:18" x14ac:dyDescent="0.4">
      <c r="B41" t="s">
        <v>5051</v>
      </c>
      <c r="N41" t="s">
        <v>379</v>
      </c>
      <c r="O41">
        <f>MATCH($N41,産後ケア_調査票!$A$4:$A$455,0)</f>
        <v>348</v>
      </c>
      <c r="P41">
        <f t="shared" si="0"/>
        <v>349</v>
      </c>
      <c r="Q41" t="str">
        <f>INDEX(産後ケア_調査票!$A$4:$A$455,P41)</f>
        <v>未回答</v>
      </c>
      <c r="R41" t="str">
        <f t="shared" si="1"/>
        <v>、質問39</v>
      </c>
    </row>
    <row r="42" spans="2:18" x14ac:dyDescent="0.4">
      <c r="B42" t="s">
        <v>5233</v>
      </c>
      <c r="N42" t="s">
        <v>384</v>
      </c>
      <c r="O42">
        <f>MATCH($N42,産後ケア_調査票!$A$4:$A$455,0)</f>
        <v>352</v>
      </c>
      <c r="P42">
        <f t="shared" si="0"/>
        <v>353</v>
      </c>
      <c r="Q42" t="str">
        <f>INDEX(産後ケア_調査票!$A$4:$A$455,P42)</f>
        <v>未回答</v>
      </c>
      <c r="R42" t="str">
        <f t="shared" si="1"/>
        <v>、質問40</v>
      </c>
    </row>
    <row r="43" spans="2:18" x14ac:dyDescent="0.4">
      <c r="B43" t="s">
        <v>5297</v>
      </c>
      <c r="N43" t="s">
        <v>391</v>
      </c>
      <c r="O43">
        <f>MATCH($N43,産後ケア_調査票!$A$4:$A$455,0)</f>
        <v>361</v>
      </c>
      <c r="P43">
        <f t="shared" si="0"/>
        <v>362</v>
      </c>
      <c r="Q43" t="str">
        <f>INDEX(産後ケア_調査票!$A$4:$A$455,P43)</f>
        <v>未回答</v>
      </c>
      <c r="R43" t="str">
        <f t="shared" si="1"/>
        <v>、質問41</v>
      </c>
    </row>
    <row r="44" spans="2:18" x14ac:dyDescent="0.4">
      <c r="B44" t="s">
        <v>5364</v>
      </c>
      <c r="N44" t="s">
        <v>398</v>
      </c>
      <c r="O44">
        <f>MATCH($N44,産後ケア_調査票!$A$4:$A$455,0)</f>
        <v>369</v>
      </c>
      <c r="P44">
        <f t="shared" si="0"/>
        <v>370</v>
      </c>
      <c r="Q44" t="str">
        <f>INDEX(産後ケア_調査票!$A$4:$A$455,P44)</f>
        <v>未回答</v>
      </c>
      <c r="R44" t="str">
        <f t="shared" si="1"/>
        <v>、質問42</v>
      </c>
    </row>
    <row r="45" spans="2:18" x14ac:dyDescent="0.4">
      <c r="B45" t="s">
        <v>5498</v>
      </c>
      <c r="N45" t="s">
        <v>405</v>
      </c>
      <c r="O45">
        <f>MATCH($N45,産後ケア_調査票!$A$4:$A$455,0)</f>
        <v>376</v>
      </c>
      <c r="P45">
        <f t="shared" si="0"/>
        <v>377</v>
      </c>
      <c r="Q45" t="str">
        <f>INDEX(産後ケア_調査票!$A$4:$A$455,P45)</f>
        <v>回答完了</v>
      </c>
      <c r="R45" t="str">
        <f t="shared" si="1"/>
        <v/>
      </c>
    </row>
    <row r="46" spans="2:18" x14ac:dyDescent="0.4">
      <c r="B46" t="s">
        <v>5557</v>
      </c>
      <c r="N46" t="s">
        <v>414</v>
      </c>
      <c r="O46">
        <f>MATCH($N46,産後ケア_調査票!$A$4:$A$455,0)</f>
        <v>385</v>
      </c>
      <c r="P46">
        <f t="shared" si="0"/>
        <v>386</v>
      </c>
      <c r="Q46" t="str">
        <f>INDEX(産後ケア_調査票!$A$4:$A$455,P46)</f>
        <v>未回答</v>
      </c>
      <c r="R46" t="str">
        <f t="shared" si="1"/>
        <v>、質問44</v>
      </c>
    </row>
    <row r="47" spans="2:18" x14ac:dyDescent="0.4">
      <c r="B47" t="s">
        <v>5927</v>
      </c>
      <c r="N47" t="s">
        <v>419</v>
      </c>
      <c r="O47">
        <f>MATCH($N47,産後ケア_調査票!$A$4:$A$455,0)</f>
        <v>389</v>
      </c>
      <c r="P47">
        <f t="shared" si="0"/>
        <v>390</v>
      </c>
      <c r="Q47" t="str">
        <f>INDEX(産後ケア_調査票!$A$4:$A$455,P47)</f>
        <v>未回答</v>
      </c>
      <c r="R47" t="str">
        <f t="shared" si="1"/>
        <v>、質問45</v>
      </c>
    </row>
    <row r="48" spans="2:18" x14ac:dyDescent="0.4">
      <c r="B48" t="s">
        <v>5769</v>
      </c>
      <c r="N48" t="s">
        <v>423</v>
      </c>
      <c r="O48">
        <f>MATCH($N48,産後ケア_調査票!$A$4:$A$455,0)</f>
        <v>393</v>
      </c>
      <c r="P48">
        <f t="shared" si="0"/>
        <v>394</v>
      </c>
      <c r="Q48" t="str">
        <f>INDEX(産後ケア_調査票!$A$4:$A$455,P48)</f>
        <v>未回答</v>
      </c>
      <c r="R48" t="str">
        <f t="shared" si="1"/>
        <v>、質問46</v>
      </c>
    </row>
    <row r="49" spans="14:18" x14ac:dyDescent="0.4">
      <c r="N49" t="s">
        <v>425</v>
      </c>
      <c r="O49">
        <f>MATCH($N49,産後ケア_調査票!$A$4:$A$455,0)</f>
        <v>396</v>
      </c>
      <c r="P49">
        <f t="shared" si="0"/>
        <v>397</v>
      </c>
      <c r="Q49" t="str">
        <f>INDEX(産後ケア_調査票!$A$4:$A$455,P49)</f>
        <v>回答完了</v>
      </c>
      <c r="R49" t="str">
        <f t="shared" si="1"/>
        <v/>
      </c>
    </row>
    <row r="50" spans="14:18" x14ac:dyDescent="0.4">
      <c r="N50" t="s">
        <v>437</v>
      </c>
      <c r="O50">
        <f>MATCH($N50,産後ケア_調査票!$A$4:$A$455,0)</f>
        <v>410</v>
      </c>
      <c r="P50">
        <f t="shared" si="0"/>
        <v>411</v>
      </c>
      <c r="Q50" t="str">
        <f>INDEX(産後ケア_調査票!$A$4:$A$455,P50)</f>
        <v>回答完了</v>
      </c>
      <c r="R50" t="str">
        <f t="shared" si="1"/>
        <v/>
      </c>
    </row>
    <row r="51" spans="14:18" x14ac:dyDescent="0.4">
      <c r="N51" t="s">
        <v>445</v>
      </c>
      <c r="O51">
        <f>MATCH($N51,産後ケア_調査票!$A$4:$A$455,0)</f>
        <v>421</v>
      </c>
      <c r="P51">
        <f t="shared" si="0"/>
        <v>422</v>
      </c>
      <c r="Q51" t="str">
        <f>INDEX(産後ケア_調査票!$A$4:$A$455,P51)</f>
        <v>未回答</v>
      </c>
      <c r="R51" t="str">
        <f t="shared" si="1"/>
        <v>、質問49</v>
      </c>
    </row>
    <row r="52" spans="14:18" x14ac:dyDescent="0.4">
      <c r="N52" t="s">
        <v>460</v>
      </c>
      <c r="O52">
        <f>MATCH($N52,産後ケア_調査票!$A$4:$A$455,0)</f>
        <v>439</v>
      </c>
      <c r="P52">
        <f t="shared" si="0"/>
        <v>440</v>
      </c>
      <c r="Q52" t="str">
        <f>INDEX(産後ケア_調査票!$A$4:$A$455,P52)</f>
        <v>未回答</v>
      </c>
      <c r="R52" t="str">
        <f t="shared" si="1"/>
        <v>、質問50</v>
      </c>
    </row>
    <row r="53" spans="14:18" x14ac:dyDescent="0.4">
      <c r="N53" t="s">
        <v>474</v>
      </c>
      <c r="O53">
        <f>MATCH($N53,産後ケア_調査票!$A$4:$A$455,0)</f>
        <v>451</v>
      </c>
      <c r="P53">
        <f t="shared" si="0"/>
        <v>452</v>
      </c>
      <c r="Q53" t="str">
        <f>INDEX(産後ケア_調査票!$A$4:$A$455,P53)</f>
        <v>未回答</v>
      </c>
      <c r="R53" t="str">
        <f t="shared" si="1"/>
        <v>、質問51</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3331DEBD037A4FAA9E167F146D2309" ma:contentTypeVersion="14" ma:contentTypeDescription="新しいドキュメントを作成します。" ma:contentTypeScope="" ma:versionID="021eb07f2475615fa562824085fdb824">
  <xsd:schema xmlns:xsd="http://www.w3.org/2001/XMLSchema" xmlns:xs="http://www.w3.org/2001/XMLSchema" xmlns:p="http://schemas.microsoft.com/office/2006/metadata/properties" xmlns:ns2="df0bcabd-8824-4c25-87da-05802dae4c19" xmlns:ns3="7f1e29f5-1aa2-4ed7-a4c5-0f459278da93" targetNamespace="http://schemas.microsoft.com/office/2006/metadata/properties" ma:root="true" ma:fieldsID="a5816718cf914fd46442909848f50bac" ns2:_="" ns3:_="">
    <xsd:import namespace="df0bcabd-8824-4c25-87da-05802dae4c19"/>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_x73ed__x4f1a__x8b70_"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0bcabd-8824-4c25-87da-05802dae4c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73ed__x4f1a__x8b70_" ma:index="20" nillable="true" ma:displayName="班会議" ma:format="Dropdown" ma:internalName="_x73ed__x4f1a__x8b70_">
      <xsd:simpleType>
        <xsd:restriction base="dms:Text">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464a6b6-4d2b-4317-9e16-3ba16f111bd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f0bcabd-8824-4c25-87da-05802dae4c19">
      <Terms xmlns="http://schemas.microsoft.com/office/infopath/2007/PartnerControls"/>
    </lcf76f155ced4ddcb4097134ff3c332f>
    <TaxCatchAll xmlns="7f1e29f5-1aa2-4ed7-a4c5-0f459278da93" xsi:nil="true"/>
    <_x73ed__x4f1a__x8b70_ xmlns="df0bcabd-8824-4c25-87da-05802dae4c1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63CDD3-B537-4BBD-85C8-0EB24C751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0bcabd-8824-4c25-87da-05802dae4c19"/>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6D272A-3D87-4705-90DD-BBD5C8A09ACF}">
  <ds:schemaRefs>
    <ds:schemaRef ds:uri="http://schemas.microsoft.com/office/2006/metadata/properties"/>
    <ds:schemaRef ds:uri="http://schemas.microsoft.com/office/infopath/2007/PartnerControls"/>
    <ds:schemaRef ds:uri="df0bcabd-8824-4c25-87da-05802dae4c19"/>
    <ds:schemaRef ds:uri="7f1e29f5-1aa2-4ed7-a4c5-0f459278da93"/>
  </ds:schemaRefs>
</ds:datastoreItem>
</file>

<file path=customXml/itemProps3.xml><?xml version="1.0" encoding="utf-8"?>
<ds:datastoreItem xmlns:ds="http://schemas.openxmlformats.org/officeDocument/2006/customXml" ds:itemID="{A35BE9A4-10CB-46B5-B829-725358E9FC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vt:lpstr>
      <vt:lpstr>産後ケア_調査票</vt:lpstr>
      <vt:lpstr>自治体コード_最後に非表示</vt:lpstr>
      <vt:lpstr>調査票管理表※最後に非表示に</vt:lpstr>
      <vt:lpstr>はじめに!_Hlk145499219</vt:lpstr>
      <vt:lpstr>はじめに!Print_Area</vt:lpstr>
      <vt:lpstr>産後ケア_調査票!Print_Area</vt:lpstr>
      <vt:lpstr>自治体コード_最後に非表示!Print_Area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新田　郁海　コンサルティング人材開発室</dc:creator>
  <cp:keywords/>
  <dc:description/>
  <cp:lastModifiedBy>新田　郁海　コンサルティング人材開発室</cp:lastModifiedBy>
  <cp:revision/>
  <dcterms:created xsi:type="dcterms:W3CDTF">2023-07-31T05:31:56Z</dcterms:created>
  <dcterms:modified xsi:type="dcterms:W3CDTF">2023-09-27T08:23:43Z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0x0101000F3331DEBD037A4FAA9E167F146D2309</vt:lpwstr>
  </property>
  <property fmtid="{D5CDD505-2E9C-101B-9397-08002B2CF9AE}" pid="3" name="MediaServiceImageTags">
    <vt:lpwstr/>
  </property>
</Properties>
</file>