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oco\2023\8169314R5子子_認可外保育施設\21.アンケート調査\3.調査票\"/>
    </mc:Choice>
  </mc:AlternateContent>
  <xr:revisionPtr revIDLastSave="0" documentId="13_ncr:1_{585E6E34-3DF2-460F-89A9-3DF9256F776C}" xr6:coauthVersionLast="47" xr6:coauthVersionMax="47" xr10:uidLastSave="{00000000-0000-0000-0000-000000000000}"/>
  <workbookProtection workbookAlgorithmName="SHA-512" workbookHashValue="uVYmLpo6K8WtkdyH1ApfztuGpC73muIlCEDUuKVKxTt351F8fzNQBdqwHEUWbRFtQSw7uljEzyMDK5SrIgEACg==" workbookSaltValue="rHuJO4PtrJS4hoOXJR54hQ==" workbookSpinCount="100000" lockStructure="1"/>
  <bookViews>
    <workbookView xWindow="-120" yWindow="-120" windowWidth="29040" windowHeight="17640" xr2:uid="{F70E1FFE-22F5-4713-844E-168E87E4F8B2}"/>
  </bookViews>
  <sheets>
    <sheet name="シート1" sheetId="9" r:id="rId1"/>
    <sheet name="シート2" sheetId="3" r:id="rId2"/>
    <sheet name="シート3" sheetId="6" r:id="rId3"/>
    <sheet name="シート4" sheetId="7" r:id="rId4"/>
    <sheet name="自治体リストR3" sheetId="10" r:id="rId5"/>
  </sheets>
  <definedNames>
    <definedName name="_xlnm.Print_Area" localSheetId="0">シート1!$B$2:$Q$22</definedName>
    <definedName name="_xlnm.Print_Area" localSheetId="1">シート2!$B$2:$V$147</definedName>
    <definedName name="_xlnm.Print_Area" localSheetId="2">シート3!$B$2:$Z$217</definedName>
    <definedName name="_xlnm.Print_Area" localSheetId="3">シート4!$B$2:$Q$138</definedName>
    <definedName name="_xlnm.Print_Area" localSheetId="4">自治体リストR3!$A$1:$I$137</definedName>
    <definedName name="_xlnm.Print_Titles" localSheetId="4">自治体リストR3!$1:$2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13" i="6" l="1"/>
  <c r="X131" i="3"/>
  <c r="C213" i="6" l="1"/>
  <c r="Y22" i="6"/>
  <c r="Y21" i="6"/>
  <c r="Y20" i="6"/>
  <c r="Y19" i="6"/>
  <c r="Y18" i="6"/>
  <c r="Y17" i="6"/>
  <c r="X22" i="6"/>
  <c r="X21" i="6"/>
  <c r="X20" i="6"/>
  <c r="X19" i="6"/>
  <c r="X18" i="6"/>
  <c r="X17" i="6"/>
  <c r="Y16" i="6"/>
  <c r="X16" i="6"/>
  <c r="AB41" i="6"/>
  <c r="G16" i="6"/>
  <c r="AB168" i="6"/>
  <c r="AB167" i="6"/>
  <c r="AB188" i="6"/>
  <c r="AB187" i="6"/>
  <c r="AB184" i="6"/>
  <c r="AB183" i="6"/>
  <c r="AB180" i="6"/>
  <c r="AB179" i="6"/>
  <c r="AB176" i="6"/>
  <c r="AB175" i="6"/>
  <c r="AB172" i="6"/>
  <c r="AB171" i="6"/>
  <c r="BA134" i="6"/>
  <c r="AV134" i="6"/>
  <c r="AQ134" i="6"/>
  <c r="AL134" i="6"/>
  <c r="AG131" i="6"/>
  <c r="AB130" i="6"/>
  <c r="AB34" i="6"/>
  <c r="AB33" i="6"/>
  <c r="AB32" i="6"/>
  <c r="AB31" i="6"/>
  <c r="AB30" i="6"/>
  <c r="AB29" i="6"/>
  <c r="AB28" i="6"/>
  <c r="H48" i="6" l="1"/>
  <c r="H47" i="6" s="1"/>
  <c r="H60" i="6"/>
  <c r="H59" i="6" s="1"/>
  <c r="H57" i="6"/>
  <c r="H56" i="6" s="1"/>
  <c r="H54" i="6"/>
  <c r="H53" i="6" s="1"/>
  <c r="H51" i="6"/>
  <c r="H50" i="6" s="1"/>
  <c r="H45" i="6"/>
  <c r="H43" i="6" s="1"/>
  <c r="H44" i="6"/>
  <c r="H42" i="6" s="1"/>
  <c r="BJ127" i="6" l="1"/>
  <c r="BJ122" i="6"/>
  <c r="BJ119" i="6"/>
  <c r="BJ104" i="6"/>
  <c r="BE127" i="6"/>
  <c r="BE122" i="6"/>
  <c r="BE119" i="6"/>
  <c r="BE104" i="6"/>
  <c r="AZ127" i="6"/>
  <c r="AZ122" i="6"/>
  <c r="AZ119" i="6"/>
  <c r="AZ104" i="6"/>
  <c r="BI131" i="6"/>
  <c r="BI130" i="6"/>
  <c r="BI129" i="6"/>
  <c r="BI128" i="6"/>
  <c r="BI126" i="6"/>
  <c r="BI125" i="6"/>
  <c r="BI124" i="6"/>
  <c r="BI123" i="6"/>
  <c r="BI121" i="6"/>
  <c r="BI120" i="6"/>
  <c r="BI106" i="6"/>
  <c r="BI105" i="6"/>
  <c r="BD131" i="6"/>
  <c r="BD130" i="6"/>
  <c r="BD129" i="6"/>
  <c r="BD128" i="6"/>
  <c r="BD126" i="6"/>
  <c r="BD125" i="6"/>
  <c r="BD124" i="6"/>
  <c r="BD123" i="6"/>
  <c r="BD121" i="6"/>
  <c r="BD120" i="6"/>
  <c r="BD106" i="6"/>
  <c r="BD105" i="6"/>
  <c r="AY131" i="6"/>
  <c r="AY130" i="6"/>
  <c r="AY129" i="6"/>
  <c r="AY128" i="6"/>
  <c r="AY126" i="6"/>
  <c r="AY125" i="6"/>
  <c r="AY124" i="6"/>
  <c r="AY123" i="6"/>
  <c r="AY121" i="6"/>
  <c r="AY120" i="6"/>
  <c r="AY106" i="6"/>
  <c r="AY105" i="6"/>
  <c r="BG152" i="6"/>
  <c r="BG148" i="6"/>
  <c r="BG139" i="6"/>
  <c r="BG136" i="6"/>
  <c r="BG132" i="6"/>
  <c r="BG118" i="6"/>
  <c r="BG115" i="6"/>
  <c r="BG109" i="6"/>
  <c r="BG103" i="6"/>
  <c r="BB152" i="6"/>
  <c r="BB148" i="6"/>
  <c r="BB139" i="6"/>
  <c r="BB136" i="6"/>
  <c r="BB132" i="6"/>
  <c r="BB118" i="6"/>
  <c r="BB115" i="6"/>
  <c r="BB109" i="6"/>
  <c r="BB103" i="6"/>
  <c r="AW152" i="6"/>
  <c r="AW148" i="6"/>
  <c r="AW139" i="6"/>
  <c r="AW136" i="6"/>
  <c r="AW132" i="6"/>
  <c r="AW118" i="6"/>
  <c r="AW115" i="6"/>
  <c r="AW109" i="6"/>
  <c r="AW103" i="6"/>
  <c r="BF154" i="6"/>
  <c r="BF153" i="6"/>
  <c r="BF151" i="6"/>
  <c r="BF150" i="6"/>
  <c r="BF149" i="6"/>
  <c r="BF147" i="6"/>
  <c r="BF146" i="6"/>
  <c r="BF145" i="6"/>
  <c r="BF144" i="6"/>
  <c r="BF143" i="6"/>
  <c r="BF142" i="6"/>
  <c r="BF141" i="6"/>
  <c r="BF140" i="6"/>
  <c r="BF138" i="6"/>
  <c r="BF137" i="6"/>
  <c r="BF135" i="6"/>
  <c r="BF134" i="6"/>
  <c r="BF133" i="6"/>
  <c r="BF131" i="6"/>
  <c r="BF130" i="6"/>
  <c r="BF129" i="6"/>
  <c r="BF128" i="6"/>
  <c r="BF127" i="6"/>
  <c r="BF126" i="6"/>
  <c r="BF125" i="6"/>
  <c r="BF124" i="6"/>
  <c r="BF123" i="6"/>
  <c r="BF122" i="6"/>
  <c r="BF121" i="6"/>
  <c r="BF120" i="6"/>
  <c r="BF119" i="6"/>
  <c r="BF117" i="6"/>
  <c r="BF116" i="6"/>
  <c r="BF114" i="6"/>
  <c r="BF113" i="6"/>
  <c r="BF112" i="6"/>
  <c r="BF111" i="6"/>
  <c r="BF110" i="6"/>
  <c r="BF108" i="6"/>
  <c r="BF107" i="6"/>
  <c r="BF106" i="6"/>
  <c r="BF105" i="6"/>
  <c r="BF104" i="6"/>
  <c r="BA154" i="6"/>
  <c r="BA153" i="6"/>
  <c r="BA151" i="6"/>
  <c r="BA150" i="6"/>
  <c r="BA149" i="6"/>
  <c r="BA147" i="6"/>
  <c r="BA146" i="6"/>
  <c r="BA145" i="6"/>
  <c r="BA144" i="6"/>
  <c r="BA143" i="6"/>
  <c r="BA142" i="6"/>
  <c r="BA141" i="6"/>
  <c r="BA140" i="6"/>
  <c r="BA138" i="6"/>
  <c r="BA137" i="6"/>
  <c r="BA135" i="6"/>
  <c r="BA133" i="6"/>
  <c r="BA131" i="6"/>
  <c r="BA130" i="6"/>
  <c r="BA129" i="6"/>
  <c r="BA128" i="6"/>
  <c r="BA127" i="6"/>
  <c r="BA126" i="6"/>
  <c r="BA125" i="6"/>
  <c r="BA124" i="6"/>
  <c r="BA123" i="6"/>
  <c r="BA122" i="6"/>
  <c r="BA121" i="6"/>
  <c r="BA120" i="6"/>
  <c r="BA119" i="6"/>
  <c r="BA117" i="6"/>
  <c r="BA116" i="6"/>
  <c r="BA114" i="6"/>
  <c r="BA113" i="6"/>
  <c r="BA112" i="6"/>
  <c r="BA111" i="6"/>
  <c r="BA110" i="6"/>
  <c r="BA108" i="6"/>
  <c r="BA107" i="6"/>
  <c r="BA106" i="6"/>
  <c r="BA105" i="6"/>
  <c r="BA104" i="6"/>
  <c r="AV154" i="6"/>
  <c r="AV153" i="6"/>
  <c r="AV151" i="6"/>
  <c r="AV150" i="6"/>
  <c r="AV149" i="6"/>
  <c r="AV147" i="6"/>
  <c r="AV146" i="6"/>
  <c r="AV145" i="6"/>
  <c r="AV144" i="6"/>
  <c r="AV143" i="6"/>
  <c r="AV142" i="6"/>
  <c r="AV141" i="6"/>
  <c r="AV140" i="6"/>
  <c r="AV138" i="6"/>
  <c r="AV137" i="6"/>
  <c r="AV135" i="6"/>
  <c r="AV133" i="6"/>
  <c r="AV131" i="6"/>
  <c r="AV130" i="6"/>
  <c r="AV129" i="6"/>
  <c r="AV128" i="6"/>
  <c r="AV127" i="6"/>
  <c r="AV126" i="6"/>
  <c r="AV125" i="6"/>
  <c r="AV124" i="6"/>
  <c r="AV123" i="6"/>
  <c r="AV122" i="6"/>
  <c r="AV121" i="6"/>
  <c r="AV120" i="6"/>
  <c r="AV119" i="6"/>
  <c r="AV117" i="6"/>
  <c r="AV116" i="6"/>
  <c r="AV114" i="6"/>
  <c r="AV113" i="6"/>
  <c r="AV112" i="6"/>
  <c r="AV111" i="6"/>
  <c r="AV110" i="6"/>
  <c r="AV108" i="6"/>
  <c r="AV107" i="6"/>
  <c r="AV106" i="6"/>
  <c r="AV105" i="6"/>
  <c r="AV104" i="6"/>
  <c r="AQ104" i="6"/>
  <c r="AU127" i="6" l="1"/>
  <c r="AU122" i="6"/>
  <c r="AU119" i="6"/>
  <c r="AU104" i="6"/>
  <c r="AT105" i="6"/>
  <c r="AQ154" i="6"/>
  <c r="AQ153" i="6"/>
  <c r="AQ151" i="6"/>
  <c r="AQ150" i="6"/>
  <c r="AQ149" i="6"/>
  <c r="AQ147" i="6"/>
  <c r="AQ146" i="6"/>
  <c r="AQ145" i="6"/>
  <c r="AQ144" i="6"/>
  <c r="AQ143" i="6"/>
  <c r="AQ142" i="6"/>
  <c r="AQ141" i="6"/>
  <c r="AQ140" i="6"/>
  <c r="AQ138" i="6"/>
  <c r="AQ137" i="6"/>
  <c r="AQ135" i="6"/>
  <c r="AQ133" i="6"/>
  <c r="AQ131" i="6"/>
  <c r="AQ130" i="6"/>
  <c r="AQ129" i="6"/>
  <c r="AQ128" i="6"/>
  <c r="AQ127" i="6"/>
  <c r="AQ126" i="6"/>
  <c r="AQ125" i="6"/>
  <c r="AQ124" i="6"/>
  <c r="AQ123" i="6"/>
  <c r="AQ122" i="6"/>
  <c r="AQ121" i="6"/>
  <c r="AQ120" i="6"/>
  <c r="AQ119" i="6"/>
  <c r="AQ117" i="6"/>
  <c r="AQ116" i="6"/>
  <c r="AQ114" i="6"/>
  <c r="AQ113" i="6"/>
  <c r="AQ112" i="6"/>
  <c r="AQ111" i="6"/>
  <c r="AQ110" i="6"/>
  <c r="AQ108" i="6"/>
  <c r="AQ107" i="6"/>
  <c r="AQ106" i="6"/>
  <c r="AQ105" i="6"/>
  <c r="AT131" i="6"/>
  <c r="AT130" i="6"/>
  <c r="AT129" i="6"/>
  <c r="AT128" i="6"/>
  <c r="AT126" i="6"/>
  <c r="AT125" i="6"/>
  <c r="AT124" i="6"/>
  <c r="AT123" i="6"/>
  <c r="AT121" i="6"/>
  <c r="AT120" i="6"/>
  <c r="AT106" i="6"/>
  <c r="AR148" i="6"/>
  <c r="AR152" i="6"/>
  <c r="AR139" i="6"/>
  <c r="AR136" i="6"/>
  <c r="AR132" i="6"/>
  <c r="AR118" i="6"/>
  <c r="AR115" i="6"/>
  <c r="AR109" i="6"/>
  <c r="AR103" i="6"/>
  <c r="AP127" i="6"/>
  <c r="AP122" i="6"/>
  <c r="AP119" i="6"/>
  <c r="AP104" i="6"/>
  <c r="AO131" i="6"/>
  <c r="AO130" i="6"/>
  <c r="AO129" i="6"/>
  <c r="AO128" i="6"/>
  <c r="AO126" i="6"/>
  <c r="AO125" i="6"/>
  <c r="AO124" i="6"/>
  <c r="AO123" i="6"/>
  <c r="AO121" i="6"/>
  <c r="AO120" i="6"/>
  <c r="AO106" i="6"/>
  <c r="AO105" i="6"/>
  <c r="AM152" i="6"/>
  <c r="AM148" i="6"/>
  <c r="AM139" i="6"/>
  <c r="AM136" i="6"/>
  <c r="AM132" i="6"/>
  <c r="AM118" i="6"/>
  <c r="AM115" i="6"/>
  <c r="AM109" i="6"/>
  <c r="AM103" i="6"/>
  <c r="AL104" i="6"/>
  <c r="J136" i="7"/>
  <c r="D130" i="7"/>
  <c r="N129" i="7"/>
  <c r="J124" i="7"/>
  <c r="D118" i="7"/>
  <c r="N117" i="7"/>
  <c r="J112" i="7"/>
  <c r="D111" i="7"/>
  <c r="J102"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M60" i="7"/>
  <c r="L60" i="7"/>
  <c r="N54" i="7"/>
  <c r="D53" i="7"/>
  <c r="M18" i="7"/>
  <c r="L18" i="7"/>
  <c r="N10" i="7"/>
  <c r="D9" i="7"/>
  <c r="E213" i="6"/>
  <c r="E203" i="6"/>
  <c r="K189" i="6"/>
  <c r="AC189" i="6" s="1"/>
  <c r="J189" i="6"/>
  <c r="I189" i="6"/>
  <c r="H189" i="6"/>
  <c r="K185" i="6"/>
  <c r="AC185" i="6" s="1"/>
  <c r="J185" i="6"/>
  <c r="I185" i="6"/>
  <c r="H185" i="6"/>
  <c r="AB185" i="6" s="1"/>
  <c r="K181" i="6"/>
  <c r="AC181" i="6" s="1"/>
  <c r="J181" i="6"/>
  <c r="I181" i="6"/>
  <c r="H181" i="6"/>
  <c r="K177" i="6"/>
  <c r="AC177" i="6" s="1"/>
  <c r="J177" i="6"/>
  <c r="I177" i="6"/>
  <c r="H177" i="6"/>
  <c r="AB177" i="6" s="1"/>
  <c r="K173" i="6"/>
  <c r="AC173" i="6" s="1"/>
  <c r="J173" i="6"/>
  <c r="I173" i="6"/>
  <c r="H173" i="6"/>
  <c r="K169" i="6"/>
  <c r="AC169" i="6" s="1"/>
  <c r="J169" i="6"/>
  <c r="I169" i="6"/>
  <c r="H169" i="6"/>
  <c r="AB169" i="6" s="1"/>
  <c r="AL154" i="6"/>
  <c r="AG154" i="6"/>
  <c r="AB154" i="6"/>
  <c r="AL153" i="6"/>
  <c r="AG153" i="6"/>
  <c r="AB153" i="6"/>
  <c r="AH152" i="6"/>
  <c r="AC152" i="6"/>
  <c r="AL151" i="6"/>
  <c r="AG151" i="6"/>
  <c r="AB151" i="6"/>
  <c r="AL150" i="6"/>
  <c r="AG150" i="6"/>
  <c r="AB150" i="6"/>
  <c r="AL149" i="6"/>
  <c r="AG149" i="6"/>
  <c r="AB149" i="6"/>
  <c r="AH148" i="6"/>
  <c r="AC148" i="6"/>
  <c r="AL147" i="6"/>
  <c r="AG147" i="6"/>
  <c r="AB147" i="6"/>
  <c r="AL146" i="6"/>
  <c r="AG146" i="6"/>
  <c r="AB146" i="6"/>
  <c r="AL145" i="6"/>
  <c r="AG145" i="6"/>
  <c r="AB145" i="6"/>
  <c r="AL144" i="6"/>
  <c r="AG144" i="6"/>
  <c r="AB144" i="6"/>
  <c r="AL143" i="6"/>
  <c r="AG143" i="6"/>
  <c r="AB143" i="6"/>
  <c r="AL142" i="6"/>
  <c r="AG142" i="6"/>
  <c r="AB142" i="6"/>
  <c r="AL141" i="6"/>
  <c r="AG141" i="6"/>
  <c r="AB141" i="6"/>
  <c r="AL140" i="6"/>
  <c r="AG140" i="6"/>
  <c r="AB140" i="6"/>
  <c r="AH139" i="6"/>
  <c r="AC139" i="6"/>
  <c r="AL138" i="6"/>
  <c r="AG138" i="6"/>
  <c r="AB138" i="6"/>
  <c r="AL137" i="6"/>
  <c r="AG137" i="6"/>
  <c r="AB137" i="6"/>
  <c r="AH136" i="6"/>
  <c r="AC136" i="6"/>
  <c r="AL135" i="6"/>
  <c r="AG135" i="6"/>
  <c r="AB135" i="6"/>
  <c r="AG134" i="6"/>
  <c r="AB134" i="6"/>
  <c r="AL133" i="6"/>
  <c r="AG133" i="6"/>
  <c r="AB133" i="6"/>
  <c r="AH132" i="6"/>
  <c r="AC132" i="6"/>
  <c r="AL131" i="6"/>
  <c r="AJ131" i="6"/>
  <c r="AE131" i="6"/>
  <c r="AB131" i="6"/>
  <c r="AL130" i="6"/>
  <c r="AJ130" i="6"/>
  <c r="AG130" i="6"/>
  <c r="AE130" i="6"/>
  <c r="AL129" i="6"/>
  <c r="AJ129" i="6"/>
  <c r="AG129" i="6"/>
  <c r="AE129" i="6"/>
  <c r="AB129" i="6"/>
  <c r="AL128" i="6"/>
  <c r="AJ128" i="6"/>
  <c r="AG128" i="6"/>
  <c r="AE128" i="6"/>
  <c r="AB128" i="6"/>
  <c r="AL127" i="6"/>
  <c r="AK127" i="6"/>
  <c r="AG127" i="6"/>
  <c r="AF127" i="6"/>
  <c r="AB127" i="6"/>
  <c r="AL126" i="6"/>
  <c r="AJ126" i="6"/>
  <c r="AG126" i="6"/>
  <c r="AE126" i="6"/>
  <c r="AB126" i="6"/>
  <c r="AL125" i="6"/>
  <c r="AJ125" i="6"/>
  <c r="AG125" i="6"/>
  <c r="AE125" i="6"/>
  <c r="AB125" i="6"/>
  <c r="AL124" i="6"/>
  <c r="AJ124" i="6"/>
  <c r="AG124" i="6"/>
  <c r="AE124" i="6"/>
  <c r="AB124" i="6"/>
  <c r="AL123" i="6"/>
  <c r="AJ123" i="6"/>
  <c r="AG123" i="6"/>
  <c r="AE123" i="6"/>
  <c r="AB123" i="6"/>
  <c r="AL122" i="6"/>
  <c r="AK122" i="6"/>
  <c r="AG122" i="6"/>
  <c r="AF122" i="6"/>
  <c r="AB122" i="6"/>
  <c r="AL121" i="6"/>
  <c r="AJ121" i="6"/>
  <c r="AG121" i="6"/>
  <c r="AE121" i="6"/>
  <c r="AB121" i="6"/>
  <c r="AL120" i="6"/>
  <c r="AJ120" i="6"/>
  <c r="AG120" i="6"/>
  <c r="AE120" i="6"/>
  <c r="AB120" i="6"/>
  <c r="AL119" i="6"/>
  <c r="AK119" i="6"/>
  <c r="AG119" i="6"/>
  <c r="AF119" i="6"/>
  <c r="AB119" i="6"/>
  <c r="AH118" i="6"/>
  <c r="AC118" i="6"/>
  <c r="AL117" i="6"/>
  <c r="AG117" i="6"/>
  <c r="AB117" i="6"/>
  <c r="AL116" i="6"/>
  <c r="AG116" i="6"/>
  <c r="AB116" i="6"/>
  <c r="AH115" i="6"/>
  <c r="AC115" i="6"/>
  <c r="AL114" i="6"/>
  <c r="AG114" i="6"/>
  <c r="AB114" i="6"/>
  <c r="AL113" i="6"/>
  <c r="AG113" i="6"/>
  <c r="AB113" i="6"/>
  <c r="AL112" i="6"/>
  <c r="AG112" i="6"/>
  <c r="AB112" i="6"/>
  <c r="AL111" i="6"/>
  <c r="AG111" i="6"/>
  <c r="AB111" i="6"/>
  <c r="AL110" i="6"/>
  <c r="AG110" i="6"/>
  <c r="AB110" i="6"/>
  <c r="AH109" i="6"/>
  <c r="AC109" i="6"/>
  <c r="AL108" i="6"/>
  <c r="AG108" i="6"/>
  <c r="AB108" i="6"/>
  <c r="AL107" i="6"/>
  <c r="AG107" i="6"/>
  <c r="AB107" i="6"/>
  <c r="AL106" i="6"/>
  <c r="AJ106" i="6"/>
  <c r="AG106" i="6"/>
  <c r="AE106" i="6"/>
  <c r="AB106" i="6"/>
  <c r="AL105" i="6"/>
  <c r="AJ105" i="6"/>
  <c r="AG105" i="6"/>
  <c r="AE105" i="6"/>
  <c r="AB105" i="6"/>
  <c r="AK104" i="6"/>
  <c r="AG104" i="6"/>
  <c r="AF104" i="6"/>
  <c r="AB104" i="6"/>
  <c r="AH103" i="6"/>
  <c r="AC103" i="6"/>
  <c r="AB98" i="6"/>
  <c r="AB97" i="6"/>
  <c r="AB96" i="6"/>
  <c r="AB95" i="6"/>
  <c r="AB94" i="6"/>
  <c r="AB93" i="6"/>
  <c r="AB92" i="6"/>
  <c r="H72" i="6"/>
  <c r="H71" i="6"/>
  <c r="H70" i="6"/>
  <c r="H69" i="6"/>
  <c r="AS103" i="6" s="1"/>
  <c r="H68" i="6"/>
  <c r="AN103" i="6" s="1"/>
  <c r="H67" i="6"/>
  <c r="AI115" i="6" s="1"/>
  <c r="H66" i="6"/>
  <c r="AD118" i="6" s="1"/>
  <c r="AC34" i="6"/>
  <c r="AC33" i="6"/>
  <c r="AC32" i="6"/>
  <c r="AC31" i="6"/>
  <c r="AC30" i="6"/>
  <c r="AC29" i="6"/>
  <c r="AC28" i="6"/>
  <c r="AD22" i="6"/>
  <c r="AC22" i="6"/>
  <c r="G22" i="6"/>
  <c r="AD21" i="6"/>
  <c r="AC21" i="6"/>
  <c r="G21" i="6"/>
  <c r="AD20" i="6"/>
  <c r="AC20" i="6"/>
  <c r="G20" i="6"/>
  <c r="AD19" i="6"/>
  <c r="AC19" i="6"/>
  <c r="G19" i="6"/>
  <c r="AD18" i="6"/>
  <c r="AC18" i="6"/>
  <c r="G18" i="6"/>
  <c r="AD17" i="6"/>
  <c r="AC17" i="6"/>
  <c r="G17" i="6"/>
  <c r="AD16" i="6"/>
  <c r="AC16" i="6"/>
  <c r="T144" i="3"/>
  <c r="Y131" i="3"/>
  <c r="L123" i="3"/>
  <c r="M117" i="3"/>
  <c r="X114" i="3"/>
  <c r="H109" i="3"/>
  <c r="H106" i="3"/>
  <c r="H104" i="3"/>
  <c r="H100" i="3"/>
  <c r="X101" i="3" s="1"/>
  <c r="H93" i="3"/>
  <c r="O85" i="3"/>
  <c r="N85" i="3"/>
  <c r="M85" i="3"/>
  <c r="L85" i="3"/>
  <c r="K85" i="3"/>
  <c r="J85" i="3"/>
  <c r="I85" i="3"/>
  <c r="O84" i="3"/>
  <c r="N84" i="3"/>
  <c r="M84" i="3"/>
  <c r="L84" i="3"/>
  <c r="K84" i="3"/>
  <c r="J84" i="3"/>
  <c r="I84" i="3"/>
  <c r="H83" i="3"/>
  <c r="H82" i="3"/>
  <c r="H81" i="3"/>
  <c r="H80" i="3"/>
  <c r="O79" i="3"/>
  <c r="N79" i="3"/>
  <c r="M79" i="3"/>
  <c r="L79" i="3"/>
  <c r="K79" i="3"/>
  <c r="J79" i="3"/>
  <c r="I79" i="3"/>
  <c r="O78" i="3"/>
  <c r="N78" i="3"/>
  <c r="M78" i="3"/>
  <c r="L78" i="3"/>
  <c r="K78" i="3"/>
  <c r="J78" i="3"/>
  <c r="I78" i="3"/>
  <c r="H77" i="3"/>
  <c r="H76" i="3"/>
  <c r="H78" i="3" s="1"/>
  <c r="O75" i="3"/>
  <c r="N75" i="3"/>
  <c r="M75" i="3"/>
  <c r="L75" i="3"/>
  <c r="K75" i="3"/>
  <c r="J75" i="3"/>
  <c r="I75" i="3"/>
  <c r="O74" i="3"/>
  <c r="N74" i="3"/>
  <c r="M74" i="3"/>
  <c r="L74" i="3"/>
  <c r="K74" i="3"/>
  <c r="J74" i="3"/>
  <c r="I74" i="3"/>
  <c r="H73" i="3"/>
  <c r="H72" i="3"/>
  <c r="N123" i="3" s="1"/>
  <c r="H71" i="3"/>
  <c r="H70" i="3"/>
  <c r="M123" i="3" s="1"/>
  <c r="O69" i="3"/>
  <c r="N69" i="3"/>
  <c r="M69" i="3"/>
  <c r="L69" i="3"/>
  <c r="K69" i="3"/>
  <c r="J69" i="3"/>
  <c r="I69" i="3"/>
  <c r="O68" i="3"/>
  <c r="N68" i="3"/>
  <c r="M68" i="3"/>
  <c r="L68" i="3"/>
  <c r="K68" i="3"/>
  <c r="J68" i="3"/>
  <c r="I68" i="3"/>
  <c r="H67" i="3"/>
  <c r="H66" i="3"/>
  <c r="H65" i="3"/>
  <c r="H64" i="3"/>
  <c r="H56" i="3"/>
  <c r="H93" i="6" s="1"/>
  <c r="J93" i="6" s="1"/>
  <c r="H55" i="3"/>
  <c r="N45" i="3"/>
  <c r="M45" i="3"/>
  <c r="K45" i="3"/>
  <c r="J45" i="3"/>
  <c r="N44" i="3"/>
  <c r="M44" i="3"/>
  <c r="K44" i="3"/>
  <c r="J44" i="3"/>
  <c r="L43" i="3"/>
  <c r="I43" i="3"/>
  <c r="L42" i="3"/>
  <c r="I42" i="3"/>
  <c r="L41" i="3"/>
  <c r="I41" i="3"/>
  <c r="L40" i="3"/>
  <c r="I40" i="3"/>
  <c r="N36" i="3"/>
  <c r="M36" i="3"/>
  <c r="K36" i="3"/>
  <c r="J36" i="3"/>
  <c r="N35" i="3"/>
  <c r="M35" i="3"/>
  <c r="K35" i="3"/>
  <c r="J35" i="3"/>
  <c r="L34" i="3"/>
  <c r="I34" i="3"/>
  <c r="L33" i="3"/>
  <c r="I33" i="3"/>
  <c r="N29" i="3"/>
  <c r="M29" i="3"/>
  <c r="K29" i="3"/>
  <c r="J29" i="3"/>
  <c r="N28" i="3"/>
  <c r="M28" i="3"/>
  <c r="K28" i="3"/>
  <c r="J28" i="3"/>
  <c r="L27" i="3"/>
  <c r="I27" i="3"/>
  <c r="L26" i="3"/>
  <c r="I26" i="3"/>
  <c r="L25" i="3"/>
  <c r="I25" i="3"/>
  <c r="L24" i="3"/>
  <c r="I24" i="3"/>
  <c r="N20" i="3"/>
  <c r="M20" i="3"/>
  <c r="K20" i="3"/>
  <c r="J20" i="3"/>
  <c r="N19" i="3"/>
  <c r="M19" i="3"/>
  <c r="K19" i="3"/>
  <c r="J19" i="3"/>
  <c r="L18" i="3"/>
  <c r="I18" i="3"/>
  <c r="L17" i="3"/>
  <c r="I17" i="3"/>
  <c r="L16" i="3"/>
  <c r="I16" i="3"/>
  <c r="L15" i="3"/>
  <c r="I15" i="3"/>
  <c r="Y8" i="3"/>
  <c r="X17" i="9"/>
  <c r="X5" i="9"/>
  <c r="X4" i="9" s="1"/>
  <c r="T135" i="3" l="1"/>
  <c r="T134" i="3"/>
  <c r="T132" i="3"/>
  <c r="T133" i="3"/>
  <c r="T131" i="3"/>
  <c r="T136" i="3"/>
  <c r="K87" i="3"/>
  <c r="X71" i="3"/>
  <c r="X67" i="3"/>
  <c r="X73" i="3"/>
  <c r="X56" i="3"/>
  <c r="U144" i="3"/>
  <c r="H85" i="3"/>
  <c r="X81" i="3"/>
  <c r="X83" i="3"/>
  <c r="X144" i="3"/>
  <c r="H79" i="3"/>
  <c r="X77" i="3"/>
  <c r="X65" i="3"/>
  <c r="H26" i="3"/>
  <c r="H27" i="3"/>
  <c r="H95" i="6" s="1"/>
  <c r="J95" i="6" s="1"/>
  <c r="I29" i="3"/>
  <c r="H15" i="3"/>
  <c r="U131" i="3" s="1"/>
  <c r="I36" i="3"/>
  <c r="I35" i="3"/>
  <c r="H40" i="3"/>
  <c r="C203" i="6" s="1"/>
  <c r="I44" i="3"/>
  <c r="L45" i="3"/>
  <c r="H84" i="3"/>
  <c r="L44" i="3"/>
  <c r="H24" i="3"/>
  <c r="H42" i="3"/>
  <c r="H17" i="3"/>
  <c r="U132" i="3" s="1"/>
  <c r="L28" i="3"/>
  <c r="H34" i="3"/>
  <c r="L36" i="3"/>
  <c r="L35" i="3"/>
  <c r="H16" i="3"/>
  <c r="L19" i="3"/>
  <c r="H69" i="3"/>
  <c r="I45" i="3"/>
  <c r="K46" i="3"/>
  <c r="N46" i="3"/>
  <c r="J47" i="3"/>
  <c r="O86" i="3"/>
  <c r="H74" i="3"/>
  <c r="X123" i="3" s="1"/>
  <c r="H18" i="3"/>
  <c r="M47" i="3"/>
  <c r="H75" i="3"/>
  <c r="H25" i="3"/>
  <c r="H94" i="6" s="1"/>
  <c r="J94" i="6" s="1"/>
  <c r="I28" i="3"/>
  <c r="L29" i="3"/>
  <c r="N86" i="3"/>
  <c r="O87" i="3"/>
  <c r="K47" i="3"/>
  <c r="H33" i="3"/>
  <c r="H43" i="3"/>
  <c r="I87" i="3"/>
  <c r="K86" i="3"/>
  <c r="L87" i="3"/>
  <c r="H110" i="3"/>
  <c r="I86" i="3"/>
  <c r="J87" i="3"/>
  <c r="L86" i="3"/>
  <c r="I19" i="3"/>
  <c r="N47" i="3"/>
  <c r="H41" i="3"/>
  <c r="H97" i="6" s="1"/>
  <c r="J97" i="6" s="1"/>
  <c r="J86" i="3"/>
  <c r="F17" i="6"/>
  <c r="AB17" i="6" s="1"/>
  <c r="M87" i="3"/>
  <c r="M46" i="3"/>
  <c r="H68" i="3"/>
  <c r="X92" i="3" s="1"/>
  <c r="M86" i="3"/>
  <c r="N87" i="3"/>
  <c r="L20" i="3"/>
  <c r="J46" i="3"/>
  <c r="I20" i="3"/>
  <c r="AB173" i="6"/>
  <c r="AB181" i="6"/>
  <c r="AB189" i="6"/>
  <c r="AB66" i="6"/>
  <c r="AX109" i="6"/>
  <c r="AX103" i="6"/>
  <c r="AX115" i="6"/>
  <c r="AX136" i="6"/>
  <c r="AX132" i="6"/>
  <c r="AX118" i="6"/>
  <c r="BC132" i="6"/>
  <c r="BC136" i="6"/>
  <c r="BC118" i="6"/>
  <c r="BC115" i="6"/>
  <c r="BC109" i="6"/>
  <c r="BC103" i="6"/>
  <c r="BH136" i="6"/>
  <c r="BH132" i="6"/>
  <c r="BH118" i="6"/>
  <c r="BH115" i="6"/>
  <c r="BH109" i="6"/>
  <c r="BH103" i="6"/>
  <c r="AS109" i="6"/>
  <c r="AS115" i="6"/>
  <c r="AS118" i="6"/>
  <c r="AS132" i="6"/>
  <c r="AS136" i="6"/>
  <c r="AB71" i="6"/>
  <c r="AB72" i="6"/>
  <c r="AB67" i="6"/>
  <c r="AB70" i="6"/>
  <c r="AB68" i="6"/>
  <c r="AI118" i="6"/>
  <c r="AN109" i="6"/>
  <c r="AD136" i="6"/>
  <c r="AB69" i="6"/>
  <c r="AD103" i="6"/>
  <c r="AD109" i="6"/>
  <c r="AN115" i="6"/>
  <c r="AI136" i="6"/>
  <c r="AN118" i="6"/>
  <c r="AI103" i="6"/>
  <c r="AI109" i="6"/>
  <c r="AD132" i="6"/>
  <c r="AN132" i="6"/>
  <c r="AD115" i="6"/>
  <c r="AN136" i="6"/>
  <c r="AI132" i="6"/>
  <c r="H98" i="6" l="1"/>
  <c r="J98" i="6" s="1"/>
  <c r="H35" i="3"/>
  <c r="X37" i="3" s="1"/>
  <c r="X135" i="3"/>
  <c r="U135" i="3"/>
  <c r="F18" i="6"/>
  <c r="AB18" i="6" s="1"/>
  <c r="N117" i="3"/>
  <c r="U133" i="3"/>
  <c r="F19" i="6"/>
  <c r="AB19" i="6" s="1"/>
  <c r="U134" i="3"/>
  <c r="O117" i="3"/>
  <c r="Y117" i="3"/>
  <c r="X134" i="3"/>
  <c r="H29" i="3"/>
  <c r="X133" i="3"/>
  <c r="X132" i="3"/>
  <c r="F21" i="6"/>
  <c r="H44" i="3"/>
  <c r="F22" i="6"/>
  <c r="AB22" i="6" s="1"/>
  <c r="H36" i="3"/>
  <c r="H96" i="6" s="1"/>
  <c r="J96" i="6" s="1"/>
  <c r="X117" i="3"/>
  <c r="I46" i="3"/>
  <c r="H45" i="3"/>
  <c r="H80" i="6"/>
  <c r="J80" i="6" s="1"/>
  <c r="H19" i="3"/>
  <c r="L46" i="3"/>
  <c r="H28" i="3"/>
  <c r="X30" i="3" s="1"/>
  <c r="I47" i="3"/>
  <c r="L47" i="3"/>
  <c r="H87" i="3"/>
  <c r="H86" i="3"/>
  <c r="H20" i="3"/>
  <c r="H92" i="6" s="1"/>
  <c r="J92" i="6" s="1"/>
  <c r="H84" i="6" l="1"/>
  <c r="J84" i="6" s="1"/>
  <c r="AB21" i="6"/>
  <c r="F20" i="6"/>
  <c r="AB20" i="6" s="1"/>
  <c r="X21" i="3"/>
  <c r="F16" i="6"/>
  <c r="AB16" i="6" s="1"/>
  <c r="H81" i="6"/>
  <c r="J81" i="6" s="1"/>
  <c r="H82" i="6"/>
  <c r="J82" i="6" s="1"/>
  <c r="X136" i="3"/>
  <c r="T4" i="3" s="1"/>
  <c r="O12" i="9" s="1"/>
  <c r="U136" i="3"/>
  <c r="H85" i="6"/>
  <c r="J85" i="6" s="1"/>
  <c r="H46" i="3"/>
  <c r="H47" i="3"/>
  <c r="H83" i="6" l="1"/>
  <c r="J83" i="6" s="1"/>
  <c r="H79" i="6"/>
  <c r="J79" i="6" s="1"/>
  <c r="V4" i="6"/>
  <c r="O13" i="9" s="1"/>
  <c r="O10"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認可外保育施設担当室</author>
  </authors>
  <commentList>
    <comment ref="H12" authorId="0" shapeId="0" xr:uid="{27DB61CD-9F87-4F2D-99A9-2C8A9E632E8E}">
      <text>
        <r>
          <rPr>
            <sz val="12"/>
            <color indexed="81"/>
            <rFont val="游ゴシック"/>
            <family val="3"/>
            <charset val="128"/>
            <scheme val="minor"/>
          </rPr>
          <t xml:space="preserve">上段：届出対象施設
下段：届出対象外施設（届出対象施設は含まない）
</t>
        </r>
      </text>
    </comment>
    <comment ref="H50" authorId="0" shapeId="0" xr:uid="{0CFAD3D6-609B-44DF-8296-FF2E0E777F5B}">
      <text>
        <r>
          <rPr>
            <sz val="12"/>
            <color indexed="8"/>
            <rFont val="游ゴシック"/>
            <family val="3"/>
            <charset val="128"/>
            <scheme val="minor"/>
          </rPr>
          <t>「１．設置主体別施設数・事業所数」における「事業所内保育施設」の内訳として企業主導型保育施設の施設数・事業所数をご記入ください。
「１．設置主体別施設数・事業所数」から企業主導型保育施設を外さないようご注意ください。</t>
        </r>
      </text>
    </comment>
    <comment ref="I62" authorId="0" shapeId="0" xr:uid="{595D4ABC-1A01-4490-8289-6D0505E51BA8}">
      <text>
        <r>
          <rPr>
            <sz val="12"/>
            <color indexed="8"/>
            <rFont val="游ゴシック"/>
            <family val="3"/>
            <charset val="128"/>
            <scheme val="minor"/>
          </rPr>
          <t>届出対象施設の児童数</t>
        </r>
        <r>
          <rPr>
            <sz val="12"/>
            <color indexed="81"/>
            <rFont val="游ゴシック"/>
            <family val="3"/>
            <charset val="128"/>
            <scheme val="minor"/>
          </rPr>
          <t xml:space="preserve">が対象です。
</t>
        </r>
      </text>
    </comment>
    <comment ref="H90" authorId="0" shapeId="0" xr:uid="{A73B44A1-3B73-428C-BD99-6A6989C69177}">
      <text>
        <r>
          <rPr>
            <sz val="12"/>
            <color indexed="8"/>
            <rFont val="游ゴシック"/>
            <family val="3"/>
            <charset val="128"/>
            <scheme val="minor"/>
          </rPr>
          <t>「２．届出対象施設の年齢別在籍児童数・利用児童数」における「事業所内保育施設」の内訳として企業主導型保育施設の在籍児童数をご記入ください。
「２．届出対象施設の年齢別在籍児童数・利用児童数」から企業主導型認可外保育施設の在籍児童数を外さないようご注意ください。</t>
        </r>
        <r>
          <rPr>
            <sz val="12"/>
            <color indexed="14"/>
            <rFont val="游ゴシック"/>
            <family val="3"/>
            <charset val="128"/>
            <scheme val="minor"/>
          </rPr>
          <t xml:space="preserve">
</t>
        </r>
      </text>
    </comment>
    <comment ref="H96" authorId="0" shapeId="0" xr:uid="{FF0B53FC-D070-48BF-B939-30B1CCAD48BF}">
      <text>
        <r>
          <rPr>
            <sz val="12"/>
            <color indexed="8"/>
            <rFont val="游ゴシック"/>
            <family val="3"/>
            <charset val="128"/>
            <scheme val="minor"/>
          </rPr>
          <t>届出対象外施設の在籍児童数・利用児童数を記入してください。
届出対象施設の在籍児童数・利用児童数は含めないようご注意ください。</t>
        </r>
        <r>
          <rPr>
            <sz val="12"/>
            <color indexed="81"/>
            <rFont val="游ゴシック"/>
            <family val="3"/>
            <charset val="128"/>
            <scheme val="minor"/>
          </rPr>
          <t xml:space="preserve">
</t>
        </r>
      </text>
    </comment>
    <comment ref="G139" authorId="0" shapeId="0" xr:uid="{E47596B2-0D3B-4F8A-83FC-205912CE096C}">
      <text>
        <r>
          <rPr>
            <sz val="12"/>
            <color indexed="8"/>
            <rFont val="游ゴシック"/>
            <family val="3"/>
            <charset val="128"/>
            <scheme val="minor"/>
          </rPr>
          <t>「３．届出対象施設の変動状況」における、院内保育施設及びその他の事業所内保育施設の内訳として企業主導型保育施設の変動状況をご記入ください。
「３．届出対象施設の変動状況」から企業主導型保育施設を外さないようご注意ください。</t>
        </r>
      </text>
    </comment>
  </commentList>
</comments>
</file>

<file path=xl/sharedStrings.xml><?xml version="1.0" encoding="utf-8"?>
<sst xmlns="http://schemas.openxmlformats.org/spreadsheetml/2006/main" count="1018" uniqueCount="723">
  <si>
    <t>１．設置主体別施設数・事業所数</t>
    <rPh sb="2" eb="4">
      <t>セッチ</t>
    </rPh>
    <rPh sb="4" eb="6">
      <t>シュタイ</t>
    </rPh>
    <rPh sb="6" eb="7">
      <t>ベツ</t>
    </rPh>
    <rPh sb="14" eb="15">
      <t>スウ</t>
    </rPh>
    <phoneticPr fontId="6"/>
  </si>
  <si>
    <t>区　　　　　分</t>
    <rPh sb="0" eb="1">
      <t>ク</t>
    </rPh>
    <rPh sb="6" eb="7">
      <t>ブン</t>
    </rPh>
    <phoneticPr fontId="6"/>
  </si>
  <si>
    <t>事業所内保育施設（院内、その他）</t>
    <phoneticPr fontId="6"/>
  </si>
  <si>
    <t>院内保育施設</t>
    <rPh sb="0" eb="2">
      <t>インナイ</t>
    </rPh>
    <rPh sb="2" eb="4">
      <t>ホイク</t>
    </rPh>
    <rPh sb="4" eb="6">
      <t>シセツ</t>
    </rPh>
    <phoneticPr fontId="6"/>
  </si>
  <si>
    <t>その他の
事業所内保育施設</t>
    <rPh sb="5" eb="8">
      <t>ジギョウショ</t>
    </rPh>
    <rPh sb="8" eb="9">
      <t>ナイ</t>
    </rPh>
    <rPh sb="9" eb="11">
      <t>ホイク</t>
    </rPh>
    <rPh sb="11" eb="13">
      <t>シセツ</t>
    </rPh>
    <phoneticPr fontId="6"/>
  </si>
  <si>
    <t>小計</t>
    <rPh sb="0" eb="2">
      <t>ショウケイ</t>
    </rPh>
    <phoneticPr fontId="6"/>
  </si>
  <si>
    <t>～５人</t>
    <rPh sb="2" eb="3">
      <t>ニン</t>
    </rPh>
    <phoneticPr fontId="6"/>
  </si>
  <si>
    <t>６～19人</t>
    <rPh sb="4" eb="5">
      <t>ニン</t>
    </rPh>
    <phoneticPr fontId="6"/>
  </si>
  <si>
    <t>20人～</t>
    <rPh sb="2" eb="3">
      <t>ニン</t>
    </rPh>
    <phoneticPr fontId="6"/>
  </si>
  <si>
    <t>ベビーホテル</t>
    <phoneticPr fontId="6"/>
  </si>
  <si>
    <t>ベビーホテル
（夜間・宿泊)</t>
    <rPh sb="8" eb="10">
      <t>ヤカン</t>
    </rPh>
    <rPh sb="11" eb="13">
      <t>シュクハク</t>
    </rPh>
    <phoneticPr fontId="6"/>
  </si>
  <si>
    <t>ベビーホテル
（一時預かり）</t>
    <rPh sb="8" eb="10">
      <t>イチジ</t>
    </rPh>
    <rPh sb="10" eb="11">
      <t>アズ</t>
    </rPh>
    <phoneticPr fontId="6"/>
  </si>
  <si>
    <t>認可外の居宅訪問型保育事業</t>
    <rPh sb="0" eb="3">
      <t>ニンカガイ</t>
    </rPh>
    <rPh sb="4" eb="6">
      <t>キョタク</t>
    </rPh>
    <rPh sb="6" eb="9">
      <t>ホウモンガタ</t>
    </rPh>
    <rPh sb="9" eb="11">
      <t>ホイク</t>
    </rPh>
    <rPh sb="11" eb="13">
      <t>ジギョウ</t>
    </rPh>
    <phoneticPr fontId="6"/>
  </si>
  <si>
    <t>（参考）うち企業主導型保育施設の施設数・事業所数</t>
    <rPh sb="1" eb="3">
      <t>サンコウ</t>
    </rPh>
    <rPh sb="6" eb="8">
      <t>キギョウ</t>
    </rPh>
    <rPh sb="8" eb="11">
      <t>シュドウガタ</t>
    </rPh>
    <rPh sb="11" eb="13">
      <t>ホイク</t>
    </rPh>
    <rPh sb="13" eb="15">
      <t>シセツ</t>
    </rPh>
    <rPh sb="23" eb="24">
      <t>スウ</t>
    </rPh>
    <phoneticPr fontId="2"/>
  </si>
  <si>
    <t>企業主導型保育施設</t>
    <rPh sb="0" eb="2">
      <t>キギョウ</t>
    </rPh>
    <rPh sb="2" eb="5">
      <t>シュドウガタ</t>
    </rPh>
    <rPh sb="5" eb="7">
      <t>ホイク</t>
    </rPh>
    <rPh sb="7" eb="9">
      <t>シセツ</t>
    </rPh>
    <phoneticPr fontId="6"/>
  </si>
  <si>
    <t>合計</t>
    <rPh sb="0" eb="2">
      <t>ゴウケイ</t>
    </rPh>
    <phoneticPr fontId="6"/>
  </si>
  <si>
    <t>在籍児童数利用児童数</t>
    <rPh sb="0" eb="2">
      <t>ザイセキ</t>
    </rPh>
    <rPh sb="2" eb="4">
      <t>ジドウ</t>
    </rPh>
    <rPh sb="4" eb="5">
      <t>スウ</t>
    </rPh>
    <rPh sb="5" eb="7">
      <t>リヨウ</t>
    </rPh>
    <rPh sb="7" eb="10">
      <t>ジドウスウ</t>
    </rPh>
    <phoneticPr fontId="6"/>
  </si>
  <si>
    <t>備　考</t>
    <rPh sb="0" eb="1">
      <t>ビ</t>
    </rPh>
    <rPh sb="2" eb="3">
      <t>コウ</t>
    </rPh>
    <phoneticPr fontId="6"/>
  </si>
  <si>
    <t>施 設 類 型</t>
    <phoneticPr fontId="10"/>
  </si>
  <si>
    <t>０歳</t>
    <rPh sb="1" eb="2">
      <t>サイ</t>
    </rPh>
    <phoneticPr fontId="6"/>
  </si>
  <si>
    <t>１歳</t>
    <rPh sb="1" eb="2">
      <t>サイ</t>
    </rPh>
    <phoneticPr fontId="6"/>
  </si>
  <si>
    <t>２歳</t>
    <rPh sb="1" eb="2">
      <t>サイ</t>
    </rPh>
    <phoneticPr fontId="6"/>
  </si>
  <si>
    <t>３歳</t>
    <rPh sb="1" eb="2">
      <t>サイ</t>
    </rPh>
    <phoneticPr fontId="6"/>
  </si>
  <si>
    <t>４歳以上</t>
    <rPh sb="1" eb="4">
      <t>サイイジョウ</t>
    </rPh>
    <phoneticPr fontId="6"/>
  </si>
  <si>
    <t>学童</t>
    <rPh sb="0" eb="2">
      <t>ガクドウ</t>
    </rPh>
    <phoneticPr fontId="6"/>
  </si>
  <si>
    <t>不明</t>
    <rPh sb="0" eb="2">
      <t>フメイ</t>
    </rPh>
    <phoneticPr fontId="6"/>
  </si>
  <si>
    <t>うち地方単独保育施設</t>
    <rPh sb="2" eb="4">
      <t>チホウ</t>
    </rPh>
    <rPh sb="4" eb="6">
      <t>タンドク</t>
    </rPh>
    <rPh sb="6" eb="8">
      <t>ホイク</t>
    </rPh>
    <rPh sb="8" eb="10">
      <t>シセツ</t>
    </rPh>
    <phoneticPr fontId="10"/>
  </si>
  <si>
    <t>その他の事業所内保育施設</t>
    <rPh sb="4" eb="7">
      <t>ジギョウショ</t>
    </rPh>
    <rPh sb="7" eb="8">
      <t>ナイ</t>
    </rPh>
    <rPh sb="8" eb="10">
      <t>ホイク</t>
    </rPh>
    <rPh sb="10" eb="12">
      <t>シセツ</t>
    </rPh>
    <phoneticPr fontId="6"/>
  </si>
  <si>
    <t>小　　　　　計</t>
  </si>
  <si>
    <t>ベビーホテル
（夜間・宿泊）</t>
    <rPh sb="8" eb="10">
      <t>ヤカン</t>
    </rPh>
    <rPh sb="11" eb="13">
      <t>シュクハク</t>
    </rPh>
    <phoneticPr fontId="6"/>
  </si>
  <si>
    <t>その他の認可外保育施設</t>
    <phoneticPr fontId="10"/>
  </si>
  <si>
    <t>その他の施設</t>
    <rPh sb="4" eb="6">
      <t>シセツ</t>
    </rPh>
    <phoneticPr fontId="6"/>
  </si>
  <si>
    <t>事　 業　 者</t>
    <phoneticPr fontId="10"/>
  </si>
  <si>
    <t>個　　　　人</t>
    <phoneticPr fontId="10"/>
  </si>
  <si>
    <t>小　　　　　計</t>
    <phoneticPr fontId="10"/>
  </si>
  <si>
    <t>合　　　　計</t>
    <rPh sb="0" eb="1">
      <t>ア</t>
    </rPh>
    <rPh sb="5" eb="6">
      <t>ケイ</t>
    </rPh>
    <phoneticPr fontId="6"/>
  </si>
  <si>
    <t>事業所内保育施設のうち企業主導型保育施設</t>
    <rPh sb="0" eb="3">
      <t>ジギョウショ</t>
    </rPh>
    <rPh sb="3" eb="4">
      <t>ナイ</t>
    </rPh>
    <rPh sb="4" eb="6">
      <t>ホイク</t>
    </rPh>
    <rPh sb="6" eb="8">
      <t>シセツ</t>
    </rPh>
    <rPh sb="11" eb="13">
      <t>キギョウ</t>
    </rPh>
    <rPh sb="13" eb="16">
      <t>シュドウガタ</t>
    </rPh>
    <rPh sb="16" eb="18">
      <t>ホイク</t>
    </rPh>
    <rPh sb="18" eb="20">
      <t>シセツ</t>
    </rPh>
    <phoneticPr fontId="10"/>
  </si>
  <si>
    <t>企業主導型保育施設</t>
    <rPh sb="0" eb="9">
      <t>キギョウシュドウガタホイクシセツ</t>
    </rPh>
    <phoneticPr fontId="6"/>
  </si>
  <si>
    <t>区分</t>
    <rPh sb="0" eb="2">
      <t>クブン</t>
    </rPh>
    <phoneticPr fontId="5"/>
  </si>
  <si>
    <t>施設類型</t>
    <rPh sb="0" eb="2">
      <t>シセツ</t>
    </rPh>
    <rPh sb="2" eb="4">
      <t>ルイケイ</t>
    </rPh>
    <phoneticPr fontId="5"/>
  </si>
  <si>
    <t>在籍児童数区分別</t>
  </si>
  <si>
    <t>公立</t>
    <rPh sb="0" eb="2">
      <t>コウリツ</t>
    </rPh>
    <phoneticPr fontId="5"/>
  </si>
  <si>
    <t>公立私立別内訳</t>
    <rPh sb="0" eb="2">
      <t>コウリツ</t>
    </rPh>
    <rPh sb="2" eb="4">
      <t>シリツ</t>
    </rPh>
    <rPh sb="4" eb="5">
      <t>ベツ</t>
    </rPh>
    <rPh sb="5" eb="7">
      <t>ウチワケ</t>
    </rPh>
    <phoneticPr fontId="5"/>
  </si>
  <si>
    <t>それ以外の施設</t>
    <rPh sb="2" eb="4">
      <t>イガイ</t>
    </rPh>
    <rPh sb="5" eb="7">
      <t>シセツ</t>
    </rPh>
    <phoneticPr fontId="5"/>
  </si>
  <si>
    <t>私立</t>
    <rPh sb="0" eb="2">
      <t>シリツ</t>
    </rPh>
    <phoneticPr fontId="5"/>
  </si>
  <si>
    <t>届出対象施設数・事業所数
(届出対象外施設数・事業所数)</t>
    <rPh sb="0" eb="2">
      <t>トドケデ</t>
    </rPh>
    <rPh sb="2" eb="4">
      <t>タイショウ</t>
    </rPh>
    <rPh sb="4" eb="7">
      <t>シセツスウ</t>
    </rPh>
    <rPh sb="8" eb="12">
      <t>ジギョウショスウ</t>
    </rPh>
    <phoneticPr fontId="5"/>
  </si>
  <si>
    <t>その他の施設</t>
    <phoneticPr fontId="6"/>
  </si>
  <si>
    <t>その他の認可外保育施設</t>
    <phoneticPr fontId="5"/>
  </si>
  <si>
    <t>認可外の居宅訪問型保育事業</t>
    <phoneticPr fontId="6"/>
  </si>
  <si>
    <t>事業者</t>
    <rPh sb="0" eb="2">
      <t>ジギョウ</t>
    </rPh>
    <rPh sb="2" eb="3">
      <t>シャ</t>
    </rPh>
    <phoneticPr fontId="6"/>
  </si>
  <si>
    <t>個人</t>
    <rPh sb="0" eb="2">
      <t>コジン</t>
    </rPh>
    <phoneticPr fontId="6"/>
  </si>
  <si>
    <t>２．届出対象施設の年齢別在籍児童数・利用児童数</t>
    <phoneticPr fontId="5"/>
  </si>
  <si>
    <t>事業所内保育施設（院内、その他）</t>
    <phoneticPr fontId="10"/>
  </si>
  <si>
    <t>在籍児童数</t>
    <phoneticPr fontId="5"/>
  </si>
  <si>
    <t>（１）ベビーホテルの保育時間別施設数</t>
  </si>
  <si>
    <t>施設数</t>
    <rPh sb="0" eb="3">
      <t>シセツスウ</t>
    </rPh>
    <phoneticPr fontId="5"/>
  </si>
  <si>
    <t>２４時間</t>
    <rPh sb="2" eb="4">
      <t>ジカン</t>
    </rPh>
    <phoneticPr fontId="6"/>
  </si>
  <si>
    <t>宿泊</t>
    <rPh sb="0" eb="2">
      <t>シュクハク</t>
    </rPh>
    <phoneticPr fontId="6"/>
  </si>
  <si>
    <t>深夜</t>
    <rPh sb="0" eb="2">
      <t>シンヤ</t>
    </rPh>
    <phoneticPr fontId="6"/>
  </si>
  <si>
    <t>夜間</t>
    <rPh sb="0" eb="2">
      <t>ヤカン</t>
    </rPh>
    <phoneticPr fontId="6"/>
  </si>
  <si>
    <t>一時預かり</t>
    <rPh sb="0" eb="2">
      <t>イチジ</t>
    </rPh>
    <rPh sb="2" eb="3">
      <t>アズ</t>
    </rPh>
    <phoneticPr fontId="6"/>
  </si>
  <si>
    <t>計</t>
    <rPh sb="0" eb="1">
      <t>ケイ</t>
    </rPh>
    <phoneticPr fontId="6"/>
  </si>
  <si>
    <t>注　「２４時間」、「宿泊」、「深夜」、「夜間」の計、「一時預かり」の欄は、「１．設置主体別施設数・事業所数」とそれぞれ一致させること。</t>
    <rPh sb="0" eb="1">
      <t>チュウ</t>
    </rPh>
    <rPh sb="5" eb="7">
      <t>ジカン</t>
    </rPh>
    <rPh sb="10" eb="12">
      <t>シュクハク</t>
    </rPh>
    <rPh sb="15" eb="17">
      <t>シンヤ</t>
    </rPh>
    <rPh sb="20" eb="22">
      <t>ヤカン</t>
    </rPh>
    <rPh sb="24" eb="25">
      <t>ケイ</t>
    </rPh>
    <rPh sb="27" eb="29">
      <t>イチジ</t>
    </rPh>
    <rPh sb="29" eb="30">
      <t>アズ</t>
    </rPh>
    <rPh sb="34" eb="35">
      <t>ラン</t>
    </rPh>
    <rPh sb="40" eb="42">
      <t>セッチ</t>
    </rPh>
    <rPh sb="42" eb="44">
      <t>シュタイ</t>
    </rPh>
    <rPh sb="44" eb="45">
      <t>ベツ</t>
    </rPh>
    <rPh sb="45" eb="48">
      <t>シセツスウ</t>
    </rPh>
    <rPh sb="49" eb="52">
      <t>ジギョウショ</t>
    </rPh>
    <rPh sb="52" eb="53">
      <t>スウ</t>
    </rPh>
    <rPh sb="59" eb="61">
      <t>イッチ</t>
    </rPh>
    <phoneticPr fontId="3"/>
  </si>
  <si>
    <t>（２）保育時間帯別在籍児童数</t>
    <rPh sb="3" eb="5">
      <t>ホイク</t>
    </rPh>
    <rPh sb="5" eb="8">
      <t>ジカンタイ</t>
    </rPh>
    <rPh sb="8" eb="9">
      <t>ベツ</t>
    </rPh>
    <rPh sb="9" eb="11">
      <t>ザイセキ</t>
    </rPh>
    <rPh sb="11" eb="14">
      <t>ジドウスウ</t>
    </rPh>
    <phoneticPr fontId="2"/>
  </si>
  <si>
    <t>在籍児童数</t>
    <rPh sb="0" eb="5">
      <t>ザイセキジドウスウ</t>
    </rPh>
    <phoneticPr fontId="5"/>
  </si>
  <si>
    <t>２４時間保育
されている者</t>
    <rPh sb="2" eb="4">
      <t>ジカン</t>
    </rPh>
    <rPh sb="4" eb="6">
      <t>ホイク</t>
    </rPh>
    <rPh sb="12" eb="13">
      <t>シャ</t>
    </rPh>
    <phoneticPr fontId="6"/>
  </si>
  <si>
    <t>主に夜間に保育
されているもの</t>
    <rPh sb="0" eb="1">
      <t>オモ</t>
    </rPh>
    <rPh sb="2" eb="4">
      <t>ヤカン</t>
    </rPh>
    <rPh sb="5" eb="7">
      <t>ホイク</t>
    </rPh>
    <phoneticPr fontId="6"/>
  </si>
  <si>
    <t>主に昼間に保育
されているもの</t>
    <rPh sb="0" eb="1">
      <t>オモ</t>
    </rPh>
    <rPh sb="2" eb="4">
      <t>ヒルマ</t>
    </rPh>
    <rPh sb="5" eb="7">
      <t>ホイク</t>
    </rPh>
    <phoneticPr fontId="6"/>
  </si>
  <si>
    <t>保育時間帯が
不明な者</t>
    <rPh sb="0" eb="2">
      <t>ホイク</t>
    </rPh>
    <rPh sb="2" eb="5">
      <t>ジカンタイ</t>
    </rPh>
    <rPh sb="7" eb="9">
      <t>フメイ</t>
    </rPh>
    <rPh sb="10" eb="11">
      <t>シャ</t>
    </rPh>
    <phoneticPr fontId="6"/>
  </si>
  <si>
    <t>ア</t>
    <phoneticPr fontId="6"/>
  </si>
  <si>
    <t>イ</t>
    <phoneticPr fontId="6"/>
  </si>
  <si>
    <t>ウ</t>
    <phoneticPr fontId="6"/>
  </si>
  <si>
    <t>エ</t>
    <phoneticPr fontId="6"/>
  </si>
  <si>
    <t>注　計の欄は、「２．届出対象施設の年齢別在籍児童数・利用児童数」と一致させること。</t>
    <rPh sb="2" eb="3">
      <t>ケイ</t>
    </rPh>
    <rPh sb="4" eb="5">
      <t>ラン</t>
    </rPh>
    <rPh sb="10" eb="12">
      <t>トドケデ</t>
    </rPh>
    <rPh sb="12" eb="14">
      <t>タイショウ</t>
    </rPh>
    <rPh sb="14" eb="16">
      <t>シセツ</t>
    </rPh>
    <rPh sb="17" eb="19">
      <t>ネンレイ</t>
    </rPh>
    <rPh sb="19" eb="20">
      <t>ベツ</t>
    </rPh>
    <rPh sb="20" eb="22">
      <t>ザイセキ</t>
    </rPh>
    <rPh sb="22" eb="24">
      <t>ジドウ</t>
    </rPh>
    <rPh sb="24" eb="25">
      <t>スウ</t>
    </rPh>
    <rPh sb="26" eb="28">
      <t>リヨウ</t>
    </rPh>
    <rPh sb="28" eb="30">
      <t>ジドウ</t>
    </rPh>
    <rPh sb="30" eb="31">
      <t>スウ</t>
    </rPh>
    <rPh sb="33" eb="35">
      <t>イッチ</t>
    </rPh>
    <phoneticPr fontId="3"/>
  </si>
  <si>
    <t>院内保育施設</t>
    <rPh sb="0" eb="2">
      <t>インナイ</t>
    </rPh>
    <rPh sb="2" eb="6">
      <t>ホイクシセツ</t>
    </rPh>
    <phoneticPr fontId="5"/>
  </si>
  <si>
    <t>その他の事業所内保育施設</t>
    <rPh sb="2" eb="3">
      <t>タ</t>
    </rPh>
    <rPh sb="4" eb="7">
      <t>ジギョウショ</t>
    </rPh>
    <rPh sb="7" eb="8">
      <t>ナイ</t>
    </rPh>
    <rPh sb="8" eb="12">
      <t>ホイクシセツ</t>
    </rPh>
    <phoneticPr fontId="5"/>
  </si>
  <si>
    <t>ベビーホテル（夜間・宿泊）</t>
    <phoneticPr fontId="5"/>
  </si>
  <si>
    <t>ベビーホテル（一時預かり）</t>
    <rPh sb="7" eb="10">
      <t>イチジアズ</t>
    </rPh>
    <phoneticPr fontId="5"/>
  </si>
  <si>
    <t>その他の認可外保育施設</t>
    <rPh sb="2" eb="3">
      <t>タ</t>
    </rPh>
    <rPh sb="4" eb="7">
      <t>ニンカガイ</t>
    </rPh>
    <rPh sb="7" eb="11">
      <t>ホイクシセツ</t>
    </rPh>
    <phoneticPr fontId="5"/>
  </si>
  <si>
    <t>居宅訪問型保育事業</t>
    <rPh sb="0" eb="2">
      <t>キョタク</t>
    </rPh>
    <rPh sb="2" eb="5">
      <t>ホウモンガタ</t>
    </rPh>
    <rPh sb="5" eb="7">
      <t>ホイク</t>
    </rPh>
    <rPh sb="7" eb="9">
      <t>ジギョウ</t>
    </rPh>
    <phoneticPr fontId="5"/>
  </si>
  <si>
    <t>増加要因</t>
    <phoneticPr fontId="6"/>
  </si>
  <si>
    <t>減少要因</t>
    <rPh sb="0" eb="2">
      <t>ゲンショウ</t>
    </rPh>
    <rPh sb="2" eb="4">
      <t>ヨウイン</t>
    </rPh>
    <phoneticPr fontId="10"/>
  </si>
  <si>
    <t>新設</t>
    <rPh sb="0" eb="2">
      <t>シンセツ</t>
    </rPh>
    <phoneticPr fontId="6"/>
  </si>
  <si>
    <t>他区分の認可外保育施設からの移行</t>
    <rPh sb="0" eb="1">
      <t>ホカ</t>
    </rPh>
    <rPh sb="1" eb="3">
      <t>クブン</t>
    </rPh>
    <rPh sb="4" eb="6">
      <t>ニンカ</t>
    </rPh>
    <rPh sb="6" eb="7">
      <t>ガイ</t>
    </rPh>
    <rPh sb="7" eb="9">
      <t>ホイク</t>
    </rPh>
    <rPh sb="9" eb="11">
      <t>シセツ</t>
    </rPh>
    <rPh sb="14" eb="16">
      <t>イコウ</t>
    </rPh>
    <phoneticPr fontId="6"/>
  </si>
  <si>
    <t>他区分の認可外保育施設へ転換</t>
    <rPh sb="0" eb="1">
      <t>タ</t>
    </rPh>
    <rPh sb="1" eb="3">
      <t>クブン</t>
    </rPh>
    <rPh sb="4" eb="7">
      <t>ニンカガイ</t>
    </rPh>
    <rPh sb="7" eb="11">
      <t>ホイクシセツ</t>
    </rPh>
    <phoneticPr fontId="10"/>
  </si>
  <si>
    <t>認可保育所等へ移行</t>
    <rPh sb="0" eb="2">
      <t>ニンカ</t>
    </rPh>
    <rPh sb="2" eb="4">
      <t>ホイク</t>
    </rPh>
    <rPh sb="4" eb="5">
      <t>ジョ</t>
    </rPh>
    <rPh sb="5" eb="6">
      <t>トウ</t>
    </rPh>
    <rPh sb="7" eb="9">
      <t>イコウ</t>
    </rPh>
    <phoneticPr fontId="6"/>
  </si>
  <si>
    <t>幼保連携型認定こども園へ移行</t>
    <rPh sb="0" eb="2">
      <t>ヨウホ</t>
    </rPh>
    <rPh sb="2" eb="4">
      <t>レンケイ</t>
    </rPh>
    <rPh sb="4" eb="5">
      <t>ガタ</t>
    </rPh>
    <rPh sb="5" eb="7">
      <t>ニンテイ</t>
    </rPh>
    <rPh sb="10" eb="11">
      <t>エン</t>
    </rPh>
    <rPh sb="12" eb="14">
      <t>イコウ</t>
    </rPh>
    <phoneticPr fontId="6"/>
  </si>
  <si>
    <t>小規模保育事業A型へ移行（認可事業）</t>
    <rPh sb="0" eb="3">
      <t>ショウキボ</t>
    </rPh>
    <rPh sb="3" eb="5">
      <t>ホイク</t>
    </rPh>
    <rPh sb="5" eb="7">
      <t>ジギョウ</t>
    </rPh>
    <rPh sb="8" eb="9">
      <t>ガタ</t>
    </rPh>
    <rPh sb="10" eb="12">
      <t>イコウ</t>
    </rPh>
    <rPh sb="13" eb="15">
      <t>ニンカ</t>
    </rPh>
    <rPh sb="15" eb="17">
      <t>ジギョウ</t>
    </rPh>
    <phoneticPr fontId="6"/>
  </si>
  <si>
    <t>小規模保育事業B型へ移行（認可事業）</t>
    <rPh sb="0" eb="3">
      <t>ショウキボ</t>
    </rPh>
    <rPh sb="3" eb="5">
      <t>ホイク</t>
    </rPh>
    <rPh sb="5" eb="7">
      <t>ジギョウ</t>
    </rPh>
    <rPh sb="8" eb="9">
      <t>ガタ</t>
    </rPh>
    <rPh sb="10" eb="12">
      <t>イコウ</t>
    </rPh>
    <rPh sb="13" eb="15">
      <t>ニンカ</t>
    </rPh>
    <rPh sb="15" eb="17">
      <t>ジギョウ</t>
    </rPh>
    <phoneticPr fontId="6"/>
  </si>
  <si>
    <t>小規模保育事業C型へ移行（認可事業）</t>
    <rPh sb="0" eb="3">
      <t>ショウキボ</t>
    </rPh>
    <rPh sb="3" eb="5">
      <t>ホイク</t>
    </rPh>
    <rPh sb="5" eb="7">
      <t>ジギョウ</t>
    </rPh>
    <rPh sb="8" eb="9">
      <t>ガタ</t>
    </rPh>
    <rPh sb="10" eb="12">
      <t>イコウ</t>
    </rPh>
    <rPh sb="13" eb="15">
      <t>ニンカ</t>
    </rPh>
    <rPh sb="15" eb="17">
      <t>ジギョウ</t>
    </rPh>
    <phoneticPr fontId="6"/>
  </si>
  <si>
    <t>事業所内保育事業へ移行（認可事業）</t>
    <phoneticPr fontId="6"/>
  </si>
  <si>
    <t>家庭的保育事業へ移行（認可事業）</t>
    <rPh sb="0" eb="3">
      <t>カテイテキ</t>
    </rPh>
    <rPh sb="3" eb="5">
      <t>ホイク</t>
    </rPh>
    <rPh sb="5" eb="7">
      <t>ジギョウ</t>
    </rPh>
    <rPh sb="8" eb="10">
      <t>イコウ</t>
    </rPh>
    <phoneticPr fontId="6"/>
  </si>
  <si>
    <t>廃止等</t>
    <rPh sb="0" eb="2">
      <t>ハイシ</t>
    </rPh>
    <rPh sb="2" eb="3">
      <t>トウ</t>
    </rPh>
    <phoneticPr fontId="6"/>
  </si>
  <si>
    <t>x+a+b-c-d
-e-f-g-h-i
-j-k</t>
    <phoneticPr fontId="6"/>
  </si>
  <si>
    <t>ｘ</t>
    <phoneticPr fontId="6"/>
  </si>
  <si>
    <t>a</t>
    <phoneticPr fontId="6"/>
  </si>
  <si>
    <t>b</t>
    <phoneticPr fontId="6"/>
  </si>
  <si>
    <t>c</t>
    <phoneticPr fontId="6"/>
  </si>
  <si>
    <t>d</t>
    <phoneticPr fontId="6"/>
  </si>
  <si>
    <t>e</t>
    <phoneticPr fontId="6"/>
  </si>
  <si>
    <t>f</t>
    <phoneticPr fontId="6"/>
  </si>
  <si>
    <t>g</t>
    <phoneticPr fontId="6"/>
  </si>
  <si>
    <t>h</t>
    <phoneticPr fontId="6"/>
  </si>
  <si>
    <t>i</t>
    <phoneticPr fontId="6"/>
  </si>
  <si>
    <t>j</t>
    <phoneticPr fontId="6"/>
  </si>
  <si>
    <t>k</t>
    <phoneticPr fontId="6"/>
  </si>
  <si>
    <t>－</t>
    <phoneticPr fontId="10"/>
  </si>
  <si>
    <t>事業所内保育施設（院内等含む）</t>
    <rPh sb="0" eb="3">
      <t>ジギョウショ</t>
    </rPh>
    <rPh sb="3" eb="4">
      <t>ナイ</t>
    </rPh>
    <rPh sb="4" eb="6">
      <t>ホイク</t>
    </rPh>
    <rPh sb="6" eb="8">
      <t>シセツ</t>
    </rPh>
    <rPh sb="9" eb="11">
      <t>インナイ</t>
    </rPh>
    <rPh sb="11" eb="12">
      <t>トウ</t>
    </rPh>
    <rPh sb="12" eb="13">
      <t>フク</t>
    </rPh>
    <phoneticPr fontId="2"/>
  </si>
  <si>
    <t>うち企業主導型保育施設</t>
    <rPh sb="2" eb="4">
      <t>キギョウ</t>
    </rPh>
    <rPh sb="4" eb="7">
      <t>シュドウガタ</t>
    </rPh>
    <rPh sb="7" eb="9">
      <t>ホイク</t>
    </rPh>
    <rPh sb="9" eb="11">
      <t>シセツ</t>
    </rPh>
    <phoneticPr fontId="2"/>
  </si>
  <si>
    <t>ベビーホテル（夜間・宿泊）</t>
    <rPh sb="7" eb="9">
      <t>ヤカン</t>
    </rPh>
    <rPh sb="10" eb="12">
      <t>シュクハク</t>
    </rPh>
    <phoneticPr fontId="2"/>
  </si>
  <si>
    <t>ベビーホテル（一時預かり）</t>
    <rPh sb="7" eb="9">
      <t>イチジ</t>
    </rPh>
    <rPh sb="9" eb="10">
      <t>アズ</t>
    </rPh>
    <phoneticPr fontId="2"/>
  </si>
  <si>
    <t>その他の認可外保育施設</t>
    <rPh sb="2" eb="3">
      <t>タ</t>
    </rPh>
    <rPh sb="4" eb="6">
      <t>ニンカ</t>
    </rPh>
    <rPh sb="6" eb="7">
      <t>ガイ</t>
    </rPh>
    <rPh sb="7" eb="9">
      <t>ホイク</t>
    </rPh>
    <rPh sb="9" eb="11">
      <t>シセツ</t>
    </rPh>
    <phoneticPr fontId="2"/>
  </si>
  <si>
    <t>認可外の居宅訪問型保育事業(事業者)</t>
    <rPh sb="0" eb="3">
      <t>ニンカガイ</t>
    </rPh>
    <rPh sb="4" eb="13">
      <t>キョタクホウモンガタホイクジギョウ</t>
    </rPh>
    <rPh sb="14" eb="17">
      <t>ジギョウシャ</t>
    </rPh>
    <phoneticPr fontId="2"/>
  </si>
  <si>
    <t>認可外の居宅訪問型保育事業(個人)</t>
    <rPh sb="0" eb="3">
      <t>ニンカガイ</t>
    </rPh>
    <rPh sb="4" eb="13">
      <t>キョタクホウモンガタホイクジギョウ</t>
    </rPh>
    <rPh sb="14" eb="16">
      <t>コジン</t>
    </rPh>
    <phoneticPr fontId="2"/>
  </si>
  <si>
    <t>立入調査により全項目を確認</t>
    <rPh sb="0" eb="2">
      <t>タチイリ</t>
    </rPh>
    <rPh sb="2" eb="4">
      <t>チョウサ</t>
    </rPh>
    <rPh sb="7" eb="10">
      <t>ゼンコウモク</t>
    </rPh>
    <rPh sb="11" eb="13">
      <t>カクニン</t>
    </rPh>
    <phoneticPr fontId="6"/>
  </si>
  <si>
    <t>集団指導と書類審査により全項目を確認</t>
    <rPh sb="0" eb="2">
      <t>シュウダン</t>
    </rPh>
    <rPh sb="2" eb="4">
      <t>シドウ</t>
    </rPh>
    <rPh sb="5" eb="7">
      <t>ショルイ</t>
    </rPh>
    <rPh sb="7" eb="9">
      <t>シンサ</t>
    </rPh>
    <rPh sb="12" eb="15">
      <t>ゼンコウモク</t>
    </rPh>
    <rPh sb="16" eb="18">
      <t>カクニン</t>
    </rPh>
    <phoneticPr fontId="6"/>
  </si>
  <si>
    <t>前回立入調査結果や自主点検表を考慮する等で立入調査を不要と判断</t>
    <rPh sb="0" eb="2">
      <t>ゼンカイ</t>
    </rPh>
    <rPh sb="2" eb="4">
      <t>タチイリ</t>
    </rPh>
    <rPh sb="4" eb="6">
      <t>チョウサ</t>
    </rPh>
    <rPh sb="6" eb="8">
      <t>ケッカ</t>
    </rPh>
    <rPh sb="9" eb="11">
      <t>ジシュ</t>
    </rPh>
    <rPh sb="11" eb="14">
      <t>テンケンヒョウ</t>
    </rPh>
    <rPh sb="15" eb="17">
      <t>コウリョ</t>
    </rPh>
    <rPh sb="19" eb="20">
      <t>トウ</t>
    </rPh>
    <rPh sb="21" eb="23">
      <t>タチイリ</t>
    </rPh>
    <rPh sb="23" eb="25">
      <t>チョウサ</t>
    </rPh>
    <rPh sb="26" eb="28">
      <t>フヨウ</t>
    </rPh>
    <rPh sb="29" eb="31">
      <t>ハンダン</t>
    </rPh>
    <phoneticPr fontId="6"/>
  </si>
  <si>
    <t>評価基準の一部項目のみ立入調査等で確認</t>
    <rPh sb="0" eb="2">
      <t>ヒョウカ</t>
    </rPh>
    <rPh sb="2" eb="4">
      <t>キジュン</t>
    </rPh>
    <rPh sb="5" eb="7">
      <t>イチブ</t>
    </rPh>
    <rPh sb="7" eb="9">
      <t>コウモク</t>
    </rPh>
    <rPh sb="11" eb="13">
      <t>タチイリ</t>
    </rPh>
    <rPh sb="13" eb="15">
      <t>チョウサ</t>
    </rPh>
    <rPh sb="15" eb="16">
      <t>トウ</t>
    </rPh>
    <rPh sb="17" eb="19">
      <t>カクニン</t>
    </rPh>
    <phoneticPr fontId="10"/>
  </si>
  <si>
    <t>一切の確認をしていない</t>
    <rPh sb="0" eb="2">
      <t>イッサイ</t>
    </rPh>
    <rPh sb="3" eb="5">
      <t>カクニン</t>
    </rPh>
    <phoneticPr fontId="10"/>
  </si>
  <si>
    <t>「一切の確認をしていない」の場合には、その理由を記載</t>
    <rPh sb="1" eb="3">
      <t>イッサイ</t>
    </rPh>
    <rPh sb="4" eb="6">
      <t>カクニン</t>
    </rPh>
    <rPh sb="14" eb="16">
      <t>バアイ</t>
    </rPh>
    <rPh sb="21" eb="23">
      <t>リユウ</t>
    </rPh>
    <rPh sb="24" eb="26">
      <t>キサイ</t>
    </rPh>
    <phoneticPr fontId="10"/>
  </si>
  <si>
    <t>その他</t>
    <rPh sb="2" eb="3">
      <t>タ</t>
    </rPh>
    <phoneticPr fontId="10"/>
  </si>
  <si>
    <t>「その他」の場合は、具体的に記載</t>
    <rPh sb="3" eb="4">
      <t>タ</t>
    </rPh>
    <rPh sb="6" eb="8">
      <t>バアイ</t>
    </rPh>
    <rPh sb="10" eb="13">
      <t>グタイテキ</t>
    </rPh>
    <rPh sb="14" eb="16">
      <t>キサイ</t>
    </rPh>
    <phoneticPr fontId="6"/>
  </si>
  <si>
    <t>※</t>
    <phoneticPr fontId="10"/>
  </si>
  <si>
    <t>②</t>
    <phoneticPr fontId="6"/>
  </si>
  <si>
    <t>③</t>
    <phoneticPr fontId="6"/>
  </si>
  <si>
    <t>④</t>
    <phoneticPr fontId="10"/>
  </si>
  <si>
    <t>⑤</t>
    <phoneticPr fontId="10"/>
  </si>
  <si>
    <t>⑥</t>
    <phoneticPr fontId="10"/>
  </si>
  <si>
    <t>⑦</t>
    <phoneticPr fontId="10"/>
  </si>
  <si>
    <t>⑧</t>
    <phoneticPr fontId="10"/>
  </si>
  <si>
    <t>⑨</t>
    <phoneticPr fontId="10"/>
  </si>
  <si>
    <t>⑩</t>
    <phoneticPr fontId="10"/>
  </si>
  <si>
    <t>注１　各施設について、⑪～⑬の合計は、④と一致すること。</t>
    <rPh sb="0" eb="1">
      <t>チュウ</t>
    </rPh>
    <rPh sb="3" eb="6">
      <t>カクシセツ</t>
    </rPh>
    <rPh sb="15" eb="17">
      <t>ゴウケイ</t>
    </rPh>
    <rPh sb="21" eb="23">
      <t>イッチ</t>
    </rPh>
    <phoneticPr fontId="3"/>
  </si>
  <si>
    <t>事業所内保育施設
（院内等含む）</t>
    <rPh sb="0" eb="3">
      <t>ジギョウショ</t>
    </rPh>
    <rPh sb="3" eb="4">
      <t>ナイ</t>
    </rPh>
    <rPh sb="4" eb="6">
      <t>ホイク</t>
    </rPh>
    <rPh sb="6" eb="8">
      <t>シセツ</t>
    </rPh>
    <rPh sb="10" eb="12">
      <t>インナイ</t>
    </rPh>
    <phoneticPr fontId="6"/>
  </si>
  <si>
    <t>評価基準に適合している施設数</t>
    <rPh sb="0" eb="2">
      <t>ヒョウカ</t>
    </rPh>
    <rPh sb="2" eb="4">
      <t>キジュン</t>
    </rPh>
    <rPh sb="5" eb="7">
      <t>テキゴウ</t>
    </rPh>
    <rPh sb="11" eb="14">
      <t>シセツスウ</t>
    </rPh>
    <phoneticPr fontId="6"/>
  </si>
  <si>
    <t>うち企業主導型保育施設</t>
    <phoneticPr fontId="6"/>
  </si>
  <si>
    <t>評価基準に適合していない施設数</t>
    <rPh sb="0" eb="2">
      <t>ヒョウカ</t>
    </rPh>
    <rPh sb="2" eb="4">
      <t>キジュン</t>
    </rPh>
    <rPh sb="5" eb="7">
      <t>テキゴウ</t>
    </rPh>
    <rPh sb="12" eb="15">
      <t>シセツスウ</t>
    </rPh>
    <phoneticPr fontId="6"/>
  </si>
  <si>
    <t>その他の
認可外保育施設</t>
    <rPh sb="2" eb="3">
      <t>タ</t>
    </rPh>
    <rPh sb="5" eb="7">
      <t>ニンカ</t>
    </rPh>
    <rPh sb="7" eb="8">
      <t>ガイ</t>
    </rPh>
    <rPh sb="8" eb="10">
      <t>ホイク</t>
    </rPh>
    <rPh sb="10" eb="12">
      <t>シセツ</t>
    </rPh>
    <phoneticPr fontId="6"/>
  </si>
  <si>
    <t>認可外の居宅訪問型保育事業(事業者)</t>
    <phoneticPr fontId="6"/>
  </si>
  <si>
    <t>認可外の居宅訪問型保育事業(個人)</t>
    <rPh sb="14" eb="16">
      <t>コジン</t>
    </rPh>
    <phoneticPr fontId="6"/>
  </si>
  <si>
    <t>施設数</t>
    <rPh sb="0" eb="2">
      <t>シセツ</t>
    </rPh>
    <rPh sb="2" eb="3">
      <t>スウ</t>
    </rPh>
    <phoneticPr fontId="6"/>
  </si>
  <si>
    <t>注１　各施設について、施設数の合計は、②～④の合計と一致すること。</t>
    <rPh sb="0" eb="1">
      <t>チュウ</t>
    </rPh>
    <rPh sb="3" eb="4">
      <t>カク</t>
    </rPh>
    <rPh sb="11" eb="14">
      <t>シセツスウ</t>
    </rPh>
    <phoneticPr fontId="3"/>
  </si>
  <si>
    <t>評価基準に適合していない施設数</t>
    <rPh sb="0" eb="2">
      <t>ヒョウカ</t>
    </rPh>
    <rPh sb="2" eb="4">
      <t>キジュン</t>
    </rPh>
    <rPh sb="5" eb="7">
      <t>テキゴウ</t>
    </rPh>
    <rPh sb="12" eb="14">
      <t>シセツ</t>
    </rPh>
    <rPh sb="14" eb="15">
      <t>スウ</t>
    </rPh>
    <phoneticPr fontId="6"/>
  </si>
  <si>
    <t>左のうち指導した施設数（重複なし）</t>
    <rPh sb="0" eb="1">
      <t>ヒダリ</t>
    </rPh>
    <rPh sb="4" eb="6">
      <t>シドウ</t>
    </rPh>
    <rPh sb="8" eb="11">
      <t>シセツスウ</t>
    </rPh>
    <rPh sb="12" eb="14">
      <t>チョウフク</t>
    </rPh>
    <phoneticPr fontId="6"/>
  </si>
  <si>
    <t>口頭指導</t>
    <rPh sb="0" eb="2">
      <t>コウトウ</t>
    </rPh>
    <rPh sb="2" eb="4">
      <t>シドウ</t>
    </rPh>
    <phoneticPr fontId="6"/>
  </si>
  <si>
    <t>文書指導</t>
    <rPh sb="0" eb="2">
      <t>ブンショ</t>
    </rPh>
    <rPh sb="2" eb="4">
      <t>シドウ</t>
    </rPh>
    <phoneticPr fontId="6"/>
  </si>
  <si>
    <t>改善勧告</t>
    <rPh sb="0" eb="2">
      <t>カイゼン</t>
    </rPh>
    <rPh sb="2" eb="4">
      <t>カンコク</t>
    </rPh>
    <phoneticPr fontId="6"/>
  </si>
  <si>
    <t>公表</t>
    <rPh sb="0" eb="2">
      <t>コウヒョウ</t>
    </rPh>
    <phoneticPr fontId="6"/>
  </si>
  <si>
    <t>事業停止
命令</t>
    <rPh sb="0" eb="2">
      <t>ジギョウ</t>
    </rPh>
    <rPh sb="2" eb="4">
      <t>テイシ</t>
    </rPh>
    <rPh sb="5" eb="7">
      <t>メイレイ</t>
    </rPh>
    <phoneticPr fontId="6"/>
  </si>
  <si>
    <t>施設閉鎖
命令</t>
    <rPh sb="0" eb="2">
      <t>シセツ</t>
    </rPh>
    <rPh sb="2" eb="4">
      <t>ヘイサ</t>
    </rPh>
    <rPh sb="5" eb="7">
      <t>メイレイ</t>
    </rPh>
    <phoneticPr fontId="6"/>
  </si>
  <si>
    <t>注１　上記(1)の表のうち評価基準に適合していない認可外保育施設についての内訳を記入すること。</t>
    <rPh sb="0" eb="1">
      <t>チュウ</t>
    </rPh>
    <rPh sb="3" eb="5">
      <t>ジョウキ</t>
    </rPh>
    <rPh sb="9" eb="10">
      <t>ヒョウ</t>
    </rPh>
    <rPh sb="13" eb="15">
      <t>ヒョウカ</t>
    </rPh>
    <rPh sb="15" eb="17">
      <t>キジュン</t>
    </rPh>
    <rPh sb="18" eb="20">
      <t>テキゴウ</t>
    </rPh>
    <rPh sb="25" eb="27">
      <t>ニンカ</t>
    </rPh>
    <rPh sb="27" eb="28">
      <t>ガイ</t>
    </rPh>
    <rPh sb="28" eb="30">
      <t>ホイク</t>
    </rPh>
    <rPh sb="30" eb="32">
      <t>シセツ</t>
    </rPh>
    <rPh sb="37" eb="39">
      <t>ウチワケ</t>
    </rPh>
    <rPh sb="40" eb="42">
      <t>キニュウ</t>
    </rPh>
    <phoneticPr fontId="2"/>
  </si>
  <si>
    <t>注２　同一施設に複数の指導を行った場合、より重い指導区分のみ計上すること。</t>
    <rPh sb="0" eb="1">
      <t>チュウ</t>
    </rPh>
    <rPh sb="3" eb="5">
      <t>ドウイツ</t>
    </rPh>
    <rPh sb="5" eb="7">
      <t>シセツ</t>
    </rPh>
    <rPh sb="8" eb="10">
      <t>フクスウ</t>
    </rPh>
    <rPh sb="11" eb="13">
      <t>シドウ</t>
    </rPh>
    <rPh sb="14" eb="15">
      <t>オコナ</t>
    </rPh>
    <rPh sb="17" eb="19">
      <t>バアイ</t>
    </rPh>
    <rPh sb="22" eb="23">
      <t>オモ</t>
    </rPh>
    <rPh sb="24" eb="26">
      <t>シドウ</t>
    </rPh>
    <rPh sb="26" eb="28">
      <t>クブン</t>
    </rPh>
    <rPh sb="30" eb="32">
      <t>ケイジョウ</t>
    </rPh>
    <phoneticPr fontId="2"/>
  </si>
  <si>
    <t>巡回支援指導
実施施設数</t>
    <rPh sb="0" eb="2">
      <t>ジュンカイ</t>
    </rPh>
    <rPh sb="2" eb="4">
      <t>シエン</t>
    </rPh>
    <rPh sb="4" eb="6">
      <t>シドウ</t>
    </rPh>
    <rPh sb="7" eb="9">
      <t>ジッシ</t>
    </rPh>
    <rPh sb="9" eb="11">
      <t>シセツ</t>
    </rPh>
    <rPh sb="11" eb="12">
      <t>スウ</t>
    </rPh>
    <phoneticPr fontId="2"/>
  </si>
  <si>
    <t>①</t>
  </si>
  <si>
    <t>②</t>
  </si>
  <si>
    <t>③（①－②）</t>
  </si>
  <si>
    <t>立入調査の結果、評価基準に適合している施設数</t>
    <rPh sb="0" eb="2">
      <t>タチイリ</t>
    </rPh>
    <rPh sb="2" eb="4">
      <t>チョウサ</t>
    </rPh>
    <rPh sb="5" eb="7">
      <t>ケッカ</t>
    </rPh>
    <rPh sb="8" eb="10">
      <t>ヒョウカ</t>
    </rPh>
    <rPh sb="10" eb="12">
      <t>キジュン</t>
    </rPh>
    <rPh sb="13" eb="15">
      <t>テキゴウ</t>
    </rPh>
    <rPh sb="19" eb="22">
      <t>シセツスウ</t>
    </rPh>
    <phoneticPr fontId="2"/>
  </si>
  <si>
    <t>項</t>
    <rPh sb="0" eb="1">
      <t>コウ</t>
    </rPh>
    <phoneticPr fontId="6"/>
  </si>
  <si>
    <t>号</t>
    <rPh sb="0" eb="1">
      <t>ゴウ</t>
    </rPh>
    <phoneticPr fontId="6"/>
  </si>
  <si>
    <t>(1)保育に従事する者の数</t>
    <rPh sb="3" eb="5">
      <t>ホイク</t>
    </rPh>
    <rPh sb="6" eb="8">
      <t>ジュウジ</t>
    </rPh>
    <rPh sb="10" eb="11">
      <t>シャ</t>
    </rPh>
    <rPh sb="12" eb="13">
      <t>スウ</t>
    </rPh>
    <phoneticPr fontId="6"/>
  </si>
  <si>
    <t>(1-1)保育に従事する者の複数配置</t>
    <rPh sb="5" eb="7">
      <t>ホイク</t>
    </rPh>
    <rPh sb="8" eb="10">
      <t>ジュウジ</t>
    </rPh>
    <rPh sb="12" eb="13">
      <t>シャ</t>
    </rPh>
    <rPh sb="14" eb="16">
      <t>フクスウ</t>
    </rPh>
    <rPh sb="16" eb="18">
      <t>ハイチ</t>
    </rPh>
    <phoneticPr fontId="6"/>
  </si>
  <si>
    <t>(1-2)その他</t>
    <rPh sb="7" eb="8">
      <t>タ</t>
    </rPh>
    <phoneticPr fontId="6"/>
  </si>
  <si>
    <t>(2)保育に従事する者の資格等要件</t>
    <rPh sb="3" eb="5">
      <t>ホイク</t>
    </rPh>
    <rPh sb="6" eb="8">
      <t>ジュウジ</t>
    </rPh>
    <rPh sb="10" eb="11">
      <t>シャ</t>
    </rPh>
    <rPh sb="12" eb="14">
      <t>シカク</t>
    </rPh>
    <rPh sb="14" eb="15">
      <t>トウ</t>
    </rPh>
    <rPh sb="15" eb="17">
      <t>ヨウケン</t>
    </rPh>
    <phoneticPr fontId="6"/>
  </si>
  <si>
    <t>(3)保育士の名称</t>
    <rPh sb="3" eb="6">
      <t>ホイクシ</t>
    </rPh>
    <rPh sb="7" eb="9">
      <t>メイショウ</t>
    </rPh>
    <phoneticPr fontId="6"/>
  </si>
  <si>
    <t>(1)保育室の面積</t>
    <rPh sb="3" eb="6">
      <t>ホイクシツ</t>
    </rPh>
    <rPh sb="7" eb="9">
      <t>メンセキ</t>
    </rPh>
    <phoneticPr fontId="6"/>
  </si>
  <si>
    <t>(2)調理室の有無</t>
    <rPh sb="3" eb="6">
      <t>チョウリシツ</t>
    </rPh>
    <rPh sb="7" eb="9">
      <t>ウム</t>
    </rPh>
    <phoneticPr fontId="6"/>
  </si>
  <si>
    <t>(5)便所の手洗設備・数</t>
    <rPh sb="3" eb="5">
      <t>ベンジョ</t>
    </rPh>
    <rPh sb="6" eb="8">
      <t>テアラ</t>
    </rPh>
    <rPh sb="8" eb="10">
      <t>セツビ</t>
    </rPh>
    <rPh sb="11" eb="12">
      <t>カズ</t>
    </rPh>
    <phoneticPr fontId="6"/>
  </si>
  <si>
    <t>(1)消火用具・非常口の設置</t>
    <rPh sb="3" eb="5">
      <t>ショウカ</t>
    </rPh>
    <rPh sb="5" eb="7">
      <t>ヨウグ</t>
    </rPh>
    <rPh sb="8" eb="11">
      <t>ヒジョウグチ</t>
    </rPh>
    <rPh sb="12" eb="14">
      <t>セッチ</t>
    </rPh>
    <phoneticPr fontId="6"/>
  </si>
  <si>
    <t>(2)非常災害に対する具体的計画
　（消防計画）の策定・訓練の実施</t>
    <rPh sb="3" eb="5">
      <t>ヒジョウ</t>
    </rPh>
    <rPh sb="5" eb="7">
      <t>サイガイ</t>
    </rPh>
    <rPh sb="8" eb="9">
      <t>タイ</t>
    </rPh>
    <rPh sb="11" eb="14">
      <t>グタイテキ</t>
    </rPh>
    <rPh sb="14" eb="16">
      <t>ケイカク</t>
    </rPh>
    <rPh sb="19" eb="21">
      <t>ショウボウ</t>
    </rPh>
    <rPh sb="21" eb="23">
      <t>ケイカク</t>
    </rPh>
    <rPh sb="25" eb="27">
      <t>サクテイ</t>
    </rPh>
    <rPh sb="28" eb="30">
      <t>クンレン</t>
    </rPh>
    <rPh sb="31" eb="33">
      <t>ジッシ</t>
    </rPh>
    <phoneticPr fontId="6"/>
  </si>
  <si>
    <t>(1)２階</t>
    <rPh sb="4" eb="5">
      <t>カイ</t>
    </rPh>
    <phoneticPr fontId="6"/>
  </si>
  <si>
    <t>(1-1)転落防止設備</t>
    <rPh sb="5" eb="7">
      <t>テンラク</t>
    </rPh>
    <rPh sb="7" eb="9">
      <t>ボウシ</t>
    </rPh>
    <rPh sb="9" eb="11">
      <t>セツビ</t>
    </rPh>
    <phoneticPr fontId="6"/>
  </si>
  <si>
    <t>(1-2)耐火の構造、避難設備</t>
    <rPh sb="5" eb="7">
      <t>タイカ</t>
    </rPh>
    <rPh sb="8" eb="10">
      <t>コウゾウ</t>
    </rPh>
    <rPh sb="11" eb="13">
      <t>ヒナン</t>
    </rPh>
    <rPh sb="13" eb="15">
      <t>セツビ</t>
    </rPh>
    <phoneticPr fontId="6"/>
  </si>
  <si>
    <t>(2)３階</t>
    <rPh sb="4" eb="5">
      <t>カイ</t>
    </rPh>
    <phoneticPr fontId="6"/>
  </si>
  <si>
    <t>(2-1)耐火の構造</t>
    <rPh sb="5" eb="7">
      <t>タイカ</t>
    </rPh>
    <rPh sb="8" eb="10">
      <t>コウゾウ</t>
    </rPh>
    <phoneticPr fontId="6"/>
  </si>
  <si>
    <t>(2-2)避難設備</t>
    <rPh sb="5" eb="7">
      <t>ヒナン</t>
    </rPh>
    <rPh sb="7" eb="9">
      <t>セツビ</t>
    </rPh>
    <phoneticPr fontId="6"/>
  </si>
  <si>
    <t>(2-3)転落防止設備</t>
    <rPh sb="5" eb="7">
      <t>テンラク</t>
    </rPh>
    <rPh sb="7" eb="9">
      <t>ボウシ</t>
    </rPh>
    <rPh sb="9" eb="11">
      <t>セツビ</t>
    </rPh>
    <phoneticPr fontId="6"/>
  </si>
  <si>
    <t>(2-4)その他</t>
    <rPh sb="7" eb="8">
      <t>タ</t>
    </rPh>
    <phoneticPr fontId="6"/>
  </si>
  <si>
    <t>(3)４階以上</t>
    <rPh sb="4" eb="5">
      <t>カイ</t>
    </rPh>
    <rPh sb="5" eb="7">
      <t>イジョウ</t>
    </rPh>
    <phoneticPr fontId="6"/>
  </si>
  <si>
    <t>(3-1)耐火の構造</t>
    <rPh sb="5" eb="7">
      <t>タイカ</t>
    </rPh>
    <rPh sb="8" eb="10">
      <t>コウゾウ</t>
    </rPh>
    <phoneticPr fontId="6"/>
  </si>
  <si>
    <t>(3-2)避難設備</t>
    <rPh sb="5" eb="7">
      <t>ヒナン</t>
    </rPh>
    <rPh sb="7" eb="9">
      <t>セツビ</t>
    </rPh>
    <phoneticPr fontId="6"/>
  </si>
  <si>
    <t>(3-3)転落防止設備</t>
    <rPh sb="5" eb="7">
      <t>テンラク</t>
    </rPh>
    <rPh sb="7" eb="9">
      <t>ボウシ</t>
    </rPh>
    <rPh sb="9" eb="11">
      <t>セツビ</t>
    </rPh>
    <phoneticPr fontId="6"/>
  </si>
  <si>
    <t>(3-4)その他</t>
    <rPh sb="7" eb="8">
      <t>タ</t>
    </rPh>
    <phoneticPr fontId="6"/>
  </si>
  <si>
    <t>(1)保育の内容</t>
    <rPh sb="3" eb="5">
      <t>ホイク</t>
    </rPh>
    <rPh sb="6" eb="8">
      <t>ナイヨウ</t>
    </rPh>
    <phoneticPr fontId="6"/>
  </si>
  <si>
    <t>(2)保育に従事する者の保育姿勢等</t>
    <rPh sb="3" eb="5">
      <t>ホイク</t>
    </rPh>
    <rPh sb="6" eb="8">
      <t>ジュウジ</t>
    </rPh>
    <rPh sb="10" eb="11">
      <t>モノ</t>
    </rPh>
    <rPh sb="12" eb="14">
      <t>ホイク</t>
    </rPh>
    <rPh sb="14" eb="16">
      <t>シセイ</t>
    </rPh>
    <rPh sb="16" eb="17">
      <t>トウ</t>
    </rPh>
    <phoneticPr fontId="6"/>
  </si>
  <si>
    <t>(3)保護者との連絡等</t>
    <rPh sb="3" eb="6">
      <t>ホゴシャ</t>
    </rPh>
    <rPh sb="8" eb="10">
      <t>レンラク</t>
    </rPh>
    <rPh sb="10" eb="11">
      <t>トウ</t>
    </rPh>
    <phoneticPr fontId="6"/>
  </si>
  <si>
    <t>(1)衛生管理の状況</t>
    <rPh sb="3" eb="5">
      <t>エイセイ</t>
    </rPh>
    <rPh sb="5" eb="7">
      <t>カンリ</t>
    </rPh>
    <rPh sb="8" eb="10">
      <t>ジョウキョウ</t>
    </rPh>
    <phoneticPr fontId="6"/>
  </si>
  <si>
    <t>(2)食事内容等の状況</t>
    <rPh sb="3" eb="5">
      <t>ショクジ</t>
    </rPh>
    <rPh sb="5" eb="7">
      <t>ナイヨウ</t>
    </rPh>
    <rPh sb="7" eb="8">
      <t>トウ</t>
    </rPh>
    <rPh sb="9" eb="11">
      <t>ジョウキョウ</t>
    </rPh>
    <phoneticPr fontId="6"/>
  </si>
  <si>
    <t>(1)乳幼児の健康状態の観察</t>
    <rPh sb="3" eb="6">
      <t>ニュウヨウジ</t>
    </rPh>
    <rPh sb="7" eb="9">
      <t>ケンコウ</t>
    </rPh>
    <rPh sb="9" eb="11">
      <t>ジョウタイ</t>
    </rPh>
    <rPh sb="12" eb="14">
      <t>カンサツ</t>
    </rPh>
    <phoneticPr fontId="6"/>
  </si>
  <si>
    <t>(2)乳幼児の発育チェック</t>
    <rPh sb="3" eb="6">
      <t>ニュウヨウジ</t>
    </rPh>
    <rPh sb="7" eb="9">
      <t>ハツイク</t>
    </rPh>
    <phoneticPr fontId="6"/>
  </si>
  <si>
    <t>(3)乳幼児の健康診断</t>
    <rPh sb="3" eb="6">
      <t>ニュウヨウジ</t>
    </rPh>
    <rPh sb="7" eb="9">
      <t>ケンコウ</t>
    </rPh>
    <rPh sb="9" eb="11">
      <t>シンダン</t>
    </rPh>
    <phoneticPr fontId="6"/>
  </si>
  <si>
    <t>(4)職員の健康診断</t>
    <rPh sb="3" eb="5">
      <t>ショクイン</t>
    </rPh>
    <rPh sb="6" eb="8">
      <t>ケンコウ</t>
    </rPh>
    <rPh sb="8" eb="10">
      <t>シンダン</t>
    </rPh>
    <phoneticPr fontId="6"/>
  </si>
  <si>
    <t>(5)医薬品等の整備</t>
    <rPh sb="3" eb="7">
      <t>イヤクヒンナド</t>
    </rPh>
    <rPh sb="8" eb="10">
      <t>セイビ</t>
    </rPh>
    <phoneticPr fontId="6"/>
  </si>
  <si>
    <t>(6)感染症への対応</t>
    <rPh sb="3" eb="6">
      <t>カンセンショウ</t>
    </rPh>
    <rPh sb="8" eb="10">
      <t>タイオウ</t>
    </rPh>
    <phoneticPr fontId="6"/>
  </si>
  <si>
    <t>(7)乳幼児突然死症候群の予防</t>
    <rPh sb="3" eb="6">
      <t>ニュウヨウジ</t>
    </rPh>
    <rPh sb="6" eb="9">
      <t>トツゼンシ</t>
    </rPh>
    <rPh sb="9" eb="12">
      <t>ショウコウグン</t>
    </rPh>
    <rPh sb="13" eb="15">
      <t>ヨボウ</t>
    </rPh>
    <phoneticPr fontId="6"/>
  </si>
  <si>
    <t>(8)安全確保</t>
    <rPh sb="3" eb="5">
      <t>アンゼン</t>
    </rPh>
    <rPh sb="5" eb="7">
      <t>カクホ</t>
    </rPh>
    <phoneticPr fontId="6"/>
  </si>
  <si>
    <t>(1)施設及びサービスに関する
　 内容の掲示</t>
    <rPh sb="3" eb="5">
      <t>シセツ</t>
    </rPh>
    <rPh sb="5" eb="6">
      <t>オヨ</t>
    </rPh>
    <rPh sb="12" eb="13">
      <t>カン</t>
    </rPh>
    <rPh sb="18" eb="20">
      <t>ナイヨウ</t>
    </rPh>
    <rPh sb="21" eb="23">
      <t>ケイジ</t>
    </rPh>
    <phoneticPr fontId="6"/>
  </si>
  <si>
    <t>(2)サービス利用者に対する
　 契約内容の書面による交付</t>
    <rPh sb="7" eb="10">
      <t>リヨウシャ</t>
    </rPh>
    <rPh sb="11" eb="12">
      <t>タイ</t>
    </rPh>
    <rPh sb="17" eb="19">
      <t>ケイヤク</t>
    </rPh>
    <rPh sb="19" eb="21">
      <t>ナイヨウ</t>
    </rPh>
    <rPh sb="22" eb="24">
      <t>ショメン</t>
    </rPh>
    <rPh sb="27" eb="29">
      <t>コウフ</t>
    </rPh>
    <phoneticPr fontId="6"/>
  </si>
  <si>
    <t>(1)職員に関する書類等の整備</t>
    <rPh sb="3" eb="5">
      <t>ショクイン</t>
    </rPh>
    <rPh sb="6" eb="7">
      <t>カン</t>
    </rPh>
    <rPh sb="9" eb="11">
      <t>ショルイ</t>
    </rPh>
    <rPh sb="11" eb="12">
      <t>トウ</t>
    </rPh>
    <rPh sb="13" eb="15">
      <t>セイビ</t>
    </rPh>
    <phoneticPr fontId="6"/>
  </si>
  <si>
    <t>(2)在籍乳幼児に関する書類等の整備</t>
    <rPh sb="3" eb="5">
      <t>ザイセキ</t>
    </rPh>
    <rPh sb="5" eb="8">
      <t>ニュウヨウジ</t>
    </rPh>
    <rPh sb="9" eb="10">
      <t>カン</t>
    </rPh>
    <rPh sb="12" eb="14">
      <t>ショルイ</t>
    </rPh>
    <rPh sb="14" eb="15">
      <t>トウ</t>
    </rPh>
    <rPh sb="16" eb="18">
      <t>セイビ</t>
    </rPh>
    <phoneticPr fontId="6"/>
  </si>
  <si>
    <t>　　３）各項の「不適合施設数」は、各号の「不適合施設数」の合計ではなく、各項ごとの実か所数を記入すること。</t>
    <rPh sb="8" eb="11">
      <t>フテキゴウ</t>
    </rPh>
    <rPh sb="11" eb="14">
      <t>シセツスウ</t>
    </rPh>
    <rPh sb="17" eb="19">
      <t>カクゴウ</t>
    </rPh>
    <rPh sb="21" eb="24">
      <t>フテキゴウ</t>
    </rPh>
    <rPh sb="24" eb="27">
      <t>シセツスウ</t>
    </rPh>
    <rPh sb="29" eb="31">
      <t>ゴウケイ</t>
    </rPh>
    <rPh sb="41" eb="42">
      <t>ジツ</t>
    </rPh>
    <rPh sb="43" eb="44">
      <t>ショ</t>
    </rPh>
    <phoneticPr fontId="6"/>
  </si>
  <si>
    <t>注　１）「認可外保育施設指導監督基準を満たす旨の証明書の交付について」（平成17年1月21日雇児発第0121002号）の別表「評価基準」に基づく調査結果を記入すること。</t>
    <rPh sb="0" eb="1">
      <t>チュウ</t>
    </rPh>
    <rPh sb="60" eb="62">
      <t>ベッピョウ</t>
    </rPh>
    <rPh sb="63" eb="65">
      <t>ヒョウカ</t>
    </rPh>
    <rPh sb="65" eb="67">
      <t>キジュン</t>
    </rPh>
    <phoneticPr fontId="6"/>
  </si>
  <si>
    <t>事業所内保育施設</t>
    <rPh sb="0" eb="3">
      <t>ジギョウショ</t>
    </rPh>
    <rPh sb="3" eb="4">
      <t>ナイ</t>
    </rPh>
    <rPh sb="4" eb="6">
      <t>ホイク</t>
    </rPh>
    <rPh sb="6" eb="8">
      <t>シセツ</t>
    </rPh>
    <phoneticPr fontId="6"/>
  </si>
  <si>
    <t>評価基準の適否が定かではない施設数</t>
    <rPh sb="0" eb="2">
      <t>ヒョウカ</t>
    </rPh>
    <rPh sb="2" eb="4">
      <t>キジュン</t>
    </rPh>
    <rPh sb="5" eb="7">
      <t>テキヒ</t>
    </rPh>
    <rPh sb="8" eb="9">
      <t>サダ</t>
    </rPh>
    <rPh sb="14" eb="17">
      <t>シセツスウ</t>
    </rPh>
    <phoneticPr fontId="6"/>
  </si>
  <si>
    <t>ベビーホテル
(夜間・宿泊)</t>
    <rPh sb="8" eb="10">
      <t>ヤカン</t>
    </rPh>
    <rPh sb="11" eb="13">
      <t>シュクハク</t>
    </rPh>
    <phoneticPr fontId="6"/>
  </si>
  <si>
    <t>ベビーホテル
(一時預かり)</t>
    <rPh sb="8" eb="10">
      <t>イチジ</t>
    </rPh>
    <rPh sb="10" eb="11">
      <t>アズ</t>
    </rPh>
    <phoneticPr fontId="6"/>
  </si>
  <si>
    <t>その他の認可外保育施設</t>
    <rPh sb="2" eb="3">
      <t>タ</t>
    </rPh>
    <rPh sb="4" eb="7">
      <t>ニンカガイ</t>
    </rPh>
    <rPh sb="7" eb="9">
      <t>ホイク</t>
    </rPh>
    <rPh sb="9" eb="11">
      <t>シセツ</t>
    </rPh>
    <phoneticPr fontId="6"/>
  </si>
  <si>
    <t>認可外の居宅訪問型保育事業（事業者）</t>
    <rPh sb="0" eb="2">
      <t>ニンカ</t>
    </rPh>
    <rPh sb="2" eb="3">
      <t>ガイ</t>
    </rPh>
    <rPh sb="4" eb="6">
      <t>キョタク</t>
    </rPh>
    <rPh sb="6" eb="8">
      <t>ホウモン</t>
    </rPh>
    <rPh sb="8" eb="9">
      <t>ガタ</t>
    </rPh>
    <rPh sb="9" eb="11">
      <t>ホイク</t>
    </rPh>
    <rPh sb="11" eb="13">
      <t>ジギョウ</t>
    </rPh>
    <rPh sb="14" eb="17">
      <t>ジギョウシャ</t>
    </rPh>
    <phoneticPr fontId="6"/>
  </si>
  <si>
    <t>認可外の居宅訪問型保育事業（個人）</t>
    <rPh sb="0" eb="2">
      <t>ニンカ</t>
    </rPh>
    <rPh sb="2" eb="3">
      <t>ガイ</t>
    </rPh>
    <rPh sb="4" eb="6">
      <t>キョタク</t>
    </rPh>
    <rPh sb="6" eb="8">
      <t>ホウモン</t>
    </rPh>
    <rPh sb="8" eb="9">
      <t>ガタ</t>
    </rPh>
    <rPh sb="9" eb="11">
      <t>ホイク</t>
    </rPh>
    <rPh sb="11" eb="13">
      <t>ジギョウ</t>
    </rPh>
    <rPh sb="14" eb="16">
      <t>コジン</t>
    </rPh>
    <phoneticPr fontId="6"/>
  </si>
  <si>
    <t>評価基準に適合</t>
    <rPh sb="0" eb="2">
      <t>ヒョウカ</t>
    </rPh>
    <rPh sb="2" eb="4">
      <t>キジュン</t>
    </rPh>
    <rPh sb="5" eb="7">
      <t>テキゴウ</t>
    </rPh>
    <phoneticPr fontId="6"/>
  </si>
  <si>
    <t>　　２）「改善（評価基準不適合）」は、全ての項目が評価基準に適合しているものではないが、何らかの改善がなされた施設について記入すること。</t>
    <rPh sb="5" eb="7">
      <t>カイゼン</t>
    </rPh>
    <rPh sb="8" eb="10">
      <t>ヒョウカ</t>
    </rPh>
    <rPh sb="10" eb="12">
      <t>キジュン</t>
    </rPh>
    <rPh sb="12" eb="15">
      <t>フテキゴウ</t>
    </rPh>
    <rPh sb="19" eb="20">
      <t>スベ</t>
    </rPh>
    <rPh sb="22" eb="24">
      <t>コウモク</t>
    </rPh>
    <rPh sb="25" eb="27">
      <t>ヒョウカ</t>
    </rPh>
    <rPh sb="27" eb="29">
      <t>キジュン</t>
    </rPh>
    <rPh sb="30" eb="32">
      <t>テキゴウ</t>
    </rPh>
    <rPh sb="44" eb="45">
      <t>ナン</t>
    </rPh>
    <rPh sb="48" eb="50">
      <t>カイゼン</t>
    </rPh>
    <rPh sb="55" eb="57">
      <t>シセツ</t>
    </rPh>
    <rPh sb="61" eb="63">
      <t>キニュウ</t>
    </rPh>
    <phoneticPr fontId="3"/>
  </si>
  <si>
    <t>　　３）何らかの改善がなされていても、調査日時点で廃止又は休止している施設は「廃止等」に計上すること。</t>
    <rPh sb="4" eb="5">
      <t>ナン</t>
    </rPh>
    <rPh sb="8" eb="10">
      <t>カイゼン</t>
    </rPh>
    <rPh sb="19" eb="22">
      <t>チョウサビ</t>
    </rPh>
    <rPh sb="22" eb="24">
      <t>ジテン</t>
    </rPh>
    <rPh sb="25" eb="27">
      <t>ハイシ</t>
    </rPh>
    <rPh sb="27" eb="28">
      <t>マタ</t>
    </rPh>
    <rPh sb="29" eb="31">
      <t>キュウシ</t>
    </rPh>
    <rPh sb="35" eb="37">
      <t>シセツ</t>
    </rPh>
    <rPh sb="39" eb="41">
      <t>ハイシ</t>
    </rPh>
    <rPh sb="41" eb="42">
      <t>トウ</t>
    </rPh>
    <rPh sb="44" eb="46">
      <t>ケイジョウ</t>
    </rPh>
    <phoneticPr fontId="2"/>
  </si>
  <si>
    <t>事業者において雇用している保育に従事する者の数</t>
    <phoneticPr fontId="5"/>
  </si>
  <si>
    <t>基準(※)で定める研修を修了した者</t>
    <phoneticPr fontId="5"/>
  </si>
  <si>
    <t>未実施施設数</t>
    <rPh sb="0" eb="1">
      <t>ミ</t>
    </rPh>
    <rPh sb="1" eb="3">
      <t>ジッシ</t>
    </rPh>
    <rPh sb="3" eb="5">
      <t>シセツ</t>
    </rPh>
    <rPh sb="5" eb="6">
      <t>スウ</t>
    </rPh>
    <phoneticPr fontId="2"/>
  </si>
  <si>
    <t>合計</t>
    <rPh sb="0" eb="2">
      <t>ゴウケイ</t>
    </rPh>
    <phoneticPr fontId="5"/>
  </si>
  <si>
    <t>保育士</t>
    <rPh sb="0" eb="3">
      <t>ホイクシ</t>
    </rPh>
    <phoneticPr fontId="5"/>
  </si>
  <si>
    <t>居宅訪問型保育研修（基礎研修）修了者</t>
    <phoneticPr fontId="5"/>
  </si>
  <si>
    <t>子育て支援員研修（地域保育コース）修</t>
    <phoneticPr fontId="5"/>
  </si>
  <si>
    <t>家庭的保育者等研修（基礎研修）修了者</t>
    <phoneticPr fontId="5"/>
  </si>
  <si>
    <t>基準で定めるその他の研修（都道府県知事等が同等以上のものとして取り扱うものを含む。）を修了した者</t>
    <phoneticPr fontId="5"/>
  </si>
  <si>
    <t>看護師・
准看護師</t>
    <rPh sb="0" eb="3">
      <t>カンゴシ</t>
    </rPh>
    <rPh sb="5" eb="9">
      <t>ジュンカンゴシ</t>
    </rPh>
    <phoneticPr fontId="5"/>
  </si>
  <si>
    <t>※「認可外保育施設に対する指導監督の実施について」（平成13年３月29日付け雇児発第177号）の別添「認可外保育施設指導監督基準」第１の２(2)イ</t>
  </si>
  <si>
    <t>（注１）「事業者において雇用している保育に従事する者の数」について、複数の項目に該当する者（例えば保育士又は看護師・准看護師で研修も修了している、</t>
  </si>
  <si>
    <t>　　　　「保育士」又は「看護師・准看護師」の欄に計上すること。</t>
  </si>
  <si>
    <t>　　　　  研修を複数修了している等）については、いずれかの項目にのみ計上すること。その際、保育士又は看護師・准看護師の資格を有する者については、</t>
    <phoneticPr fontId="5"/>
  </si>
  <si>
    <r>
      <t>保育士又は看護師・准看護師の資格を有しておらず、かつ基準で定める研修を</t>
    </r>
    <r>
      <rPr>
        <u/>
        <sz val="12"/>
        <rFont val="游ゴシック"/>
        <family val="3"/>
        <charset val="128"/>
        <scheme val="minor"/>
      </rPr>
      <t>修了したか否か不明な者</t>
    </r>
    <phoneticPr fontId="5"/>
  </si>
  <si>
    <r>
      <t>保育士又は看護師・准看護師の資格を有しておらず、かつ基準で定める研修を</t>
    </r>
    <r>
      <rPr>
        <u/>
        <sz val="12"/>
        <rFont val="游ゴシック"/>
        <family val="3"/>
        <charset val="128"/>
        <scheme val="minor"/>
      </rPr>
      <t xml:space="preserve">修了していない者 </t>
    </r>
    <phoneticPr fontId="5"/>
  </si>
  <si>
    <t>（注２）「合計」欄は、様式１「１．設置主体別施設数・事業所数」中「認可外の居宅訪問型保育事業」における「個人」欄の届出対象施設数の合計と一致すること。</t>
  </si>
  <si>
    <t>（注３）複数の項目に該当する者（例えば保育士又は看護師・准看護師で研修も修了している、研修を複数修了している等）については、いずれかの項目</t>
  </si>
  <si>
    <t>　　　　にのみ計上すること。その際、保育士又は看護師・准看護師の資格を有する者については、「保育士」又は「看護師・准看護師」の欄に計上すること。</t>
  </si>
  <si>
    <t>選択肢</t>
    <rPh sb="0" eb="3">
      <t>センタクシ</t>
    </rPh>
    <phoneticPr fontId="5"/>
  </si>
  <si>
    <t>1. ある</t>
    <phoneticPr fontId="5"/>
  </si>
  <si>
    <t>2. ない</t>
    <phoneticPr fontId="5"/>
  </si>
  <si>
    <t>○</t>
    <phoneticPr fontId="5"/>
  </si>
  <si>
    <t>「認可外保育施設の指導監督の指針」の運用についてお伺いします。お手元に「認可外保育施設の指導監督の指針」をご準備の上、ご回答ください。</t>
    <rPh sb="1" eb="8">
      <t>ニンカガイホイクシセツ</t>
    </rPh>
    <rPh sb="9" eb="11">
      <t>シドウ</t>
    </rPh>
    <rPh sb="11" eb="13">
      <t>カントク</t>
    </rPh>
    <rPh sb="14" eb="16">
      <t>シシン</t>
    </rPh>
    <rPh sb="18" eb="20">
      <t>ウンヨウ</t>
    </rPh>
    <rPh sb="25" eb="26">
      <t>ウカガ</t>
    </rPh>
    <rPh sb="32" eb="34">
      <t>テモト</t>
    </rPh>
    <rPh sb="36" eb="43">
      <t>ニンカガイホイクシセツ</t>
    </rPh>
    <rPh sb="44" eb="48">
      <t>シドウカントク</t>
    </rPh>
    <rPh sb="49" eb="51">
      <t>シシン</t>
    </rPh>
    <rPh sb="54" eb="56">
      <t>ジュンビ</t>
    </rPh>
    <rPh sb="57" eb="58">
      <t>ウエ</t>
    </rPh>
    <rPh sb="60" eb="62">
      <t>カイトウ</t>
    </rPh>
    <phoneticPr fontId="5"/>
  </si>
  <si>
    <t>認可外保育施設に対する立入調査や指導等を実施する際に、「認可外保育施設の指導監督の指針」の記載の解釈に迷ったことはありますか。</t>
    <rPh sb="0" eb="2">
      <t>ニンカ</t>
    </rPh>
    <rPh sb="2" eb="3">
      <t>ガイ</t>
    </rPh>
    <rPh sb="3" eb="5">
      <t>ホイク</t>
    </rPh>
    <rPh sb="5" eb="7">
      <t>シセツ</t>
    </rPh>
    <rPh sb="8" eb="9">
      <t>タイ</t>
    </rPh>
    <rPh sb="11" eb="13">
      <t>タチイリ</t>
    </rPh>
    <rPh sb="13" eb="15">
      <t>チョウサ</t>
    </rPh>
    <rPh sb="16" eb="18">
      <t>シドウ</t>
    </rPh>
    <rPh sb="18" eb="19">
      <t>トウ</t>
    </rPh>
    <rPh sb="20" eb="22">
      <t>ジッシ</t>
    </rPh>
    <rPh sb="24" eb="25">
      <t>サイ</t>
    </rPh>
    <rPh sb="28" eb="30">
      <t>ニンカ</t>
    </rPh>
    <rPh sb="30" eb="31">
      <t>ガイ</t>
    </rPh>
    <rPh sb="31" eb="33">
      <t>ホイク</t>
    </rPh>
    <rPh sb="33" eb="35">
      <t>シセツ</t>
    </rPh>
    <rPh sb="36" eb="38">
      <t>シドウ</t>
    </rPh>
    <rPh sb="38" eb="40">
      <t>カントク</t>
    </rPh>
    <rPh sb="41" eb="43">
      <t>シシン</t>
    </rPh>
    <rPh sb="45" eb="47">
      <t>キサイ</t>
    </rPh>
    <rPh sb="48" eb="50">
      <t>カイシャク</t>
    </rPh>
    <rPh sb="51" eb="52">
      <t>マヨ</t>
    </rPh>
    <phoneticPr fontId="5"/>
  </si>
  <si>
    <t>※「認可外保育施設の指導監督の指針」の中で解釈に迷った箇所を具体的にお示しください。</t>
    <rPh sb="2" eb="4">
      <t>ニンカ</t>
    </rPh>
    <rPh sb="4" eb="5">
      <t>ガイ</t>
    </rPh>
    <rPh sb="5" eb="7">
      <t>ホイク</t>
    </rPh>
    <rPh sb="7" eb="9">
      <t>シセツ</t>
    </rPh>
    <rPh sb="10" eb="14">
      <t>シドウカントク</t>
    </rPh>
    <rPh sb="15" eb="17">
      <t>シシン</t>
    </rPh>
    <rPh sb="19" eb="20">
      <t>ナカ</t>
    </rPh>
    <rPh sb="21" eb="23">
      <t>カイシャク</t>
    </rPh>
    <rPh sb="24" eb="25">
      <t>マヨ</t>
    </rPh>
    <rPh sb="27" eb="29">
      <t>カショ</t>
    </rPh>
    <rPh sb="30" eb="33">
      <t>グタイテキ</t>
    </rPh>
    <rPh sb="35" eb="36">
      <t>シメ</t>
    </rPh>
    <phoneticPr fontId="5"/>
  </si>
  <si>
    <t>#</t>
    <phoneticPr fontId="5"/>
  </si>
  <si>
    <t>章</t>
    <rPh sb="0" eb="1">
      <t>ショウ</t>
    </rPh>
    <phoneticPr fontId="5"/>
  </si>
  <si>
    <t>節</t>
    <rPh sb="0" eb="1">
      <t>セツ</t>
    </rPh>
    <phoneticPr fontId="5"/>
  </si>
  <si>
    <t>項</t>
    <rPh sb="0" eb="1">
      <t>コウ</t>
    </rPh>
    <phoneticPr fontId="5"/>
  </si>
  <si>
    <t>該当ページ番号</t>
    <rPh sb="0" eb="2">
      <t>ガイトウ</t>
    </rPh>
    <rPh sb="5" eb="7">
      <t>バンゴウ</t>
    </rPh>
    <phoneticPr fontId="5"/>
  </si>
  <si>
    <t>解釈に迷う項目</t>
    <rPh sb="0" eb="2">
      <t>カイシャク</t>
    </rPh>
    <phoneticPr fontId="5"/>
  </si>
  <si>
    <t>具体的内容</t>
    <rPh sb="0" eb="5">
      <t>グタイテキナイヨウ</t>
    </rPh>
    <phoneticPr fontId="5"/>
  </si>
  <si>
    <t>第1</t>
    <rPh sb="0" eb="1">
      <t>ダイ</t>
    </rPh>
    <phoneticPr fontId="5"/>
  </si>
  <si>
    <t>総則</t>
    <rPh sb="0" eb="2">
      <t>ソウソク</t>
    </rPh>
    <phoneticPr fontId="5"/>
  </si>
  <si>
    <t>この指針の目的及び趣旨</t>
    <rPh sb="2" eb="4">
      <t>シシン</t>
    </rPh>
    <rPh sb="5" eb="8">
      <t>モクテキオヨ</t>
    </rPh>
    <rPh sb="9" eb="11">
      <t>シュシ</t>
    </rPh>
    <phoneticPr fontId="5"/>
  </si>
  <si>
    <t>p.2</t>
    <phoneticPr fontId="5"/>
  </si>
  <si>
    <t>この指針の対象となる施設</t>
    <rPh sb="2" eb="4">
      <t>シシン</t>
    </rPh>
    <rPh sb="5" eb="7">
      <t>タイショウ</t>
    </rPh>
    <rPh sb="10" eb="12">
      <t>シセツ</t>
    </rPh>
    <phoneticPr fontId="5"/>
  </si>
  <si>
    <t>p.2～3</t>
    <phoneticPr fontId="5"/>
  </si>
  <si>
    <t>指導監督の事項及び方法</t>
    <rPh sb="0" eb="4">
      <t>シドウカントク</t>
    </rPh>
    <rPh sb="5" eb="8">
      <t>ジコウオヨ</t>
    </rPh>
    <rPh sb="9" eb="11">
      <t>ホウホウ</t>
    </rPh>
    <phoneticPr fontId="5"/>
  </si>
  <si>
    <t>p.3</t>
    <phoneticPr fontId="5"/>
  </si>
  <si>
    <t>認可外保育施設の把握</t>
    <rPh sb="0" eb="7">
      <t>ニンカガイホイクシセツ</t>
    </rPh>
    <rPh sb="8" eb="10">
      <t>ハアク</t>
    </rPh>
    <phoneticPr fontId="5"/>
  </si>
  <si>
    <t>第2</t>
    <rPh sb="0" eb="1">
      <t>ダイ</t>
    </rPh>
    <phoneticPr fontId="5"/>
  </si>
  <si>
    <t>通常の指導監督</t>
    <rPh sb="0" eb="2">
      <t>ツウジョウ</t>
    </rPh>
    <rPh sb="3" eb="7">
      <t>シドウカントク</t>
    </rPh>
    <phoneticPr fontId="5"/>
  </si>
  <si>
    <t>通則</t>
    <rPh sb="0" eb="2">
      <t>ツウソク</t>
    </rPh>
    <phoneticPr fontId="5"/>
  </si>
  <si>
    <t>p.7</t>
    <phoneticPr fontId="5"/>
  </si>
  <si>
    <t>報告徴収</t>
    <rPh sb="0" eb="4">
      <t>ホウコクチョウシュウ</t>
    </rPh>
    <phoneticPr fontId="5"/>
  </si>
  <si>
    <t>運営状況報告の対象</t>
    <rPh sb="0" eb="6">
      <t>ウンエイジョウキョウホウコク</t>
    </rPh>
    <rPh sb="7" eb="9">
      <t>タイショウ</t>
    </rPh>
    <phoneticPr fontId="5"/>
  </si>
  <si>
    <t>p.7～10</t>
    <phoneticPr fontId="5"/>
  </si>
  <si>
    <t>運営状況報告がない場合の取扱い</t>
    <rPh sb="0" eb="6">
      <t>ウンエイジョウキョウホウコク</t>
    </rPh>
    <rPh sb="9" eb="11">
      <t>バアイ</t>
    </rPh>
    <rPh sb="12" eb="14">
      <t>トリアツカ</t>
    </rPh>
    <phoneticPr fontId="5"/>
  </si>
  <si>
    <t>p.10</t>
    <phoneticPr fontId="5"/>
  </si>
  <si>
    <t>特別の報告徴収の対象</t>
    <rPh sb="0" eb="2">
      <t>トクベツ</t>
    </rPh>
    <rPh sb="3" eb="5">
      <t>ホウコク</t>
    </rPh>
    <rPh sb="5" eb="7">
      <t>チョウシュウ</t>
    </rPh>
    <rPh sb="8" eb="10">
      <t>タイショウ</t>
    </rPh>
    <phoneticPr fontId="5"/>
  </si>
  <si>
    <t>立入調査</t>
    <rPh sb="0" eb="4">
      <t>タチイリチョウサ</t>
    </rPh>
    <phoneticPr fontId="5"/>
  </si>
  <si>
    <t>立入調査の対象</t>
    <rPh sb="0" eb="4">
      <t>タチイリチョウサ</t>
    </rPh>
    <rPh sb="5" eb="7">
      <t>タイショウ</t>
    </rPh>
    <phoneticPr fontId="5"/>
  </si>
  <si>
    <t>p.10～12</t>
    <phoneticPr fontId="5"/>
  </si>
  <si>
    <t>立入調査の手順</t>
    <rPh sb="0" eb="4">
      <t>タチイリチョウサ</t>
    </rPh>
    <rPh sb="5" eb="7">
      <t>テジュン</t>
    </rPh>
    <phoneticPr fontId="5"/>
  </si>
  <si>
    <t>p.12～14</t>
    <phoneticPr fontId="5"/>
  </si>
  <si>
    <t>第3</t>
    <rPh sb="0" eb="1">
      <t>ダイ</t>
    </rPh>
    <phoneticPr fontId="5"/>
  </si>
  <si>
    <t>問題を有すると認められる場合の指導監督</t>
    <rPh sb="0" eb="2">
      <t>モンダイ</t>
    </rPh>
    <rPh sb="3" eb="4">
      <t>ユウ</t>
    </rPh>
    <rPh sb="7" eb="8">
      <t>ミト</t>
    </rPh>
    <rPh sb="12" eb="14">
      <t>バアイ</t>
    </rPh>
    <rPh sb="15" eb="19">
      <t>シドウカントク</t>
    </rPh>
    <phoneticPr fontId="5"/>
  </si>
  <si>
    <t>p.14～15</t>
    <phoneticPr fontId="5"/>
  </si>
  <si>
    <t>改善指導</t>
    <rPh sb="0" eb="4">
      <t>カイゼンシドウ</t>
    </rPh>
    <phoneticPr fontId="5"/>
  </si>
  <si>
    <t>改善指導の対象</t>
    <rPh sb="0" eb="4">
      <t>カイゼンシドウ</t>
    </rPh>
    <rPh sb="5" eb="7">
      <t>タイショウ</t>
    </rPh>
    <phoneticPr fontId="5"/>
  </si>
  <si>
    <t>p.15</t>
    <phoneticPr fontId="5"/>
  </si>
  <si>
    <t>改善指導の手順</t>
    <rPh sb="0" eb="4">
      <t>カイゼンシドウ</t>
    </rPh>
    <rPh sb="5" eb="7">
      <t>テジュン</t>
    </rPh>
    <phoneticPr fontId="5"/>
  </si>
  <si>
    <t>改善勧告</t>
    <rPh sb="0" eb="4">
      <t>カイゼンカンコク</t>
    </rPh>
    <phoneticPr fontId="5"/>
  </si>
  <si>
    <t>改善勧告の対象</t>
    <rPh sb="0" eb="4">
      <t>カイゼンカンコク</t>
    </rPh>
    <rPh sb="5" eb="7">
      <t>タイショウ</t>
    </rPh>
    <phoneticPr fontId="5"/>
  </si>
  <si>
    <t>改善勧告の手順</t>
    <rPh sb="0" eb="4">
      <t>カイゼンカンコク</t>
    </rPh>
    <rPh sb="5" eb="7">
      <t>テジュン</t>
    </rPh>
    <phoneticPr fontId="5"/>
  </si>
  <si>
    <t>p.16</t>
    <phoneticPr fontId="5"/>
  </si>
  <si>
    <t>利用者に対する周知及び公表</t>
    <rPh sb="0" eb="3">
      <t>リヨウシャ</t>
    </rPh>
    <rPh sb="4" eb="5">
      <t>タイ</t>
    </rPh>
    <rPh sb="7" eb="10">
      <t>シュウチオヨ</t>
    </rPh>
    <rPh sb="11" eb="13">
      <t>コウヒョウ</t>
    </rPh>
    <phoneticPr fontId="5"/>
  </si>
  <si>
    <t>第4</t>
    <rPh sb="0" eb="1">
      <t>ダイ</t>
    </rPh>
    <phoneticPr fontId="5"/>
  </si>
  <si>
    <t>事業停止命令又は施設閉鎖の対象</t>
    <rPh sb="0" eb="7">
      <t>ジギョウテイシメイレイマタ</t>
    </rPh>
    <rPh sb="8" eb="12">
      <t>シセツヘイサ</t>
    </rPh>
    <rPh sb="13" eb="15">
      <t>タイショウ</t>
    </rPh>
    <phoneticPr fontId="5"/>
  </si>
  <si>
    <t>事業停止命令又は施設閉鎖命令の対象</t>
    <rPh sb="0" eb="7">
      <t>ジギョウテイシメイレイマタ</t>
    </rPh>
    <rPh sb="8" eb="14">
      <t>シセツヘイサメイレイ</t>
    </rPh>
    <rPh sb="15" eb="17">
      <t>タイショウ</t>
    </rPh>
    <phoneticPr fontId="5"/>
  </si>
  <si>
    <t>p.16～17</t>
    <phoneticPr fontId="5"/>
  </si>
  <si>
    <t>事業停止命令又は施設閉鎖命令の手順</t>
    <rPh sb="0" eb="7">
      <t>ジギョウテイシメイレイマタ</t>
    </rPh>
    <rPh sb="8" eb="14">
      <t>シセツヘイサメイレイ</t>
    </rPh>
    <rPh sb="15" eb="17">
      <t>テジュン</t>
    </rPh>
    <phoneticPr fontId="5"/>
  </si>
  <si>
    <t>p.17～18</t>
    <phoneticPr fontId="5"/>
  </si>
  <si>
    <t>第5</t>
    <rPh sb="0" eb="1">
      <t>ダイ</t>
    </rPh>
    <phoneticPr fontId="5"/>
  </si>
  <si>
    <t>緊急時の対応</t>
    <rPh sb="0" eb="3">
      <t>キンキュウジ</t>
    </rPh>
    <rPh sb="4" eb="6">
      <t>タイオウ</t>
    </rPh>
    <phoneticPr fontId="5"/>
  </si>
  <si>
    <t>緊急時の手順</t>
    <rPh sb="0" eb="3">
      <t>キンキュウジ</t>
    </rPh>
    <rPh sb="4" eb="6">
      <t>テジュン</t>
    </rPh>
    <phoneticPr fontId="5"/>
  </si>
  <si>
    <t>緊急時の改善勧告</t>
    <rPh sb="0" eb="3">
      <t>キンキュウジ</t>
    </rPh>
    <rPh sb="4" eb="8">
      <t>カイゼンカンコク</t>
    </rPh>
    <phoneticPr fontId="5"/>
  </si>
  <si>
    <t>p.18～19</t>
    <phoneticPr fontId="5"/>
  </si>
  <si>
    <t>緊急時の事業停止命令又は施設閉鎖命令</t>
    <rPh sb="0" eb="3">
      <t>キンキュウジ</t>
    </rPh>
    <rPh sb="4" eb="11">
      <t>ジギョウテイシメイレイマタ</t>
    </rPh>
    <rPh sb="12" eb="18">
      <t>シセツヘイサメイレイ</t>
    </rPh>
    <phoneticPr fontId="5"/>
  </si>
  <si>
    <t>p.19</t>
    <phoneticPr fontId="5"/>
  </si>
  <si>
    <t>第6</t>
    <rPh sb="0" eb="1">
      <t>ダイ</t>
    </rPh>
    <phoneticPr fontId="5"/>
  </si>
  <si>
    <t>情報提供</t>
    <rPh sb="0" eb="4">
      <t>ジョウホウテイキョウ</t>
    </rPh>
    <phoneticPr fontId="5"/>
  </si>
  <si>
    <t>p.19～20</t>
    <phoneticPr fontId="5"/>
  </si>
  <si>
    <t>第7</t>
    <rPh sb="0" eb="1">
      <t>ダイ</t>
    </rPh>
    <phoneticPr fontId="5"/>
  </si>
  <si>
    <t>雑則</t>
    <rPh sb="0" eb="2">
      <t>ザッソク</t>
    </rPh>
    <phoneticPr fontId="5"/>
  </si>
  <si>
    <t>p.20～21</t>
    <phoneticPr fontId="5"/>
  </si>
  <si>
    <t>「認可外保育施設指導監督基準」の運用についてお伺いします。</t>
    <rPh sb="1" eb="8">
      <t>ニンカガイホイクシセツ</t>
    </rPh>
    <rPh sb="8" eb="12">
      <t>シドウカントク</t>
    </rPh>
    <rPh sb="12" eb="14">
      <t>キジュン</t>
    </rPh>
    <rPh sb="16" eb="18">
      <t>ウンヨウ</t>
    </rPh>
    <rPh sb="23" eb="24">
      <t>ウカガ</t>
    </rPh>
    <phoneticPr fontId="5"/>
  </si>
  <si>
    <t>認可外保育施設に対する立入調査や指導等を実施する際に、「認可外保育施設指導監督基準」の記載の解釈に迷ったことはありますか。</t>
    <rPh sb="0" eb="7">
      <t>ニンカガイホイクシセツ</t>
    </rPh>
    <rPh sb="8" eb="9">
      <t>タイ</t>
    </rPh>
    <rPh sb="11" eb="15">
      <t>タチイリチョウサ</t>
    </rPh>
    <rPh sb="16" eb="18">
      <t>シドウ</t>
    </rPh>
    <rPh sb="18" eb="19">
      <t>トウ</t>
    </rPh>
    <rPh sb="20" eb="22">
      <t>ジッシ</t>
    </rPh>
    <rPh sb="24" eb="25">
      <t>サイ</t>
    </rPh>
    <rPh sb="28" eb="35">
      <t>ニンカガイホイクシセツ</t>
    </rPh>
    <rPh sb="35" eb="39">
      <t>シドウカントク</t>
    </rPh>
    <rPh sb="39" eb="41">
      <t>キジュン</t>
    </rPh>
    <rPh sb="43" eb="45">
      <t>キサイ</t>
    </rPh>
    <rPh sb="46" eb="48">
      <t>カイシャク</t>
    </rPh>
    <rPh sb="49" eb="50">
      <t>マヨ</t>
    </rPh>
    <phoneticPr fontId="5"/>
  </si>
  <si>
    <t>※「認可外保育施設指導監督基準」の中で解釈に迷った箇所を具体的にお示しください。</t>
    <rPh sb="2" eb="4">
      <t>ニンカ</t>
    </rPh>
    <rPh sb="4" eb="5">
      <t>ガイ</t>
    </rPh>
    <rPh sb="5" eb="7">
      <t>ホイク</t>
    </rPh>
    <rPh sb="7" eb="9">
      <t>シセツ</t>
    </rPh>
    <rPh sb="9" eb="13">
      <t>シドウカントク</t>
    </rPh>
    <rPh sb="13" eb="15">
      <t>キジュン</t>
    </rPh>
    <rPh sb="17" eb="18">
      <t>ナカ</t>
    </rPh>
    <rPh sb="19" eb="21">
      <t>カイシャク</t>
    </rPh>
    <rPh sb="22" eb="23">
      <t>マヨ</t>
    </rPh>
    <rPh sb="25" eb="27">
      <t>カショ</t>
    </rPh>
    <rPh sb="28" eb="31">
      <t>グタイテキ</t>
    </rPh>
    <rPh sb="33" eb="34">
      <t>シメ</t>
    </rPh>
    <phoneticPr fontId="5"/>
  </si>
  <si>
    <t>保育に従事する者の数及び資格</t>
    <rPh sb="0" eb="2">
      <t>ホイク</t>
    </rPh>
    <rPh sb="3" eb="5">
      <t>ジュウジ</t>
    </rPh>
    <rPh sb="7" eb="8">
      <t>モノ</t>
    </rPh>
    <rPh sb="9" eb="10">
      <t>カズ</t>
    </rPh>
    <rPh sb="10" eb="11">
      <t>オヨ</t>
    </rPh>
    <rPh sb="12" eb="14">
      <t>シカク</t>
    </rPh>
    <phoneticPr fontId="5"/>
  </si>
  <si>
    <t>１日に保育する乳幼児の数が６人以上の施設</t>
    <rPh sb="1" eb="2">
      <t>ニチ</t>
    </rPh>
    <rPh sb="3" eb="5">
      <t>ホイク</t>
    </rPh>
    <rPh sb="7" eb="10">
      <t>ニュウヨウジ</t>
    </rPh>
    <rPh sb="11" eb="12">
      <t>カズ</t>
    </rPh>
    <rPh sb="14" eb="15">
      <t>ニン</t>
    </rPh>
    <rPh sb="15" eb="17">
      <t>イジョウ</t>
    </rPh>
    <rPh sb="18" eb="20">
      <t>シセツ</t>
    </rPh>
    <phoneticPr fontId="5"/>
  </si>
  <si>
    <t>保育に従事する者の数</t>
    <rPh sb="0" eb="2">
      <t>ホイク</t>
    </rPh>
    <rPh sb="3" eb="5">
      <t>ジュウジ</t>
    </rPh>
    <rPh sb="7" eb="8">
      <t>モノ</t>
    </rPh>
    <rPh sb="9" eb="10">
      <t>カズ</t>
    </rPh>
    <phoneticPr fontId="5"/>
  </si>
  <si>
    <t>p.22～23</t>
    <phoneticPr fontId="5"/>
  </si>
  <si>
    <t>有資格者の人数</t>
    <rPh sb="0" eb="4">
      <t>ユウシカクシャ</t>
    </rPh>
    <rPh sb="5" eb="7">
      <t>ニンズウ</t>
    </rPh>
    <phoneticPr fontId="5"/>
  </si>
  <si>
    <t>p.23</t>
    <phoneticPr fontId="5"/>
  </si>
  <si>
    <t>１日に保育する乳幼児の数が５人以下の施設</t>
    <rPh sb="1" eb="2">
      <t>ニチ</t>
    </rPh>
    <rPh sb="3" eb="5">
      <t>ホイク</t>
    </rPh>
    <rPh sb="7" eb="10">
      <t>ニュウヨウジ</t>
    </rPh>
    <rPh sb="11" eb="12">
      <t>カズ</t>
    </rPh>
    <rPh sb="14" eb="15">
      <t>ニン</t>
    </rPh>
    <rPh sb="15" eb="17">
      <t>イカ</t>
    </rPh>
    <rPh sb="18" eb="20">
      <t>シセツ</t>
    </rPh>
    <phoneticPr fontId="5"/>
  </si>
  <si>
    <t>保育することができる乳幼児の数</t>
    <rPh sb="0" eb="2">
      <t>ホイク</t>
    </rPh>
    <rPh sb="10" eb="13">
      <t>ニュウヨウジ</t>
    </rPh>
    <rPh sb="14" eb="15">
      <t>カズ</t>
    </rPh>
    <phoneticPr fontId="5"/>
  </si>
  <si>
    <t>保育に従事する者</t>
    <rPh sb="0" eb="2">
      <t>ホイク</t>
    </rPh>
    <rPh sb="3" eb="5">
      <t>ジュウジ</t>
    </rPh>
    <rPh sb="7" eb="8">
      <t>モノ</t>
    </rPh>
    <phoneticPr fontId="5"/>
  </si>
  <si>
    <t>保育士の名称について</t>
    <rPh sb="0" eb="3">
      <t>ホイクシ</t>
    </rPh>
    <rPh sb="4" eb="6">
      <t>メイショウ</t>
    </rPh>
    <phoneticPr fontId="5"/>
  </si>
  <si>
    <t>p.24</t>
    <phoneticPr fontId="5"/>
  </si>
  <si>
    <t>国家戦略特別区域限定保育士</t>
    <rPh sb="0" eb="13">
      <t>コッカセンリャクトクベツクイキゲンテイホイクシ</t>
    </rPh>
    <phoneticPr fontId="5"/>
  </si>
  <si>
    <t>保育室等の構造、設備及び面積</t>
    <rPh sb="0" eb="3">
      <t>ホイクシツ</t>
    </rPh>
    <rPh sb="3" eb="4">
      <t>トウ</t>
    </rPh>
    <rPh sb="5" eb="7">
      <t>コウゾウ</t>
    </rPh>
    <rPh sb="8" eb="10">
      <t>セツビ</t>
    </rPh>
    <rPh sb="10" eb="11">
      <t>オヨ</t>
    </rPh>
    <rPh sb="12" eb="14">
      <t>メンセキ</t>
    </rPh>
    <phoneticPr fontId="5"/>
  </si>
  <si>
    <t>p.25</t>
    <phoneticPr fontId="5"/>
  </si>
  <si>
    <t>非常災害に対する措置</t>
    <rPh sb="0" eb="4">
      <t>ヒジョウサイガイ</t>
    </rPh>
    <rPh sb="5" eb="6">
      <t>タイ</t>
    </rPh>
    <rPh sb="8" eb="10">
      <t>ソチ</t>
    </rPh>
    <phoneticPr fontId="5"/>
  </si>
  <si>
    <t>法第６条の３第11項に規定する業務を目的とする施設以外の施設</t>
    <rPh sb="0" eb="1">
      <t>ホウ</t>
    </rPh>
    <rPh sb="1" eb="2">
      <t>ダイ</t>
    </rPh>
    <rPh sb="3" eb="4">
      <t>ジョウ</t>
    </rPh>
    <rPh sb="6" eb="7">
      <t>ダイ</t>
    </rPh>
    <rPh sb="9" eb="10">
      <t>コウ</t>
    </rPh>
    <rPh sb="11" eb="13">
      <t>キテイ</t>
    </rPh>
    <rPh sb="15" eb="17">
      <t>ギョウム</t>
    </rPh>
    <rPh sb="18" eb="20">
      <t>モクテキ</t>
    </rPh>
    <rPh sb="23" eb="25">
      <t>シセツ</t>
    </rPh>
    <rPh sb="25" eb="27">
      <t>イガイ</t>
    </rPh>
    <rPh sb="28" eb="30">
      <t>シセツ</t>
    </rPh>
    <phoneticPr fontId="5"/>
  </si>
  <si>
    <t>消火用具、非常口その他非常災害に必要な設備</t>
    <rPh sb="0" eb="2">
      <t>ショウカ</t>
    </rPh>
    <rPh sb="2" eb="4">
      <t>ヨウグ</t>
    </rPh>
    <rPh sb="5" eb="8">
      <t>ヒジョウグチ</t>
    </rPh>
    <rPh sb="10" eb="11">
      <t>タ</t>
    </rPh>
    <rPh sb="11" eb="15">
      <t>ヒジョウサイガイ</t>
    </rPh>
    <rPh sb="16" eb="18">
      <t>ヒツヨウ</t>
    </rPh>
    <rPh sb="19" eb="21">
      <t>セツビ</t>
    </rPh>
    <phoneticPr fontId="5"/>
  </si>
  <si>
    <t>p.26</t>
    <phoneticPr fontId="5"/>
  </si>
  <si>
    <t>非常災害に対する具体的計画、定期的訓練の実施</t>
    <rPh sb="0" eb="4">
      <t>ヒジョウサイガイ</t>
    </rPh>
    <rPh sb="5" eb="6">
      <t>タイ</t>
    </rPh>
    <rPh sb="8" eb="13">
      <t>グタイテキケイカク</t>
    </rPh>
    <rPh sb="14" eb="19">
      <t>テイキテキクンレン</t>
    </rPh>
    <rPh sb="20" eb="22">
      <t>ジッシ</t>
    </rPh>
    <phoneticPr fontId="5"/>
  </si>
  <si>
    <t>法第６条の３第11項に規定する業務を目的とする施設</t>
    <rPh sb="0" eb="1">
      <t>ホウ</t>
    </rPh>
    <rPh sb="1" eb="2">
      <t>ダイ</t>
    </rPh>
    <rPh sb="3" eb="4">
      <t>ジョウ</t>
    </rPh>
    <rPh sb="6" eb="7">
      <t>ダイ</t>
    </rPh>
    <rPh sb="9" eb="10">
      <t>コウ</t>
    </rPh>
    <rPh sb="11" eb="13">
      <t>キテイ</t>
    </rPh>
    <rPh sb="15" eb="17">
      <t>ギョウム</t>
    </rPh>
    <rPh sb="18" eb="20">
      <t>モクテキ</t>
    </rPh>
    <rPh sb="23" eb="25">
      <t>シセツ</t>
    </rPh>
    <phoneticPr fontId="5"/>
  </si>
  <si>
    <t>保育室を２階以上に設ける場合の条件</t>
    <rPh sb="0" eb="3">
      <t>ホイクシツ</t>
    </rPh>
    <rPh sb="5" eb="6">
      <t>カイ</t>
    </rPh>
    <rPh sb="6" eb="8">
      <t>イジョウ</t>
    </rPh>
    <phoneticPr fontId="5"/>
  </si>
  <si>
    <t>保育内容</t>
    <rPh sb="0" eb="4">
      <t>ホイクナイヨウ</t>
    </rPh>
    <phoneticPr fontId="5"/>
  </si>
  <si>
    <t>保育の内容</t>
    <rPh sb="0" eb="2">
      <t>ホイク</t>
    </rPh>
    <rPh sb="3" eb="5">
      <t>ナイヨウ</t>
    </rPh>
    <phoneticPr fontId="5"/>
  </si>
  <si>
    <t>p.31～33</t>
    <phoneticPr fontId="5"/>
  </si>
  <si>
    <t>保育従事者の保育姿勢等</t>
    <rPh sb="0" eb="5">
      <t>ホイクジュウジシャ</t>
    </rPh>
    <rPh sb="6" eb="8">
      <t>ホイク</t>
    </rPh>
    <rPh sb="8" eb="10">
      <t>シセイ</t>
    </rPh>
    <rPh sb="10" eb="11">
      <t>トウ</t>
    </rPh>
    <phoneticPr fontId="5"/>
  </si>
  <si>
    <t>p.33～34</t>
    <phoneticPr fontId="5"/>
  </si>
  <si>
    <t>保護者との連絡等</t>
    <rPh sb="0" eb="3">
      <t>ホゴシャ</t>
    </rPh>
    <rPh sb="5" eb="8">
      <t>レンラクトウ</t>
    </rPh>
    <phoneticPr fontId="5"/>
  </si>
  <si>
    <t>給食</t>
    <rPh sb="0" eb="2">
      <t>キュウショク</t>
    </rPh>
    <phoneticPr fontId="5"/>
  </si>
  <si>
    <t>衛生管理の状況</t>
    <rPh sb="0" eb="4">
      <t>エイセイカンリ</t>
    </rPh>
    <rPh sb="5" eb="7">
      <t>ジョウキョウ</t>
    </rPh>
    <phoneticPr fontId="5"/>
  </si>
  <si>
    <t>p.34～35</t>
    <phoneticPr fontId="5"/>
  </si>
  <si>
    <t>食事内容等の状況</t>
    <rPh sb="0" eb="4">
      <t>ショクジナイヨウ</t>
    </rPh>
    <rPh sb="4" eb="5">
      <t>トウ</t>
    </rPh>
    <rPh sb="6" eb="8">
      <t>ジョウキョウ</t>
    </rPh>
    <phoneticPr fontId="5"/>
  </si>
  <si>
    <t>p.35</t>
    <phoneticPr fontId="5"/>
  </si>
  <si>
    <t>健康管理・安全確保</t>
    <rPh sb="0" eb="4">
      <t>ケンコウカンリ</t>
    </rPh>
    <rPh sb="5" eb="9">
      <t>アンゼンカクホ</t>
    </rPh>
    <phoneticPr fontId="5"/>
  </si>
  <si>
    <t>児童の健康状態の観察</t>
    <rPh sb="0" eb="2">
      <t>ジドウ</t>
    </rPh>
    <rPh sb="3" eb="7">
      <t>ケンコウジョウタイ</t>
    </rPh>
    <rPh sb="8" eb="10">
      <t>カンサツ</t>
    </rPh>
    <phoneticPr fontId="5"/>
  </si>
  <si>
    <t>児童の発育チェック</t>
    <rPh sb="0" eb="2">
      <t>ジドウ</t>
    </rPh>
    <rPh sb="3" eb="5">
      <t>ハツイク</t>
    </rPh>
    <phoneticPr fontId="5"/>
  </si>
  <si>
    <t>児童の健康診断</t>
    <rPh sb="0" eb="2">
      <t>ジドウ</t>
    </rPh>
    <rPh sb="3" eb="7">
      <t>ケンコウシンダン</t>
    </rPh>
    <phoneticPr fontId="5"/>
  </si>
  <si>
    <t>職員の健康診断</t>
    <rPh sb="0" eb="2">
      <t>ショクイン</t>
    </rPh>
    <rPh sb="3" eb="7">
      <t>ケンコウシンダン</t>
    </rPh>
    <phoneticPr fontId="5"/>
  </si>
  <si>
    <t>p.36</t>
    <phoneticPr fontId="5"/>
  </si>
  <si>
    <t>医薬品等の整備</t>
    <rPh sb="0" eb="4">
      <t>イヤクヒントウ</t>
    </rPh>
    <rPh sb="5" eb="7">
      <t>セイビ</t>
    </rPh>
    <phoneticPr fontId="5"/>
  </si>
  <si>
    <t>感染症への対応</t>
    <rPh sb="0" eb="3">
      <t>カンセンショウ</t>
    </rPh>
    <rPh sb="5" eb="7">
      <t>タイオウ</t>
    </rPh>
    <phoneticPr fontId="5"/>
  </si>
  <si>
    <t>p.36～37</t>
    <phoneticPr fontId="5"/>
  </si>
  <si>
    <t>乳幼児突然死症候群に対する注意</t>
    <rPh sb="0" eb="9">
      <t>ニュウヨウジトツゼンシショウコウグン</t>
    </rPh>
    <rPh sb="10" eb="11">
      <t>タイ</t>
    </rPh>
    <rPh sb="13" eb="15">
      <t>チュウイ</t>
    </rPh>
    <phoneticPr fontId="5"/>
  </si>
  <si>
    <t>p.37</t>
    <phoneticPr fontId="5"/>
  </si>
  <si>
    <t>安全確保</t>
    <rPh sb="0" eb="4">
      <t>アンゼンカクホ</t>
    </rPh>
    <phoneticPr fontId="5"/>
  </si>
  <si>
    <t>p.37～38</t>
    <phoneticPr fontId="5"/>
  </si>
  <si>
    <t>第8</t>
    <rPh sb="0" eb="1">
      <t>ダイ</t>
    </rPh>
    <phoneticPr fontId="5"/>
  </si>
  <si>
    <t>利用者への情報提供</t>
    <rPh sb="0" eb="3">
      <t>リヨウシャ</t>
    </rPh>
    <rPh sb="5" eb="9">
      <t>ジョウホウテイキョウ</t>
    </rPh>
    <phoneticPr fontId="5"/>
  </si>
  <si>
    <t>第9</t>
    <rPh sb="0" eb="1">
      <t>ダイ</t>
    </rPh>
    <phoneticPr fontId="5"/>
  </si>
  <si>
    <t>備える帳簿等</t>
    <rPh sb="0" eb="1">
      <t>ソナ</t>
    </rPh>
    <rPh sb="3" eb="6">
      <t>チョウボトウ</t>
    </rPh>
    <phoneticPr fontId="5"/>
  </si>
  <si>
    <t>p.40</t>
    <phoneticPr fontId="5"/>
  </si>
  <si>
    <t>連絡先</t>
    <rPh sb="0" eb="3">
      <t>レンラクサキ</t>
    </rPh>
    <phoneticPr fontId="6"/>
  </si>
  <si>
    <t>ご回答いただいた方のお名前・ご所属・ご連絡先をご記入ください。</t>
    <phoneticPr fontId="6"/>
  </si>
  <si>
    <t>連絡先</t>
    <rPh sb="0" eb="3">
      <t>レンラクサキ</t>
    </rPh>
    <phoneticPr fontId="5"/>
  </si>
  <si>
    <t>連絡先回答欄</t>
    <rPh sb="0" eb="3">
      <t>レンラクサキ</t>
    </rPh>
    <rPh sb="3" eb="5">
      <t>カイトウ</t>
    </rPh>
    <phoneticPr fontId="6"/>
  </si>
  <si>
    <t>2.連絡先（必須）</t>
    <rPh sb="2" eb="5">
      <t>レンラクサキ</t>
    </rPh>
    <phoneticPr fontId="6"/>
  </si>
  <si>
    <t>TEL（必須）</t>
    <phoneticPr fontId="6"/>
  </si>
  <si>
    <t>Mail（必須）</t>
    <phoneticPr fontId="6"/>
  </si>
  <si>
    <t>3.回答者氏名（必須）</t>
    <rPh sb="2" eb="4">
      <t>カイトウ</t>
    </rPh>
    <rPh sb="4" eb="5">
      <t>シャ</t>
    </rPh>
    <rPh sb="5" eb="7">
      <t>シメイ</t>
    </rPh>
    <phoneticPr fontId="6"/>
  </si>
  <si>
    <t>担当者１（必須）</t>
    <rPh sb="5" eb="7">
      <t>ヒッス</t>
    </rPh>
    <phoneticPr fontId="6"/>
  </si>
  <si>
    <t>担当者２</t>
    <phoneticPr fontId="6"/>
  </si>
  <si>
    <t>自治体情報回答欄</t>
    <rPh sb="0" eb="3">
      <t>ジチタイ</t>
    </rPh>
    <rPh sb="3" eb="5">
      <t>ジョウホウ</t>
    </rPh>
    <rPh sb="5" eb="8">
      <t>カイトウラン</t>
    </rPh>
    <phoneticPr fontId="5"/>
  </si>
  <si>
    <t>自治体情報</t>
    <rPh sb="0" eb="5">
      <t>ジチタイジョウホウ</t>
    </rPh>
    <phoneticPr fontId="5"/>
  </si>
  <si>
    <t>認可外保育施設の指導監督実施上の課題についてお伺いします。</t>
    <rPh sb="0" eb="7">
      <t>ニンカガイホイクシセツ</t>
    </rPh>
    <rPh sb="8" eb="10">
      <t>シドウ</t>
    </rPh>
    <rPh sb="10" eb="12">
      <t>カントク</t>
    </rPh>
    <rPh sb="12" eb="15">
      <t>ジッシジョウ</t>
    </rPh>
    <rPh sb="16" eb="18">
      <t>カダイ</t>
    </rPh>
    <rPh sb="23" eb="24">
      <t>ウカガ</t>
    </rPh>
    <phoneticPr fontId="5"/>
  </si>
  <si>
    <t>指導監督実施上の課題を具体的にご記入ください。</t>
    <rPh sb="0" eb="4">
      <t>シドウカントク</t>
    </rPh>
    <rPh sb="4" eb="7">
      <t>ジッシジョウ</t>
    </rPh>
    <rPh sb="8" eb="10">
      <t>カダイ</t>
    </rPh>
    <rPh sb="11" eb="14">
      <t>グタイテキ</t>
    </rPh>
    <rPh sb="16" eb="18">
      <t>キニュウ</t>
    </rPh>
    <phoneticPr fontId="5"/>
  </si>
  <si>
    <t>Q&amp;A集に取り上げてほしい項目があれば具体的にご記入ください。（自由記述）</t>
    <rPh sb="3" eb="4">
      <t>シュウ</t>
    </rPh>
    <rPh sb="5" eb="6">
      <t>ト</t>
    </rPh>
    <rPh sb="7" eb="8">
      <t>ア</t>
    </rPh>
    <rPh sb="13" eb="15">
      <t>コウモク</t>
    </rPh>
    <rPh sb="19" eb="22">
      <t>グタイテキ</t>
    </rPh>
    <rPh sb="24" eb="26">
      <t>キニュウ</t>
    </rPh>
    <rPh sb="32" eb="36">
      <t>ジユウキジュツ</t>
    </rPh>
    <phoneticPr fontId="5"/>
  </si>
  <si>
    <t>自治体種別</t>
    <rPh sb="0" eb="3">
      <t>ジチタイ</t>
    </rPh>
    <rPh sb="3" eb="5">
      <t>シュベツ</t>
    </rPh>
    <phoneticPr fontId="10"/>
  </si>
  <si>
    <t>自治体名</t>
    <rPh sb="0" eb="3">
      <t>ジチタイ</t>
    </rPh>
    <rPh sb="3" eb="4">
      <t>メイ</t>
    </rPh>
    <phoneticPr fontId="10"/>
  </si>
  <si>
    <t>院内保育施設</t>
    <phoneticPr fontId="10"/>
  </si>
  <si>
    <t>その他の
事業所内保育施設</t>
    <rPh sb="2" eb="3">
      <t>タ</t>
    </rPh>
    <rPh sb="5" eb="8">
      <t>ジギョウショ</t>
    </rPh>
    <rPh sb="8" eb="9">
      <t>ナイ</t>
    </rPh>
    <rPh sb="9" eb="11">
      <t>ホイク</t>
    </rPh>
    <rPh sb="11" eb="13">
      <t>シセツ</t>
    </rPh>
    <phoneticPr fontId="6"/>
  </si>
  <si>
    <t>その他の認可外保育施設</t>
    <rPh sb="2" eb="3">
      <t>タ</t>
    </rPh>
    <rPh sb="4" eb="9">
      <t>ニンカガイホイク</t>
    </rPh>
    <rPh sb="9" eb="11">
      <t>シセツ</t>
    </rPh>
    <phoneticPr fontId="6"/>
  </si>
  <si>
    <t>居宅訪問型保育事業</t>
    <rPh sb="0" eb="2">
      <t>キョタク</t>
    </rPh>
    <rPh sb="2" eb="4">
      <t>ホウモン</t>
    </rPh>
    <rPh sb="4" eb="5">
      <t>ガタ</t>
    </rPh>
    <rPh sb="5" eb="7">
      <t>ホイク</t>
    </rPh>
    <rPh sb="7" eb="9">
      <t>ジギョウ</t>
    </rPh>
    <phoneticPr fontId="6"/>
  </si>
  <si>
    <t>都道府県</t>
    <rPh sb="0" eb="4">
      <t>トドウフケン</t>
    </rPh>
    <phoneticPr fontId="10"/>
  </si>
  <si>
    <t>001.北海道</t>
  </si>
  <si>
    <t>002.青森県</t>
  </si>
  <si>
    <t>003.岩手県</t>
  </si>
  <si>
    <t>004.宮城県</t>
  </si>
  <si>
    <t>005.秋田県</t>
  </si>
  <si>
    <t>006.山形県</t>
  </si>
  <si>
    <t>007.福島県</t>
  </si>
  <si>
    <t>008.茨城県</t>
  </si>
  <si>
    <t>009.栃木県</t>
  </si>
  <si>
    <t>010.群馬県</t>
  </si>
  <si>
    <t>011.埼玉県</t>
  </si>
  <si>
    <t>012.千葉県</t>
  </si>
  <si>
    <t>013.東京都</t>
  </si>
  <si>
    <t>014.神奈川県</t>
  </si>
  <si>
    <t>015.新潟県</t>
  </si>
  <si>
    <t>016.富山県</t>
  </si>
  <si>
    <t>017.石川県</t>
  </si>
  <si>
    <t>018.福井県</t>
  </si>
  <si>
    <t>019.山梨県</t>
  </si>
  <si>
    <t>020.長野県</t>
  </si>
  <si>
    <t>021.岐阜県</t>
  </si>
  <si>
    <t>022.静岡県</t>
  </si>
  <si>
    <t>023.愛知県</t>
  </si>
  <si>
    <t>024.三重県</t>
  </si>
  <si>
    <t>025.滋賀県</t>
  </si>
  <si>
    <t>026.京都府</t>
    <phoneticPr fontId="6"/>
  </si>
  <si>
    <t>027.大阪府</t>
  </si>
  <si>
    <t>028.兵庫県</t>
  </si>
  <si>
    <t>029.奈良県</t>
  </si>
  <si>
    <t>030.和歌山県</t>
  </si>
  <si>
    <t>031.鳥取県</t>
  </si>
  <si>
    <t>032.島根県</t>
  </si>
  <si>
    <t>033.岡山県</t>
  </si>
  <si>
    <t>034.広島県</t>
  </si>
  <si>
    <t>035.山口県</t>
  </si>
  <si>
    <t>036.徳島県</t>
  </si>
  <si>
    <t>037.香川県</t>
  </si>
  <si>
    <t>038.愛媛県</t>
  </si>
  <si>
    <t>039.高知県</t>
  </si>
  <si>
    <t>040.福岡県</t>
  </si>
  <si>
    <t>041.佐賀県</t>
  </si>
  <si>
    <t>042.長崎県</t>
  </si>
  <si>
    <t>043.熊本県</t>
  </si>
  <si>
    <t>044.大分県</t>
  </si>
  <si>
    <t>045.宮崎県</t>
  </si>
  <si>
    <t>046.鹿児島県</t>
  </si>
  <si>
    <t>047.沖縄県</t>
  </si>
  <si>
    <t>指定都市</t>
    <rPh sb="0" eb="2">
      <t>シテイ</t>
    </rPh>
    <rPh sb="2" eb="4">
      <t>トシ</t>
    </rPh>
    <phoneticPr fontId="10"/>
  </si>
  <si>
    <t>048.北海道札幌市</t>
  </si>
  <si>
    <t>049.宮城県仙台市</t>
  </si>
  <si>
    <t>050.埼玉県さいたま市</t>
  </si>
  <si>
    <t>051.千葉県千葉市</t>
  </si>
  <si>
    <t>052.神奈川県横浜市</t>
  </si>
  <si>
    <t>053.神奈川県川崎市</t>
  </si>
  <si>
    <t>054.神奈川県相模原市</t>
  </si>
  <si>
    <t>055.新潟県新潟市</t>
    <phoneticPr fontId="10"/>
  </si>
  <si>
    <t>056.静岡県静岡市</t>
  </si>
  <si>
    <t>057.静岡県浜松市</t>
  </si>
  <si>
    <t>058.愛知県名古屋市</t>
  </si>
  <si>
    <t>059.京都府京都市</t>
  </si>
  <si>
    <t>060.大阪府大阪市</t>
  </si>
  <si>
    <t>061.大阪府堺市</t>
  </si>
  <si>
    <t>062.兵庫県神戸市</t>
  </si>
  <si>
    <t>063.岡山県岡山市</t>
  </si>
  <si>
    <t>064.広島県広島市</t>
  </si>
  <si>
    <t>065.福岡県北九州市</t>
  </si>
  <si>
    <t>066.福岡県福岡市</t>
  </si>
  <si>
    <t>067.熊本県熊本市</t>
  </si>
  <si>
    <t>中核市</t>
    <rPh sb="0" eb="3">
      <t>チュウカクシ</t>
    </rPh>
    <phoneticPr fontId="10"/>
  </si>
  <si>
    <t>068.北海道函館市</t>
  </si>
  <si>
    <t>069.北海道旭川市</t>
  </si>
  <si>
    <t>070.青森県青森市</t>
  </si>
  <si>
    <t>071.青森県八戸市</t>
  </si>
  <si>
    <t>072.岩手県盛岡市</t>
  </si>
  <si>
    <t>073.秋田県秋田市</t>
  </si>
  <si>
    <t>074.山形県山形市</t>
  </si>
  <si>
    <t>075.福島県福島市</t>
  </si>
  <si>
    <t>076.福島県郡山市</t>
  </si>
  <si>
    <t>077.福島県いわき市</t>
  </si>
  <si>
    <t>078.茨城県水戸市</t>
    <rPh sb="4" eb="7">
      <t>イバラキケン</t>
    </rPh>
    <rPh sb="7" eb="10">
      <t>ミトシ</t>
    </rPh>
    <phoneticPr fontId="6"/>
  </si>
  <si>
    <t>079.栃木県宇都宮市</t>
  </si>
  <si>
    <t>080.群馬県前橋市</t>
  </si>
  <si>
    <t>081.群馬県高崎市</t>
  </si>
  <si>
    <t>082.埼玉県川越市</t>
  </si>
  <si>
    <t>083.埼玉県川口市</t>
  </si>
  <si>
    <t>084.埼玉県越谷市</t>
  </si>
  <si>
    <t>085.千葉県船橋市</t>
  </si>
  <si>
    <t>086.千葉県柏市</t>
  </si>
  <si>
    <t>087.東京都八王子市</t>
  </si>
  <si>
    <t>088.神奈川県横須賀市</t>
  </si>
  <si>
    <t>089.富山県富山市</t>
  </si>
  <si>
    <t>090.石川県金沢市</t>
  </si>
  <si>
    <t>091.福井県福井市</t>
  </si>
  <si>
    <t>092.山梨県甲府市</t>
  </si>
  <si>
    <t>093.長野県長野市</t>
  </si>
  <si>
    <t>094.長野県松本市</t>
    <rPh sb="4" eb="7">
      <t>ナガノケン</t>
    </rPh>
    <rPh sb="7" eb="10">
      <t>マツモトシ</t>
    </rPh>
    <phoneticPr fontId="36"/>
  </si>
  <si>
    <t>R3.4.1～中核市</t>
    <rPh sb="7" eb="10">
      <t>チュウカクシ</t>
    </rPh>
    <phoneticPr fontId="10"/>
  </si>
  <si>
    <t>095.岐阜県岐阜市</t>
  </si>
  <si>
    <t>096.愛知県豊橋市</t>
  </si>
  <si>
    <t>097.愛知県岡崎市</t>
  </si>
  <si>
    <t>098.愛知県一宮市</t>
    <rPh sb="4" eb="7">
      <t>アイチケン</t>
    </rPh>
    <rPh sb="7" eb="10">
      <t>イチノミヤシ</t>
    </rPh>
    <phoneticPr fontId="36"/>
  </si>
  <si>
    <t>099.愛知県豊田市</t>
  </si>
  <si>
    <t>100.滋賀県大津市</t>
  </si>
  <si>
    <t>101.大阪府豊中市</t>
  </si>
  <si>
    <t>102.大阪府高槻市</t>
  </si>
  <si>
    <t>103.大阪府枚方市</t>
  </si>
  <si>
    <t>104.大阪府八尾市</t>
  </si>
  <si>
    <t>105.大阪府寝屋川市</t>
  </si>
  <si>
    <t>106.大阪府東大阪市</t>
  </si>
  <si>
    <t>107.大阪府吹田市</t>
    <rPh sb="4" eb="7">
      <t>オオサカフ</t>
    </rPh>
    <rPh sb="7" eb="10">
      <t>スイタシ</t>
    </rPh>
    <phoneticPr fontId="6"/>
  </si>
  <si>
    <t>108.兵庫県姫路市</t>
  </si>
  <si>
    <t>109.兵庫県尼崎市</t>
  </si>
  <si>
    <t>110.兵庫県明石市</t>
  </si>
  <si>
    <t>111.兵庫県西宮市</t>
  </si>
  <si>
    <t>112.奈良県奈良市</t>
  </si>
  <si>
    <t>113.和歌山県和歌山市</t>
  </si>
  <si>
    <t>114.鳥取県鳥取市</t>
  </si>
  <si>
    <t>115.島根県松江市</t>
  </si>
  <si>
    <t>116.岡山県倉敷市</t>
  </si>
  <si>
    <t>117.広島県呉市</t>
  </si>
  <si>
    <t>118.広島県福山市</t>
  </si>
  <si>
    <t>119.山口県下関市</t>
  </si>
  <si>
    <t>120.香川県高松市</t>
  </si>
  <si>
    <t>121.愛媛県松山市</t>
  </si>
  <si>
    <t>122.高知県高知市</t>
  </si>
  <si>
    <t>123.福岡県久留米市</t>
  </si>
  <si>
    <t>124.長崎県長崎市</t>
  </si>
  <si>
    <t>125.長崎県佐世保市</t>
  </si>
  <si>
    <t>126.大分県大分市</t>
  </si>
  <si>
    <t>127.宮崎県宮崎市</t>
  </si>
  <si>
    <t>128.鹿児島県鹿児島市</t>
  </si>
  <si>
    <t>129.沖縄県那覇市</t>
  </si>
  <si>
    <t>児相設置市</t>
    <rPh sb="0" eb="2">
      <t>ジソウ</t>
    </rPh>
    <rPh sb="2" eb="4">
      <t>セッチ</t>
    </rPh>
    <rPh sb="4" eb="5">
      <t>シ</t>
    </rPh>
    <phoneticPr fontId="10"/>
  </si>
  <si>
    <t>130.東京都港区</t>
    <rPh sb="4" eb="7">
      <t>トウキョウト</t>
    </rPh>
    <rPh sb="7" eb="9">
      <t>ミナトク</t>
    </rPh>
    <phoneticPr fontId="36"/>
  </si>
  <si>
    <t>131.東京都世田谷区</t>
    <rPh sb="4" eb="7">
      <t>トウキョウト</t>
    </rPh>
    <rPh sb="7" eb="11">
      <t>セタガヤク</t>
    </rPh>
    <phoneticPr fontId="4"/>
  </si>
  <si>
    <t>令和５年度子ども・子育て支援推進調査研究事業　認可外保育施設に対する指導監督の実施における標準化に向けた調査研究　アンケート調査</t>
    <rPh sb="0" eb="2">
      <t>レイワ</t>
    </rPh>
    <rPh sb="3" eb="5">
      <t>ネンド</t>
    </rPh>
    <rPh sb="5" eb="6">
      <t>コ</t>
    </rPh>
    <rPh sb="9" eb="11">
      <t>コソダ</t>
    </rPh>
    <rPh sb="12" eb="14">
      <t>シエン</t>
    </rPh>
    <rPh sb="14" eb="16">
      <t>スイシン</t>
    </rPh>
    <rPh sb="16" eb="18">
      <t>チョウサ</t>
    </rPh>
    <rPh sb="18" eb="20">
      <t>ケンキュウ</t>
    </rPh>
    <rPh sb="20" eb="22">
      <t>ジギョウ</t>
    </rPh>
    <rPh sb="23" eb="25">
      <t>ニンカ</t>
    </rPh>
    <rPh sb="25" eb="26">
      <t>ガイ</t>
    </rPh>
    <rPh sb="26" eb="28">
      <t>ホイク</t>
    </rPh>
    <rPh sb="28" eb="30">
      <t>シセツ</t>
    </rPh>
    <rPh sb="31" eb="32">
      <t>タイ</t>
    </rPh>
    <rPh sb="34" eb="36">
      <t>シドウ</t>
    </rPh>
    <rPh sb="36" eb="38">
      <t>カントク</t>
    </rPh>
    <rPh sb="39" eb="41">
      <t>ジッシ</t>
    </rPh>
    <rPh sb="45" eb="47">
      <t>ヒョウジュン</t>
    </rPh>
    <rPh sb="47" eb="48">
      <t>カ</t>
    </rPh>
    <rPh sb="49" eb="50">
      <t>ム</t>
    </rPh>
    <rPh sb="52" eb="54">
      <t>チョウサ</t>
    </rPh>
    <rPh sb="54" eb="56">
      <t>ケンキュウ</t>
    </rPh>
    <rPh sb="62" eb="64">
      <t>チョウサ</t>
    </rPh>
    <phoneticPr fontId="5"/>
  </si>
  <si>
    <t>注　「令和５年度末の施設数」は、「１．設置主体別施設数・事業所数」と一致させること。</t>
    <rPh sb="0" eb="1">
      <t>チュウ</t>
    </rPh>
    <rPh sb="3" eb="5">
      <t>レイワ</t>
    </rPh>
    <rPh sb="6" eb="9">
      <t>ネンドマツ</t>
    </rPh>
    <rPh sb="7" eb="8">
      <t>ド</t>
    </rPh>
    <rPh sb="8" eb="9">
      <t>マツ</t>
    </rPh>
    <phoneticPr fontId="2"/>
  </si>
  <si>
    <t>p.15～16</t>
    <phoneticPr fontId="5"/>
  </si>
  <si>
    <t>自治体間の情報提供及び公表</t>
    <phoneticPr fontId="5"/>
  </si>
  <si>
    <t>p.20</t>
    <phoneticPr fontId="5"/>
  </si>
  <si>
    <t>認可外保育施設の把握</t>
    <rPh sb="0" eb="5">
      <t>ニンカガイホイク</t>
    </rPh>
    <rPh sb="5" eb="7">
      <t>シセツ</t>
    </rPh>
    <rPh sb="8" eb="10">
      <t>ハアク</t>
    </rPh>
    <phoneticPr fontId="5"/>
  </si>
  <si>
    <t>p.3～4</t>
    <phoneticPr fontId="5"/>
  </si>
  <si>
    <t>認可外保育施設の設置予定者等に対する事前指導</t>
    <phoneticPr fontId="5"/>
  </si>
  <si>
    <t>p.4～6</t>
    <phoneticPr fontId="5"/>
  </si>
  <si>
    <t>p.6～7</t>
    <phoneticPr fontId="5"/>
  </si>
  <si>
    <t>届出懈怠施設及び虚偽の届出をした認可外保育施設への措置</t>
    <phoneticPr fontId="5"/>
  </si>
  <si>
    <t>市区町村に対する届出事項の通知</t>
    <phoneticPr fontId="5"/>
  </si>
  <si>
    <t>市区町村等に対する情報提供</t>
    <phoneticPr fontId="5"/>
  </si>
  <si>
    <t>一般への情報提供</t>
    <phoneticPr fontId="5"/>
  </si>
  <si>
    <t>記録の整備</t>
    <phoneticPr fontId="5"/>
  </si>
  <si>
    <t>厚生労働省への報告</t>
    <phoneticPr fontId="5"/>
  </si>
  <si>
    <t>p.21</t>
    <phoneticPr fontId="5"/>
  </si>
  <si>
    <t>p.24～25</t>
    <phoneticPr fontId="5"/>
  </si>
  <si>
    <t>保育室の面積</t>
    <rPh sb="0" eb="3">
      <t>ホイクシツ</t>
    </rPh>
    <rPh sb="4" eb="6">
      <t>メンセキ</t>
    </rPh>
    <phoneticPr fontId="5"/>
  </si>
  <si>
    <t>保育室等の設置</t>
    <rPh sb="0" eb="3">
      <t>ホイクシツ</t>
    </rPh>
    <rPh sb="3" eb="4">
      <t>ナド</t>
    </rPh>
    <rPh sb="5" eb="7">
      <t>セッチ</t>
    </rPh>
    <phoneticPr fontId="5"/>
  </si>
  <si>
    <t>乳児の保育場所の区画</t>
    <rPh sb="0" eb="2">
      <t>ニュウジ</t>
    </rPh>
    <rPh sb="3" eb="5">
      <t>ホイク</t>
    </rPh>
    <rPh sb="5" eb="7">
      <t>バショ</t>
    </rPh>
    <rPh sb="8" eb="10">
      <t>クカク</t>
    </rPh>
    <phoneticPr fontId="5"/>
  </si>
  <si>
    <t>共通事項</t>
    <rPh sb="0" eb="4">
      <t>キョウツウジコウ</t>
    </rPh>
    <phoneticPr fontId="5"/>
  </si>
  <si>
    <t>保育室の安全確保</t>
    <rPh sb="0" eb="3">
      <t>ホイクシツ</t>
    </rPh>
    <rPh sb="4" eb="8">
      <t>アンゼンカクホ</t>
    </rPh>
    <phoneticPr fontId="5"/>
  </si>
  <si>
    <t>手洗設備</t>
    <rPh sb="0" eb="2">
      <t>テアライ</t>
    </rPh>
    <rPh sb="2" eb="4">
      <t>セツビ</t>
    </rPh>
    <phoneticPr fontId="5"/>
  </si>
  <si>
    <t>p.27</t>
    <phoneticPr fontId="5"/>
  </si>
  <si>
    <t>保育室を3階に設ける建物</t>
    <rPh sb="0" eb="3">
      <t>ホイクシツ</t>
    </rPh>
    <rPh sb="5" eb="6">
      <t>カイ</t>
    </rPh>
    <rPh sb="7" eb="8">
      <t>モウ</t>
    </rPh>
    <rPh sb="10" eb="12">
      <t>タテモノ</t>
    </rPh>
    <phoneticPr fontId="5"/>
  </si>
  <si>
    <t>保育室を4階以上に設ける建物</t>
    <rPh sb="0" eb="3">
      <t>ホイクシツ</t>
    </rPh>
    <rPh sb="5" eb="6">
      <t>カイ</t>
    </rPh>
    <rPh sb="6" eb="8">
      <t>イジョウ</t>
    </rPh>
    <rPh sb="9" eb="10">
      <t>モウ</t>
    </rPh>
    <rPh sb="12" eb="14">
      <t>タテモノ</t>
    </rPh>
    <phoneticPr fontId="5"/>
  </si>
  <si>
    <t>保育室を2階に設ける建物</t>
    <rPh sb="0" eb="3">
      <t>ホイクシツ</t>
    </rPh>
    <rPh sb="5" eb="6">
      <t>カイ</t>
    </rPh>
    <rPh sb="7" eb="8">
      <t>モウ</t>
    </rPh>
    <rPh sb="10" eb="12">
      <t>タテモノ</t>
    </rPh>
    <phoneticPr fontId="5"/>
  </si>
  <si>
    <t>p.27～28</t>
    <phoneticPr fontId="5"/>
  </si>
  <si>
    <t>p.28～30</t>
    <phoneticPr fontId="5"/>
  </si>
  <si>
    <t>p.30～31</t>
    <phoneticPr fontId="5"/>
  </si>
  <si>
    <t>p.38～39</t>
    <phoneticPr fontId="5"/>
  </si>
  <si>
    <t>p.41</t>
    <phoneticPr fontId="5"/>
  </si>
  <si>
    <t>サービス内容の掲示</t>
    <rPh sb="4" eb="6">
      <t>ナイヨウ</t>
    </rPh>
    <rPh sb="7" eb="9">
      <t>ケイジ</t>
    </rPh>
    <phoneticPr fontId="5"/>
  </si>
  <si>
    <t>書面等交付</t>
    <rPh sb="0" eb="2">
      <t>ショメン</t>
    </rPh>
    <rPh sb="2" eb="3">
      <t>ナド</t>
    </rPh>
    <rPh sb="3" eb="5">
      <t>コウフ</t>
    </rPh>
    <phoneticPr fontId="5"/>
  </si>
  <si>
    <t>p.39～40</t>
    <phoneticPr fontId="5"/>
  </si>
  <si>
    <t>契約内容等の説明</t>
    <rPh sb="0" eb="4">
      <t>ケイヤクナイヨウ</t>
    </rPh>
    <rPh sb="4" eb="5">
      <t>ナド</t>
    </rPh>
    <rPh sb="6" eb="8">
      <t>セツメイ</t>
    </rPh>
    <phoneticPr fontId="5"/>
  </si>
  <si>
    <t>1. 立入調査を実施する人員が不足している</t>
    <rPh sb="3" eb="5">
      <t>タチイ</t>
    </rPh>
    <rPh sb="5" eb="7">
      <t>チョウサ</t>
    </rPh>
    <rPh sb="8" eb="10">
      <t>ジッシ</t>
    </rPh>
    <rPh sb="12" eb="14">
      <t>ジンイン</t>
    </rPh>
    <rPh sb="15" eb="17">
      <t>フソク</t>
    </rPh>
    <phoneticPr fontId="5"/>
  </si>
  <si>
    <t>2. 施設数が多く、立入調査を実施できる施設が限られてしまう</t>
    <rPh sb="3" eb="6">
      <t>シセツスウ</t>
    </rPh>
    <rPh sb="7" eb="8">
      <t>オオ</t>
    </rPh>
    <rPh sb="10" eb="14">
      <t>タチイリチョウサ</t>
    </rPh>
    <rPh sb="15" eb="17">
      <t>ジッシ</t>
    </rPh>
    <rPh sb="20" eb="22">
      <t>シセツ</t>
    </rPh>
    <rPh sb="23" eb="24">
      <t>カギ</t>
    </rPh>
    <phoneticPr fontId="5"/>
  </si>
  <si>
    <t>4, 指導監督基準等に適合するか否かの判断が明確でなく、判断に迷うことがある</t>
    <rPh sb="3" eb="9">
      <t>シドウカントクキジュン</t>
    </rPh>
    <rPh sb="9" eb="10">
      <t>トウ</t>
    </rPh>
    <rPh sb="11" eb="13">
      <t>テキゴウ</t>
    </rPh>
    <rPh sb="16" eb="17">
      <t>イナ</t>
    </rPh>
    <rPh sb="19" eb="21">
      <t>ハンダン</t>
    </rPh>
    <rPh sb="22" eb="24">
      <t>メイカク</t>
    </rPh>
    <rPh sb="28" eb="30">
      <t>ハンダン</t>
    </rPh>
    <rPh sb="31" eb="32">
      <t>マヨ</t>
    </rPh>
    <phoneticPr fontId="5"/>
  </si>
  <si>
    <t>3. 施設側の都合や意向で、 立入調査を実施できない施設がある</t>
    <rPh sb="3" eb="6">
      <t>シセツガワ</t>
    </rPh>
    <rPh sb="7" eb="9">
      <t>ツゴウ</t>
    </rPh>
    <rPh sb="10" eb="12">
      <t>イコウ</t>
    </rPh>
    <rPh sb="15" eb="17">
      <t>タチイリ</t>
    </rPh>
    <rPh sb="17" eb="19">
      <t>チョウサ</t>
    </rPh>
    <rPh sb="20" eb="22">
      <t>ジッシ</t>
    </rPh>
    <rPh sb="26" eb="28">
      <t>シセツ</t>
    </rPh>
    <phoneticPr fontId="5"/>
  </si>
  <si>
    <t>認可外保育施設の指導監督実施上の課題としてあてはまる項目をすべてお答えください。</t>
    <rPh sb="0" eb="3">
      <t>ニンカガイ</t>
    </rPh>
    <rPh sb="3" eb="7">
      <t>ホイクシセツ</t>
    </rPh>
    <rPh sb="8" eb="12">
      <t>シドウカントク</t>
    </rPh>
    <rPh sb="12" eb="14">
      <t>ジッシ</t>
    </rPh>
    <rPh sb="14" eb="15">
      <t>ジョウ</t>
    </rPh>
    <rPh sb="16" eb="18">
      <t>カダイ</t>
    </rPh>
    <rPh sb="26" eb="28">
      <t>コウモク</t>
    </rPh>
    <rPh sb="33" eb="34">
      <t>コタ</t>
    </rPh>
    <phoneticPr fontId="5"/>
  </si>
  <si>
    <t>5. 不適合項目のある施設に対して適切な指導を実施することが困難である</t>
    <rPh sb="3" eb="6">
      <t>フテキゴウ</t>
    </rPh>
    <rPh sb="6" eb="8">
      <t>コウモク</t>
    </rPh>
    <rPh sb="11" eb="13">
      <t>シセツ</t>
    </rPh>
    <rPh sb="14" eb="15">
      <t>タイ</t>
    </rPh>
    <rPh sb="17" eb="19">
      <t>テキセツ</t>
    </rPh>
    <rPh sb="20" eb="22">
      <t>シドウ</t>
    </rPh>
    <rPh sb="23" eb="25">
      <t>ジッシ</t>
    </rPh>
    <rPh sb="30" eb="32">
      <t>コンナン</t>
    </rPh>
    <phoneticPr fontId="5"/>
  </si>
  <si>
    <t>6. その他</t>
    <rPh sb="5" eb="6">
      <t>タ</t>
    </rPh>
    <phoneticPr fontId="5"/>
  </si>
  <si>
    <t>7. 特に課題はない</t>
    <rPh sb="3" eb="4">
      <t>トク</t>
    </rPh>
    <rPh sb="5" eb="7">
      <t>カダイ</t>
    </rPh>
    <phoneticPr fontId="5"/>
  </si>
  <si>
    <t>令和3年度 子ども・子育て支援推進調査研究事業「認可外保育施設に対する指導監督の質の向上等に関する調査研究」にて作成された「好取組事例集」についてお伺いします。</t>
    <rPh sb="0" eb="2">
      <t>レイワ</t>
    </rPh>
    <rPh sb="3" eb="5">
      <t>ネンド</t>
    </rPh>
    <rPh sb="6" eb="7">
      <t>コ</t>
    </rPh>
    <rPh sb="10" eb="12">
      <t>コソダ</t>
    </rPh>
    <rPh sb="13" eb="15">
      <t>シエン</t>
    </rPh>
    <rPh sb="15" eb="23">
      <t>スイシンチョウサケンキュウジギョウ</t>
    </rPh>
    <rPh sb="24" eb="31">
      <t>ニンカガイホイクシセツ</t>
    </rPh>
    <rPh sb="32" eb="33">
      <t>タイ</t>
    </rPh>
    <rPh sb="35" eb="39">
      <t>シドウカントク</t>
    </rPh>
    <rPh sb="40" eb="41">
      <t>シツ</t>
    </rPh>
    <rPh sb="42" eb="45">
      <t>コウジョウナド</t>
    </rPh>
    <rPh sb="46" eb="47">
      <t>カン</t>
    </rPh>
    <rPh sb="49" eb="53">
      <t>チョウサケンキュウ</t>
    </rPh>
    <rPh sb="56" eb="58">
      <t>サクセイ</t>
    </rPh>
    <rPh sb="62" eb="65">
      <t>コウトリクミ</t>
    </rPh>
    <rPh sb="65" eb="67">
      <t>ジレイ</t>
    </rPh>
    <rPh sb="67" eb="68">
      <t>シュウ</t>
    </rPh>
    <phoneticPr fontId="5"/>
  </si>
  <si>
    <t>好取組事例集について、ご存知でしたか。当てはまるものを一つお答えください。</t>
    <rPh sb="0" eb="6">
      <t>コウトリクミジレイシュウ</t>
    </rPh>
    <rPh sb="12" eb="14">
      <t>ゾンジ</t>
    </rPh>
    <rPh sb="19" eb="20">
      <t>ア</t>
    </rPh>
    <rPh sb="27" eb="28">
      <t>ヒト</t>
    </rPh>
    <rPh sb="30" eb="31">
      <t>コタ</t>
    </rPh>
    <phoneticPr fontId="5"/>
  </si>
  <si>
    <t>1. 本アンケートで初めて知った</t>
    <rPh sb="3" eb="4">
      <t>ホン</t>
    </rPh>
    <rPh sb="10" eb="11">
      <t>ハジ</t>
    </rPh>
    <rPh sb="13" eb="14">
      <t>シ</t>
    </rPh>
    <phoneticPr fontId="5"/>
  </si>
  <si>
    <t>2. 以前から存在は知っていたが、読んだことはなかった</t>
    <rPh sb="3" eb="5">
      <t>イゼン</t>
    </rPh>
    <rPh sb="7" eb="9">
      <t>ソンザイ</t>
    </rPh>
    <rPh sb="10" eb="11">
      <t>シ</t>
    </rPh>
    <rPh sb="17" eb="18">
      <t>ヨ</t>
    </rPh>
    <phoneticPr fontId="5"/>
  </si>
  <si>
    <t>3. 本アンケートの以前より読んでいたが、事例を参考にしたことはない</t>
    <rPh sb="3" eb="4">
      <t>ホン</t>
    </rPh>
    <rPh sb="10" eb="12">
      <t>イゼン</t>
    </rPh>
    <rPh sb="14" eb="15">
      <t>ヨ</t>
    </rPh>
    <rPh sb="21" eb="23">
      <t>ジレイ</t>
    </rPh>
    <rPh sb="24" eb="26">
      <t>サンコウ</t>
    </rPh>
    <phoneticPr fontId="5"/>
  </si>
  <si>
    <t>事例集に取り上げてほしい事例や項目があれば具体的にご記入ください。（自由記述）</t>
    <rPh sb="0" eb="3">
      <t>ジレイシュウ</t>
    </rPh>
    <rPh sb="4" eb="5">
      <t>ト</t>
    </rPh>
    <rPh sb="6" eb="7">
      <t>ア</t>
    </rPh>
    <rPh sb="12" eb="14">
      <t>ジレイ</t>
    </rPh>
    <rPh sb="15" eb="17">
      <t>コウモク</t>
    </rPh>
    <rPh sb="21" eb="24">
      <t>グタイテキ</t>
    </rPh>
    <rPh sb="26" eb="28">
      <t>キニュウ</t>
    </rPh>
    <rPh sb="34" eb="38">
      <t>ジユウキジュツ</t>
    </rPh>
    <phoneticPr fontId="5"/>
  </si>
  <si>
    <t>令和3年度 子ども・子育て支援推進調査研究事業「認可外保育施設に対する指導監督の質の向上等に関する調査研究」にて作成された「認可外保育施設への指導監督に対するQ&amp;A集」についてお伺いします。</t>
    <rPh sb="89" eb="90">
      <t>ウカガ</t>
    </rPh>
    <phoneticPr fontId="5"/>
  </si>
  <si>
    <t>「認可外保育施設への指導監督に対するQ&amp;A集」について、ご存知でしたか。当てはまるものを一つお答えください。</t>
    <rPh sb="1" eb="8">
      <t>ニンカガイホイクシセツ</t>
    </rPh>
    <rPh sb="10" eb="14">
      <t>シドウカントク</t>
    </rPh>
    <rPh sb="15" eb="16">
      <t>タイ</t>
    </rPh>
    <rPh sb="21" eb="22">
      <t>シュウ</t>
    </rPh>
    <rPh sb="29" eb="31">
      <t>ゾンジ</t>
    </rPh>
    <rPh sb="36" eb="37">
      <t>ア</t>
    </rPh>
    <rPh sb="44" eb="45">
      <t>ヒト</t>
    </rPh>
    <rPh sb="47" eb="48">
      <t>コタ</t>
    </rPh>
    <phoneticPr fontId="5"/>
  </si>
  <si>
    <t>質問１</t>
    <rPh sb="0" eb="2">
      <t>シツモン</t>
    </rPh>
    <phoneticPr fontId="5"/>
  </si>
  <si>
    <t>認可外保育施設の設置状況・利用児童数についてお伺いします。</t>
    <rPh sb="0" eb="7">
      <t>ニンカガイホイクシセツ</t>
    </rPh>
    <rPh sb="8" eb="12">
      <t>セッチジョウキョウ</t>
    </rPh>
    <rPh sb="13" eb="18">
      <t>リヨウジドウスウ</t>
    </rPh>
    <rPh sb="23" eb="24">
      <t>ウカガ</t>
    </rPh>
    <phoneticPr fontId="5"/>
  </si>
  <si>
    <r>
      <t>以下の表のうち</t>
    </r>
    <r>
      <rPr>
        <u/>
        <sz val="12"/>
        <color theme="1"/>
        <rFont val="HGP創英角ｺﾞｼｯｸUB"/>
        <family val="3"/>
        <charset val="128"/>
      </rPr>
      <t>緑で表示されているセル</t>
    </r>
    <r>
      <rPr>
        <sz val="12"/>
        <color theme="1"/>
        <rFont val="HGP創英角ｺﾞｼｯｸUB"/>
        <family val="3"/>
        <charset val="128"/>
      </rPr>
      <t>に、該当する数字をご入力ください。</t>
    </r>
    <phoneticPr fontId="5"/>
  </si>
  <si>
    <t>（参考）うち企業主導型保育施設の在籍児童数</t>
    <rPh sb="1" eb="3">
      <t>サンコウ</t>
    </rPh>
    <rPh sb="6" eb="8">
      <t>キギョウ</t>
    </rPh>
    <rPh sb="8" eb="11">
      <t>シュドウガタ</t>
    </rPh>
    <rPh sb="11" eb="13">
      <t>ホイク</t>
    </rPh>
    <rPh sb="13" eb="15">
      <t>シセツ</t>
    </rPh>
    <phoneticPr fontId="5"/>
  </si>
  <si>
    <t>（参考）届出対象外施設の在籍児童数・利用児童数</t>
    <rPh sb="1" eb="3">
      <t>サンコウ</t>
    </rPh>
    <rPh sb="4" eb="6">
      <t>トドケデ</t>
    </rPh>
    <rPh sb="6" eb="9">
      <t>タイショウガイ</t>
    </rPh>
    <rPh sb="9" eb="11">
      <t>シセツ</t>
    </rPh>
    <phoneticPr fontId="5"/>
  </si>
  <si>
    <t>（参考）ベビーホテルについて</t>
    <phoneticPr fontId="5"/>
  </si>
  <si>
    <t>３．届出対象施設の変動状況</t>
    <rPh sb="2" eb="4">
      <t>トドケデ</t>
    </rPh>
    <rPh sb="4" eb="6">
      <t>タイショウ</t>
    </rPh>
    <rPh sb="6" eb="8">
      <t>シセツ</t>
    </rPh>
    <rPh sb="9" eb="11">
      <t>ヘンドウ</t>
    </rPh>
    <rPh sb="11" eb="13">
      <t>ジョウキョウ</t>
    </rPh>
    <phoneticPr fontId="5"/>
  </si>
  <si>
    <t>（参考）うち企業主導型保育施設の変動状況</t>
    <rPh sb="1" eb="3">
      <t>サンコウ</t>
    </rPh>
    <rPh sb="6" eb="8">
      <t>キギョウ</t>
    </rPh>
    <rPh sb="8" eb="11">
      <t>シュドウガタ</t>
    </rPh>
    <rPh sb="11" eb="13">
      <t>ホイク</t>
    </rPh>
    <rPh sb="13" eb="15">
      <t>シセツ</t>
    </rPh>
    <rPh sb="16" eb="18">
      <t>ヘンドウ</t>
    </rPh>
    <rPh sb="18" eb="20">
      <t>ジョウキョウ</t>
    </rPh>
    <phoneticPr fontId="5"/>
  </si>
  <si>
    <t>質問２</t>
    <rPh sb="0" eb="2">
      <t>シツモン</t>
    </rPh>
    <phoneticPr fontId="5"/>
  </si>
  <si>
    <t>1．届出対象施設に対する評価基準適合状況の確認の状況</t>
    <rPh sb="2" eb="4">
      <t>トドケデ</t>
    </rPh>
    <rPh sb="4" eb="6">
      <t>タイショウ</t>
    </rPh>
    <rPh sb="6" eb="8">
      <t>シセツ</t>
    </rPh>
    <rPh sb="9" eb="10">
      <t>タイ</t>
    </rPh>
    <rPh sb="12" eb="14">
      <t>ヒョウカ</t>
    </rPh>
    <rPh sb="14" eb="16">
      <t>キジュン</t>
    </rPh>
    <rPh sb="16" eb="18">
      <t>テキゴウ</t>
    </rPh>
    <rPh sb="18" eb="20">
      <t>ジョウキョウ</t>
    </rPh>
    <rPh sb="21" eb="23">
      <t>カクニン</t>
    </rPh>
    <rPh sb="24" eb="26">
      <t>ジョウキョウ</t>
    </rPh>
    <phoneticPr fontId="5"/>
  </si>
  <si>
    <t>（1）適合判定の実施状況</t>
    <phoneticPr fontId="5"/>
  </si>
  <si>
    <t>（参考）届出対象施設に対する巡回による支援・指導の実施状況</t>
    <rPh sb="1" eb="3">
      <t>サンコウ</t>
    </rPh>
    <rPh sb="4" eb="6">
      <t>トドケデ</t>
    </rPh>
    <rPh sb="6" eb="8">
      <t>タイショウ</t>
    </rPh>
    <rPh sb="8" eb="10">
      <t>シセツ</t>
    </rPh>
    <rPh sb="11" eb="12">
      <t>タイ</t>
    </rPh>
    <rPh sb="14" eb="16">
      <t>ジュンカイ</t>
    </rPh>
    <rPh sb="19" eb="21">
      <t>シエン</t>
    </rPh>
    <rPh sb="22" eb="24">
      <t>シドウ</t>
    </rPh>
    <rPh sb="25" eb="27">
      <t>ジッシ</t>
    </rPh>
    <rPh sb="27" eb="29">
      <t>ジョウキョウ</t>
    </rPh>
    <phoneticPr fontId="5"/>
  </si>
  <si>
    <t>（参考）届出対象外の認可外保育施設への立入調査の実施状況</t>
    <rPh sb="1" eb="3">
      <t>サンコウ</t>
    </rPh>
    <rPh sb="4" eb="6">
      <t>トドケデ</t>
    </rPh>
    <rPh sb="6" eb="9">
      <t>タイショウガイ</t>
    </rPh>
    <rPh sb="10" eb="13">
      <t>ニンカガイ</t>
    </rPh>
    <rPh sb="13" eb="15">
      <t>ホイク</t>
    </rPh>
    <rPh sb="15" eb="17">
      <t>シセツ</t>
    </rPh>
    <rPh sb="19" eb="21">
      <t>タチイリ</t>
    </rPh>
    <rPh sb="21" eb="23">
      <t>チョウサ</t>
    </rPh>
    <rPh sb="24" eb="26">
      <t>ジッシ</t>
    </rPh>
    <rPh sb="26" eb="28">
      <t>ジョウキョウ</t>
    </rPh>
    <phoneticPr fontId="5"/>
  </si>
  <si>
    <t>(3)サービスの利用予定者から申し込みがあった場合の契約内容等の説明</t>
    <rPh sb="8" eb="10">
      <t>リヨウ</t>
    </rPh>
    <rPh sb="10" eb="13">
      <t>ヨテイシャ</t>
    </rPh>
    <rPh sb="15" eb="16">
      <t>モウ</t>
    </rPh>
    <rPh sb="17" eb="18">
      <t>コ</t>
    </rPh>
    <rPh sb="23" eb="25">
      <t>バアイ</t>
    </rPh>
    <rPh sb="26" eb="28">
      <t>ケイヤク</t>
    </rPh>
    <rPh sb="28" eb="30">
      <t>ナイヨウ</t>
    </rPh>
    <rPh sb="30" eb="31">
      <t>トウ</t>
    </rPh>
    <rPh sb="32" eb="34">
      <t>セツメイ</t>
    </rPh>
    <phoneticPr fontId="6"/>
  </si>
  <si>
    <t>１．保育に従事する者の数及び資格</t>
  </si>
  <si>
    <t>(3)おおむね１歳未満児とその他の幼児の保育場所との区画・安全性の確保</t>
    <rPh sb="8" eb="11">
      <t>サイミマン</t>
    </rPh>
    <rPh sb="11" eb="12">
      <t>ジ</t>
    </rPh>
    <rPh sb="15" eb="16">
      <t>タ</t>
    </rPh>
    <rPh sb="17" eb="19">
      <t>ヨウジ</t>
    </rPh>
    <rPh sb="20" eb="22">
      <t>ホイク</t>
    </rPh>
    <rPh sb="22" eb="24">
      <t>バショ</t>
    </rPh>
    <rPh sb="26" eb="28">
      <t>クカク</t>
    </rPh>
    <rPh sb="29" eb="32">
      <t>アンゼンセイ</t>
    </rPh>
    <rPh sb="33" eb="35">
      <t>カクホ</t>
    </rPh>
    <phoneticPr fontId="6"/>
  </si>
  <si>
    <t>(4)保育室の採光及び換気の確保、 安全性の確保</t>
    <rPh sb="3" eb="6">
      <t>ホイクシツ</t>
    </rPh>
    <rPh sb="7" eb="9">
      <t>サイコウ</t>
    </rPh>
    <rPh sb="9" eb="10">
      <t>オヨ</t>
    </rPh>
    <rPh sb="11" eb="13">
      <t>カンキ</t>
    </rPh>
    <rPh sb="14" eb="16">
      <t>カクホ</t>
    </rPh>
    <rPh sb="18" eb="21">
      <t>アンゼンセイ</t>
    </rPh>
    <rPh sb="22" eb="24">
      <t>カクホ</t>
    </rPh>
    <phoneticPr fontId="6"/>
  </si>
  <si>
    <t>２．保育室等の構造設備及び面積</t>
  </si>
  <si>
    <t>３．非常災害に対する措置</t>
  </si>
  <si>
    <t xml:space="preserve">４．保育室を２階以上に設けている場合の条件 </t>
  </si>
  <si>
    <t>５．保育内容</t>
  </si>
  <si>
    <t>６．給食</t>
  </si>
  <si>
    <t>７．健康管理・安全確保</t>
  </si>
  <si>
    <t>８．利用者への情報提供</t>
  </si>
  <si>
    <t>９．備える帳簿</t>
  </si>
  <si>
    <t>①事業所内保育施設
（院内等含む）</t>
    <phoneticPr fontId="5"/>
  </si>
  <si>
    <t>② ①のうち企業主導型保育施設</t>
    <rPh sb="6" eb="15">
      <t>キギョウシュドウガタホイクシセツ</t>
    </rPh>
    <phoneticPr fontId="5"/>
  </si>
  <si>
    <t>不適合施設数</t>
    <rPh sb="0" eb="3">
      <t>フテキゴウ</t>
    </rPh>
    <rPh sb="3" eb="6">
      <t>シセツスウ</t>
    </rPh>
    <phoneticPr fontId="6"/>
  </si>
  <si>
    <t>③ベビーホテル(夜間・宿泊）</t>
    <rPh sb="8" eb="10">
      <t>ヤカン</t>
    </rPh>
    <rPh sb="11" eb="13">
      <t>シュクハク</t>
    </rPh>
    <phoneticPr fontId="5"/>
  </si>
  <si>
    <t>④ベビーホテル(一時預かり)</t>
    <rPh sb="8" eb="10">
      <t>イチジ</t>
    </rPh>
    <rPh sb="10" eb="11">
      <t>アズ</t>
    </rPh>
    <phoneticPr fontId="5"/>
  </si>
  <si>
    <t>⑤その他の認可外保育施設</t>
    <rPh sb="3" eb="4">
      <t>タ</t>
    </rPh>
    <rPh sb="5" eb="7">
      <t>ニンカ</t>
    </rPh>
    <rPh sb="7" eb="8">
      <t>ガイ</t>
    </rPh>
    <rPh sb="8" eb="10">
      <t>ホイク</t>
    </rPh>
    <rPh sb="10" eb="12">
      <t>シセツ</t>
    </rPh>
    <phoneticPr fontId="5"/>
  </si>
  <si>
    <t>⑥認可外の居宅訪問型保育事業（事業者）</t>
    <rPh sb="1" eb="3">
      <t>ニンカ</t>
    </rPh>
    <rPh sb="3" eb="4">
      <t>ガイ</t>
    </rPh>
    <rPh sb="5" eb="7">
      <t>キョタク</t>
    </rPh>
    <rPh sb="7" eb="9">
      <t>ホウモン</t>
    </rPh>
    <rPh sb="9" eb="10">
      <t>ガタ</t>
    </rPh>
    <rPh sb="10" eb="12">
      <t>ホイク</t>
    </rPh>
    <rPh sb="12" eb="14">
      <t>ジギョウ</t>
    </rPh>
    <rPh sb="15" eb="18">
      <t>ジギョウシャ</t>
    </rPh>
    <phoneticPr fontId="5"/>
  </si>
  <si>
    <t>⑦認可外の居宅訪問型保育事業（個人）</t>
    <rPh sb="1" eb="3">
      <t>ニンカ</t>
    </rPh>
    <rPh sb="3" eb="4">
      <t>ガイ</t>
    </rPh>
    <rPh sb="5" eb="7">
      <t>キョタク</t>
    </rPh>
    <rPh sb="7" eb="9">
      <t>ホウモン</t>
    </rPh>
    <rPh sb="9" eb="10">
      <t>ガタ</t>
    </rPh>
    <rPh sb="10" eb="12">
      <t>ホイク</t>
    </rPh>
    <rPh sb="12" eb="14">
      <t>ジギョウ</t>
    </rPh>
    <rPh sb="15" eb="17">
      <t>コジン</t>
    </rPh>
    <phoneticPr fontId="5"/>
  </si>
  <si>
    <t>一部項目を書面提出やオンライン等による確認とし、一部項目のみ施設に立ち入って確認</t>
    <rPh sb="0" eb="2">
      <t>イチブ</t>
    </rPh>
    <rPh sb="2" eb="4">
      <t>コウモク</t>
    </rPh>
    <rPh sb="5" eb="7">
      <t>ショメン</t>
    </rPh>
    <rPh sb="7" eb="9">
      <t>テイシュツ</t>
    </rPh>
    <rPh sb="15" eb="16">
      <t>トウ</t>
    </rPh>
    <rPh sb="19" eb="21">
      <t>カクニン</t>
    </rPh>
    <rPh sb="24" eb="26">
      <t>イチブ</t>
    </rPh>
    <rPh sb="26" eb="28">
      <t>コウモク</t>
    </rPh>
    <rPh sb="30" eb="32">
      <t>シセツ</t>
    </rPh>
    <rPh sb="33" eb="34">
      <t>タ</t>
    </rPh>
    <rPh sb="35" eb="36">
      <t>イ</t>
    </rPh>
    <rPh sb="38" eb="40">
      <t>カクニン</t>
    </rPh>
    <phoneticPr fontId="6"/>
  </si>
  <si>
    <t>⑪</t>
    <phoneticPr fontId="5"/>
  </si>
  <si>
    <t>全項目を書面提出やオンライン等により確認</t>
    <rPh sb="0" eb="3">
      <t>ゼンコウモク</t>
    </rPh>
    <rPh sb="4" eb="6">
      <t>ショメン</t>
    </rPh>
    <rPh sb="6" eb="8">
      <t>テイシュツ</t>
    </rPh>
    <rPh sb="14" eb="15">
      <t>トウ</t>
    </rPh>
    <rPh sb="18" eb="20">
      <t>カクニン</t>
    </rPh>
    <phoneticPr fontId="6"/>
  </si>
  <si>
    <t>⑫</t>
    <phoneticPr fontId="5"/>
  </si>
  <si>
    <t>その他</t>
    <rPh sb="2" eb="3">
      <t>タ</t>
    </rPh>
    <phoneticPr fontId="6"/>
  </si>
  <si>
    <t>⑬</t>
  </si>
  <si>
    <t>　⑭</t>
    <phoneticPr fontId="5"/>
  </si>
  <si>
    <t>認可外保育施設の評価基準適合状況及び指導状況についてお伺いします。</t>
    <rPh sb="0" eb="7">
      <t>ニンカガイホイクシセツ</t>
    </rPh>
    <rPh sb="8" eb="16">
      <t>ヒョウカキジュンテキゴウジョウキョウ</t>
    </rPh>
    <rPh sb="16" eb="17">
      <t>オヨ</t>
    </rPh>
    <rPh sb="18" eb="22">
      <t>シドウジョウキョウ</t>
    </rPh>
    <rPh sb="27" eb="28">
      <t>ウカガ</t>
    </rPh>
    <phoneticPr fontId="5"/>
  </si>
  <si>
    <t>質問３</t>
    <rPh sb="0" eb="2">
      <t>シツモン</t>
    </rPh>
    <phoneticPr fontId="5"/>
  </si>
  <si>
    <t>１．認可外の居宅訪問型保育事業に係る保育従事者の要件について</t>
    <phoneticPr fontId="5"/>
  </si>
  <si>
    <t>認可外の居宅訪問型保育事業に係る保育従事者についてお伺いします。</t>
    <rPh sb="0" eb="2">
      <t>ニンカ</t>
    </rPh>
    <rPh sb="2" eb="3">
      <t>ガイ</t>
    </rPh>
    <rPh sb="4" eb="6">
      <t>キョタク</t>
    </rPh>
    <rPh sb="6" eb="8">
      <t>ホウモン</t>
    </rPh>
    <rPh sb="8" eb="9">
      <t>ガタ</t>
    </rPh>
    <rPh sb="9" eb="11">
      <t>ホイク</t>
    </rPh>
    <rPh sb="11" eb="13">
      <t>ジギョウ</t>
    </rPh>
    <rPh sb="14" eb="15">
      <t>カカ</t>
    </rPh>
    <rPh sb="16" eb="18">
      <t>ホイク</t>
    </rPh>
    <rPh sb="18" eb="21">
      <t>ジュウジシャ</t>
    </rPh>
    <rPh sb="26" eb="27">
      <t>ウカガ</t>
    </rPh>
    <phoneticPr fontId="5"/>
  </si>
  <si>
    <t>（２）個人</t>
    <rPh sb="3" eb="5">
      <t>コジン</t>
    </rPh>
    <phoneticPr fontId="5"/>
  </si>
  <si>
    <t>改善
（評価基準不適合）</t>
    <phoneticPr fontId="6"/>
  </si>
  <si>
    <t>（１）事業者</t>
    <rPh sb="3" eb="6">
      <t>ジギョウシャ</t>
    </rPh>
    <phoneticPr fontId="5"/>
  </si>
  <si>
    <t>（３）評価基準に適合していないものの指導状況</t>
    <rPh sb="3" eb="5">
      <t>ヒョウカ</t>
    </rPh>
    <rPh sb="5" eb="7">
      <t>キジュン</t>
    </rPh>
    <rPh sb="8" eb="10">
      <t>テキゴウ</t>
    </rPh>
    <rPh sb="20" eb="22">
      <t>ジョウキョウ</t>
    </rPh>
    <phoneticPr fontId="5"/>
  </si>
  <si>
    <t>（２）④について、適合判定の具体的方法</t>
    <rPh sb="9" eb="11">
      <t>テキゴウ</t>
    </rPh>
    <rPh sb="11" eb="13">
      <t>ハンテイ</t>
    </rPh>
    <rPh sb="14" eb="17">
      <t>グタイテキ</t>
    </rPh>
    <rPh sb="17" eb="19">
      <t>ホウホウ</t>
    </rPh>
    <phoneticPr fontId="5"/>
  </si>
  <si>
    <t>質問５</t>
    <rPh sb="0" eb="2">
      <t>シツモン</t>
    </rPh>
    <phoneticPr fontId="5"/>
  </si>
  <si>
    <t>3. 本アンケートの以前より読んでいたが、回答を参考にしたことはない</t>
    <rPh sb="3" eb="4">
      <t>ホン</t>
    </rPh>
    <rPh sb="10" eb="12">
      <t>イゼン</t>
    </rPh>
    <rPh sb="14" eb="15">
      <t>ヨ</t>
    </rPh>
    <rPh sb="21" eb="23">
      <t>カイトウ</t>
    </rPh>
    <rPh sb="24" eb="26">
      <t>サンコウ</t>
    </rPh>
    <phoneticPr fontId="5"/>
  </si>
  <si>
    <t>4. 本アンケートの以前より読んでおり、回答を参考にしたことがある</t>
    <rPh sb="3" eb="4">
      <t>ホン</t>
    </rPh>
    <rPh sb="10" eb="12">
      <t>イゼン</t>
    </rPh>
    <rPh sb="14" eb="15">
      <t>ヨ</t>
    </rPh>
    <rPh sb="23" eb="25">
      <t>サンコウ</t>
    </rPh>
    <phoneticPr fontId="5"/>
  </si>
  <si>
    <t>1.部局名（必須）</t>
    <rPh sb="2" eb="5">
      <t>ブキョクメイ</t>
    </rPh>
    <rPh sb="6" eb="8">
      <t>ヒッス</t>
    </rPh>
    <phoneticPr fontId="6"/>
  </si>
  <si>
    <t>貴自治体の属性についてお伺いします。プルダウンリストより該当する自治体名を選択してください。</t>
    <rPh sb="0" eb="1">
      <t>キ</t>
    </rPh>
    <rPh sb="1" eb="4">
      <t>ジチタイ</t>
    </rPh>
    <rPh sb="5" eb="7">
      <t>ゾクセイ</t>
    </rPh>
    <rPh sb="12" eb="13">
      <t>ウカガ</t>
    </rPh>
    <rPh sb="28" eb="30">
      <t>ガイトウ</t>
    </rPh>
    <rPh sb="32" eb="36">
      <t>ジチタイメイ</t>
    </rPh>
    <rPh sb="37" eb="39">
      <t>センタク</t>
    </rPh>
    <phoneticPr fontId="5"/>
  </si>
  <si>
    <t>年齢別児童数</t>
    <rPh sb="0" eb="2">
      <t>ネンレイ</t>
    </rPh>
    <rPh sb="2" eb="3">
      <t>ベツ</t>
    </rPh>
    <rPh sb="3" eb="6">
      <t>ジドウスウ</t>
    </rPh>
    <phoneticPr fontId="5"/>
  </si>
  <si>
    <t>注１　②の施設数には、立入調査とは別に巡回支援指導を実施した施設数を記入すること。</t>
  </si>
  <si>
    <t>注２　②には実施設数を記入すること。（同一施設に複数回実施した場合であっても計上は１施設）</t>
    <rPh sb="0" eb="1">
      <t>チュウ</t>
    </rPh>
    <rPh sb="6" eb="7">
      <t>ジツ</t>
    </rPh>
    <rPh sb="11" eb="13">
      <t>キニュウ</t>
    </rPh>
    <rPh sb="19" eb="21">
      <t>ドウイツ</t>
    </rPh>
    <rPh sb="21" eb="23">
      <t>シセツ</t>
    </rPh>
    <rPh sb="24" eb="27">
      <t>フクスウカイ</t>
    </rPh>
    <rPh sb="27" eb="29">
      <t>ジッシ</t>
    </rPh>
    <rPh sb="31" eb="33">
      <t>バアイ</t>
    </rPh>
    <rPh sb="38" eb="40">
      <t>ケイジョウ</t>
    </rPh>
    <rPh sb="42" eb="44">
      <t>シセツ</t>
    </rPh>
    <phoneticPr fontId="2"/>
  </si>
  <si>
    <t>令和４年度末の施設数</t>
    <rPh sb="0" eb="2">
      <t>レイワ</t>
    </rPh>
    <rPh sb="3" eb="6">
      <t>ネンドマツ</t>
    </rPh>
    <rPh sb="5" eb="6">
      <t>マツ</t>
    </rPh>
    <rPh sb="7" eb="10">
      <t>シセツスウ</t>
    </rPh>
    <phoneticPr fontId="6"/>
  </si>
  <si>
    <t>自治体名</t>
    <rPh sb="0" eb="4">
      <t>ジチタイメイ</t>
    </rPh>
    <phoneticPr fontId="5"/>
  </si>
  <si>
    <t>Ｒ３年度末の施設数</t>
    <rPh sb="2" eb="5">
      <t>ネンドマツ</t>
    </rPh>
    <rPh sb="6" eb="9">
      <t>シセツスウ</t>
    </rPh>
    <phoneticPr fontId="10"/>
  </si>
  <si>
    <t>なお、今後アンケートの回答内容についてお問合せさせていただく場合がございます。</t>
    <rPh sb="13" eb="15">
      <t>ナイヨウ</t>
    </rPh>
    <rPh sb="20" eb="22">
      <t>トイアワ</t>
    </rPh>
    <phoneticPr fontId="5"/>
  </si>
  <si>
    <t>注　企業主導型保育施設の行における「令和３年度末の施設数」については、関数を設定していないため全自治体が直接入力すること。</t>
    <rPh sb="0" eb="1">
      <t>チュウ</t>
    </rPh>
    <rPh sb="2" eb="4">
      <t>キギョウ</t>
    </rPh>
    <rPh sb="4" eb="7">
      <t>シュドウガタ</t>
    </rPh>
    <rPh sb="7" eb="9">
      <t>ホイク</t>
    </rPh>
    <rPh sb="9" eb="11">
      <t>シセツ</t>
    </rPh>
    <rPh sb="12" eb="13">
      <t>ギョウ</t>
    </rPh>
    <rPh sb="18" eb="20">
      <t>レイワ</t>
    </rPh>
    <rPh sb="21" eb="24">
      <t>ネンドマツ</t>
    </rPh>
    <rPh sb="22" eb="23">
      <t>ド</t>
    </rPh>
    <rPh sb="23" eb="24">
      <t>マツ</t>
    </rPh>
    <rPh sb="25" eb="28">
      <t>シセツスウ</t>
    </rPh>
    <rPh sb="35" eb="37">
      <t>カンスウ</t>
    </rPh>
    <rPh sb="38" eb="40">
      <t>セッテイ</t>
    </rPh>
    <rPh sb="47" eb="48">
      <t>ゼン</t>
    </rPh>
    <rPh sb="48" eb="51">
      <t>ジチタイ</t>
    </rPh>
    <rPh sb="52" eb="54">
      <t>チョクセツ</t>
    </rPh>
    <rPh sb="54" eb="56">
      <t>ニュウリョク</t>
    </rPh>
    <phoneticPr fontId="3"/>
  </si>
  <si>
    <t>　　　ただし、今回から新たに調査対象となった区については、調査要領６（様式１・３関係）に準じ、都から伝達された施設数を入力すること。</t>
    <rPh sb="29" eb="31">
      <t>チョウサ</t>
    </rPh>
    <rPh sb="31" eb="33">
      <t>ヨウリョウ</t>
    </rPh>
    <rPh sb="35" eb="37">
      <t>ヨウシキ</t>
    </rPh>
    <rPh sb="40" eb="42">
      <t>カンケイ</t>
    </rPh>
    <rPh sb="44" eb="45">
      <t>ジュン</t>
    </rPh>
    <rPh sb="47" eb="48">
      <t>ト</t>
    </rPh>
    <rPh sb="50" eb="52">
      <t>デンタツ</t>
    </rPh>
    <rPh sb="55" eb="58">
      <t>シセツスウ</t>
    </rPh>
    <rPh sb="59" eb="61">
      <t>ニュウリョク</t>
    </rPh>
    <phoneticPr fontId="3"/>
  </si>
  <si>
    <t>令和３年度末の
施設数</t>
    <rPh sb="0" eb="2">
      <t>レイワ</t>
    </rPh>
    <rPh sb="5" eb="6">
      <t>マツ</t>
    </rPh>
    <rPh sb="8" eb="10">
      <t>シセツ</t>
    </rPh>
    <rPh sb="10" eb="11">
      <t>スウ</t>
    </rPh>
    <phoneticPr fontId="6"/>
  </si>
  <si>
    <t>令和４年度の変動施設数</t>
    <rPh sb="0" eb="2">
      <t>レイワ</t>
    </rPh>
    <rPh sb="3" eb="5">
      <t>ネンド</t>
    </rPh>
    <rPh sb="6" eb="8">
      <t>ヘンドウ</t>
    </rPh>
    <rPh sb="8" eb="11">
      <t>シセツスウ</t>
    </rPh>
    <phoneticPr fontId="6"/>
  </si>
  <si>
    <t>自治体名</t>
    <rPh sb="0" eb="3">
      <t>ジチタイ</t>
    </rPh>
    <rPh sb="3" eb="4">
      <t>メイ</t>
    </rPh>
    <phoneticPr fontId="5"/>
  </si>
  <si>
    <t>132.東京都中野区</t>
    <rPh sb="4" eb="10">
      <t>トウキョウトナカノク</t>
    </rPh>
    <phoneticPr fontId="5"/>
  </si>
  <si>
    <t>133.東京都荒川区</t>
    <rPh sb="4" eb="7">
      <t>トウキョウト</t>
    </rPh>
    <rPh sb="7" eb="10">
      <t>アラカワク</t>
    </rPh>
    <phoneticPr fontId="6"/>
  </si>
  <si>
    <t>135.東京都江戸川区</t>
    <rPh sb="4" eb="7">
      <t>トウキョウト</t>
    </rPh>
    <rPh sb="7" eb="10">
      <t>エドガワ</t>
    </rPh>
    <rPh sb="10" eb="11">
      <t>ク</t>
    </rPh>
    <phoneticPr fontId="6"/>
  </si>
  <si>
    <t>134.東京都板橋区</t>
    <rPh sb="4" eb="7">
      <t>トウキョウト</t>
    </rPh>
    <rPh sb="7" eb="10">
      <t>イタバシク</t>
    </rPh>
    <phoneticPr fontId="6"/>
  </si>
  <si>
    <t>R4.4.1～児童相談所設置市</t>
    <rPh sb="7" eb="9">
      <t>ジドウ</t>
    </rPh>
    <rPh sb="9" eb="11">
      <t>ソウダン</t>
    </rPh>
    <rPh sb="11" eb="12">
      <t>ジョ</t>
    </rPh>
    <rPh sb="12" eb="14">
      <t>セッチ</t>
    </rPh>
    <rPh sb="14" eb="15">
      <t>シ</t>
    </rPh>
    <phoneticPr fontId="10"/>
  </si>
  <si>
    <t>質問５(1)で「1. ある」を選択した方にお伺いします。</t>
    <rPh sb="0" eb="2">
      <t>シツモン</t>
    </rPh>
    <rPh sb="15" eb="17">
      <t>センタク</t>
    </rPh>
    <rPh sb="19" eb="20">
      <t>カタ</t>
    </rPh>
    <rPh sb="22" eb="23">
      <t>ウカガ</t>
    </rPh>
    <phoneticPr fontId="5"/>
  </si>
  <si>
    <t>質問５(2)でご回答された各項目について、解釈に迷ったケースの内容や迷った観点について具体的にご記入ください。（自由記述）</t>
    <rPh sb="0" eb="2">
      <t>シツモン</t>
    </rPh>
    <rPh sb="8" eb="10">
      <t>カイトウ</t>
    </rPh>
    <rPh sb="13" eb="16">
      <t>カクコウモク</t>
    </rPh>
    <rPh sb="21" eb="23">
      <t>カイシャク</t>
    </rPh>
    <rPh sb="24" eb="25">
      <t>マヨ</t>
    </rPh>
    <rPh sb="31" eb="33">
      <t>ナイヨウ</t>
    </rPh>
    <rPh sb="34" eb="35">
      <t>マヨ</t>
    </rPh>
    <rPh sb="37" eb="39">
      <t>カンテン</t>
    </rPh>
    <rPh sb="43" eb="46">
      <t>グタイテキ</t>
    </rPh>
    <rPh sb="48" eb="50">
      <t>キニュウ</t>
    </rPh>
    <rPh sb="56" eb="60">
      <t>ジユウキジュツ</t>
    </rPh>
    <phoneticPr fontId="5"/>
  </si>
  <si>
    <t>質問６</t>
    <rPh sb="0" eb="2">
      <t>シツモン</t>
    </rPh>
    <phoneticPr fontId="5"/>
  </si>
  <si>
    <t>質問６(2)でご回答された各項目について、解釈に迷ったケースの内容や迷った観点について具体的にご記入ください。（自由記述）</t>
    <rPh sb="0" eb="2">
      <t>シツモン</t>
    </rPh>
    <rPh sb="8" eb="10">
      <t>カイトウ</t>
    </rPh>
    <rPh sb="13" eb="16">
      <t>カクコウモク</t>
    </rPh>
    <rPh sb="21" eb="23">
      <t>カイシャク</t>
    </rPh>
    <rPh sb="24" eb="25">
      <t>マヨ</t>
    </rPh>
    <rPh sb="31" eb="33">
      <t>ナイヨウ</t>
    </rPh>
    <rPh sb="34" eb="35">
      <t>マヨ</t>
    </rPh>
    <rPh sb="37" eb="39">
      <t>カンテン</t>
    </rPh>
    <rPh sb="43" eb="46">
      <t>グタイテキ</t>
    </rPh>
    <rPh sb="48" eb="50">
      <t>キニュウ</t>
    </rPh>
    <rPh sb="56" eb="60">
      <t>ジユウキジュツ</t>
    </rPh>
    <phoneticPr fontId="5"/>
  </si>
  <si>
    <t>4. 本アンケートの以前より読んでおり、事例を参考にしたことがある</t>
    <rPh sb="3" eb="4">
      <t>ホン</t>
    </rPh>
    <rPh sb="10" eb="12">
      <t>イゼン</t>
    </rPh>
    <rPh sb="14" eb="15">
      <t>ヨ</t>
    </rPh>
    <rPh sb="20" eb="22">
      <t>ジレイ</t>
    </rPh>
    <rPh sb="23" eb="25">
      <t>サンコウ</t>
    </rPh>
    <phoneticPr fontId="5"/>
  </si>
  <si>
    <t>認可外保育施設に対する立入調査や指導を実施する際に、「認可外保育施設指導監督基準」内の項目の中で、判断に迷うことがあった項目として当てはまるものすべてについて、、質問６(２)回答欄に「〇」をご記入ください。（複数回答）（複数回答）</t>
    <rPh sb="0" eb="2">
      <t>ニンカ</t>
    </rPh>
    <rPh sb="2" eb="3">
      <t>ガイ</t>
    </rPh>
    <rPh sb="3" eb="5">
      <t>ホイク</t>
    </rPh>
    <rPh sb="5" eb="7">
      <t>シセツ</t>
    </rPh>
    <rPh sb="8" eb="9">
      <t>タイ</t>
    </rPh>
    <rPh sb="11" eb="13">
      <t>タチイリ</t>
    </rPh>
    <rPh sb="13" eb="15">
      <t>チョウサ</t>
    </rPh>
    <rPh sb="16" eb="18">
      <t>シドウ</t>
    </rPh>
    <rPh sb="19" eb="21">
      <t>ジッシ</t>
    </rPh>
    <rPh sb="23" eb="24">
      <t>サイ</t>
    </rPh>
    <rPh sb="27" eb="29">
      <t>ニンカ</t>
    </rPh>
    <rPh sb="29" eb="30">
      <t>ガイ</t>
    </rPh>
    <rPh sb="30" eb="32">
      <t>ホイク</t>
    </rPh>
    <rPh sb="32" eb="34">
      <t>シセツ</t>
    </rPh>
    <rPh sb="34" eb="36">
      <t>シドウ</t>
    </rPh>
    <rPh sb="36" eb="38">
      <t>カントク</t>
    </rPh>
    <rPh sb="38" eb="40">
      <t>キジュン</t>
    </rPh>
    <rPh sb="41" eb="42">
      <t>ナイ</t>
    </rPh>
    <rPh sb="43" eb="45">
      <t>コウモク</t>
    </rPh>
    <rPh sb="46" eb="47">
      <t>ナカ</t>
    </rPh>
    <rPh sb="49" eb="51">
      <t>ハンダン</t>
    </rPh>
    <rPh sb="52" eb="53">
      <t>マヨ</t>
    </rPh>
    <rPh sb="60" eb="62">
      <t>コウモク</t>
    </rPh>
    <rPh sb="65" eb="66">
      <t>ア</t>
    </rPh>
    <rPh sb="110" eb="112">
      <t>フクスウ</t>
    </rPh>
    <rPh sb="112" eb="114">
      <t>カイトウ</t>
    </rPh>
    <phoneticPr fontId="5"/>
  </si>
  <si>
    <t>認可外保育施設に対する立入調査や指導を実施する際に、「認可外保育施設の指導監督の指針」内の項目の中で、解釈に迷うことがあった項目として当てはまるものすべてについて、質問５(２)回答欄に「〇」をご記入ください。（複数回答）</t>
    <rPh sb="8" eb="9">
      <t>タイ</t>
    </rPh>
    <rPh sb="67" eb="68">
      <t>ア</t>
    </rPh>
    <rPh sb="82" eb="84">
      <t>シツモン</t>
    </rPh>
    <rPh sb="88" eb="90">
      <t>カイトウ</t>
    </rPh>
    <rPh sb="90" eb="91">
      <t>ラン</t>
    </rPh>
    <rPh sb="97" eb="99">
      <t>キニュウ</t>
    </rPh>
    <phoneticPr fontId="5"/>
  </si>
  <si>
    <t>令和4年度に評価基準の全項目に適合しているか否かを判定した施設</t>
    <rPh sb="0" eb="2">
      <t>レイワ</t>
    </rPh>
    <rPh sb="3" eb="5">
      <t>ネンド</t>
    </rPh>
    <rPh sb="6" eb="8">
      <t>ヒョウカ</t>
    </rPh>
    <rPh sb="8" eb="10">
      <t>キジュン</t>
    </rPh>
    <rPh sb="11" eb="14">
      <t>ゼンコウモク</t>
    </rPh>
    <rPh sb="15" eb="17">
      <t>テキゴウ</t>
    </rPh>
    <rPh sb="22" eb="23">
      <t>イナ</t>
    </rPh>
    <rPh sb="25" eb="27">
      <t>ハンテイ</t>
    </rPh>
    <rPh sb="29" eb="31">
      <t>シセツ</t>
    </rPh>
    <phoneticPr fontId="10"/>
  </si>
  <si>
    <t>令和4年度に評価基準の全項目に適合しているか否かを判定していない施設</t>
    <rPh sb="6" eb="8">
      <t>ヒョウカ</t>
    </rPh>
    <rPh sb="11" eb="14">
      <t>ゼンコウモク</t>
    </rPh>
    <phoneticPr fontId="10"/>
  </si>
  <si>
    <t>※うち、R3年度末（R4.3.31時点）で指導監督基準を満たす旨の証明書が交付されている施設数を入力願います。（R3年度以前に証明書を交付し、その後剥奪していない施設も含む）</t>
    <rPh sb="6" eb="9">
      <t>ネンドマツ</t>
    </rPh>
    <rPh sb="17" eb="19">
      <t>ジテン</t>
    </rPh>
    <rPh sb="21" eb="23">
      <t>シドウ</t>
    </rPh>
    <rPh sb="23" eb="25">
      <t>カントク</t>
    </rPh>
    <rPh sb="25" eb="27">
      <t>キジュン</t>
    </rPh>
    <rPh sb="28" eb="29">
      <t>ミ</t>
    </rPh>
    <rPh sb="31" eb="32">
      <t>ムネ</t>
    </rPh>
    <rPh sb="33" eb="36">
      <t>ショウメイショ</t>
    </rPh>
    <rPh sb="37" eb="39">
      <t>コウフ</t>
    </rPh>
    <rPh sb="44" eb="46">
      <t>シセツ</t>
    </rPh>
    <rPh sb="46" eb="47">
      <t>スウ</t>
    </rPh>
    <rPh sb="48" eb="50">
      <t>ニュウリョク</t>
    </rPh>
    <rPh sb="50" eb="51">
      <t>ネガ</t>
    </rPh>
    <rPh sb="58" eb="60">
      <t>ネンド</t>
    </rPh>
    <rPh sb="60" eb="62">
      <t>イゼン</t>
    </rPh>
    <rPh sb="63" eb="66">
      <t>ショウメイショ</t>
    </rPh>
    <rPh sb="67" eb="69">
      <t>コウフ</t>
    </rPh>
    <rPh sb="73" eb="74">
      <t>ゴ</t>
    </rPh>
    <rPh sb="74" eb="76">
      <t>ハクダツ</t>
    </rPh>
    <rPh sb="81" eb="83">
      <t>シセツ</t>
    </rPh>
    <rPh sb="84" eb="85">
      <t>フク</t>
    </rPh>
    <phoneticPr fontId="3"/>
  </si>
  <si>
    <t>質問４</t>
    <rPh sb="0" eb="2">
      <t>シツモン</t>
    </rPh>
    <phoneticPr fontId="5"/>
  </si>
  <si>
    <t>認可外保育施設における令和３年度指導後の令和４年度における改善状況及び廃止状況についてお伺いします。</t>
    <rPh sb="0" eb="7">
      <t>ニンカガイホイクシセツ</t>
    </rPh>
    <rPh sb="11" eb="13">
      <t>レイワ</t>
    </rPh>
    <rPh sb="14" eb="16">
      <t>ネンド</t>
    </rPh>
    <rPh sb="16" eb="19">
      <t>シドウゴ</t>
    </rPh>
    <rPh sb="20" eb="22">
      <t>レイワ</t>
    </rPh>
    <rPh sb="23" eb="25">
      <t>ネンド</t>
    </rPh>
    <rPh sb="29" eb="33">
      <t>カイゼンジョウキョウ</t>
    </rPh>
    <rPh sb="33" eb="34">
      <t>オヨ</t>
    </rPh>
    <rPh sb="35" eb="39">
      <t>ハイシジョウキョウ</t>
    </rPh>
    <rPh sb="44" eb="45">
      <t>ウカガ</t>
    </rPh>
    <phoneticPr fontId="5"/>
  </si>
  <si>
    <t>１．令和３年度指導後の令和４年度における改善状況及び廃止状況</t>
    <phoneticPr fontId="5"/>
  </si>
  <si>
    <t>　　２）令和４年度２回以上点検を行った施設については、最終の点検結果を記入すること。</t>
    <rPh sb="10" eb="11">
      <t>カイ</t>
    </rPh>
    <rPh sb="11" eb="13">
      <t>イジョウ</t>
    </rPh>
    <rPh sb="13" eb="15">
      <t>テンケン</t>
    </rPh>
    <rPh sb="16" eb="17">
      <t>オコナ</t>
    </rPh>
    <rPh sb="19" eb="21">
      <t>シセツ</t>
    </rPh>
    <rPh sb="27" eb="29">
      <t>サイシュウ</t>
    </rPh>
    <rPh sb="30" eb="32">
      <t>テンケン</t>
    </rPh>
    <rPh sb="32" eb="34">
      <t>ケッカ</t>
    </rPh>
    <rPh sb="35" eb="37">
      <t>キニュウ</t>
    </rPh>
    <phoneticPr fontId="6"/>
  </si>
  <si>
    <t>　　４）「１．(１)保育に従事する者の数」は、(1-1)、(1-2)の合計ではなく、各号の実か所数を記入すること。「４．保育室を2階以上に設けている場合の条件」の各号についても同様に記入すること。</t>
    <rPh sb="10" eb="12">
      <t>ホイク</t>
    </rPh>
    <rPh sb="13" eb="15">
      <t>ジュウジ</t>
    </rPh>
    <rPh sb="17" eb="18">
      <t>シャ</t>
    </rPh>
    <rPh sb="19" eb="20">
      <t>カズ</t>
    </rPh>
    <rPh sb="35" eb="37">
      <t>ゴウケイ</t>
    </rPh>
    <rPh sb="42" eb="43">
      <t>カク</t>
    </rPh>
    <rPh sb="43" eb="44">
      <t>ゴウ</t>
    </rPh>
    <rPh sb="45" eb="46">
      <t>ジツ</t>
    </rPh>
    <rPh sb="50" eb="52">
      <t>キニュウ</t>
    </rPh>
    <rPh sb="60" eb="63">
      <t>ホイクシツ</t>
    </rPh>
    <rPh sb="65" eb="68">
      <t>カイイジョウ</t>
    </rPh>
    <rPh sb="69" eb="70">
      <t>モウ</t>
    </rPh>
    <rPh sb="74" eb="76">
      <t>バアイ</t>
    </rPh>
    <rPh sb="77" eb="79">
      <t>ジョウケン</t>
    </rPh>
    <rPh sb="81" eb="83">
      <t>カクゴウ</t>
    </rPh>
    <rPh sb="88" eb="90">
      <t>ドウヨウ</t>
    </rPh>
    <rPh sb="91" eb="93">
      <t>キニュウ</t>
    </rPh>
    <phoneticPr fontId="6"/>
  </si>
  <si>
    <t>（２）令和４年度の最終的な指導状況</t>
    <rPh sb="9" eb="12">
      <t>サイシュウテキ</t>
    </rPh>
    <rPh sb="13" eb="15">
      <t>シドウ</t>
    </rPh>
    <rPh sb="15" eb="17">
      <t>ジョウキョウ</t>
    </rPh>
    <phoneticPr fontId="5"/>
  </si>
  <si>
    <t>２．令和４年度の認可外保育施設の評価基準適合状況及び指導状況</t>
    <rPh sb="8" eb="10">
      <t>ニンカ</t>
    </rPh>
    <rPh sb="10" eb="11">
      <t>ガイ</t>
    </rPh>
    <rPh sb="11" eb="13">
      <t>ホイク</t>
    </rPh>
    <rPh sb="13" eb="15">
      <t>シセツ</t>
    </rPh>
    <rPh sb="16" eb="18">
      <t>ヒョウカ</t>
    </rPh>
    <rPh sb="18" eb="20">
      <t>キジュン</t>
    </rPh>
    <rPh sb="20" eb="22">
      <t>テキゴウ</t>
    </rPh>
    <rPh sb="22" eb="24">
      <t>ジョウキョウ</t>
    </rPh>
    <rPh sb="24" eb="25">
      <t>オヨ</t>
    </rPh>
    <rPh sb="26" eb="28">
      <t>シドウ</t>
    </rPh>
    <rPh sb="28" eb="30">
      <t>ジョウキョウ</t>
    </rPh>
    <phoneticPr fontId="5"/>
  </si>
  <si>
    <t>（1）令和４年度の認可外保育施設の評価基準適合状況（上記１(1)の②～④の施設について、評価基準全項目に適合している否か計上願います。）</t>
    <rPh sb="9" eb="11">
      <t>ニンカ</t>
    </rPh>
    <rPh sb="11" eb="12">
      <t>ガイ</t>
    </rPh>
    <rPh sb="12" eb="14">
      <t>ホイク</t>
    </rPh>
    <rPh sb="14" eb="16">
      <t>シセツ</t>
    </rPh>
    <rPh sb="17" eb="19">
      <t>ヒョウカ</t>
    </rPh>
    <rPh sb="19" eb="21">
      <t>キジュン</t>
    </rPh>
    <rPh sb="21" eb="23">
      <t>テキゴウ</t>
    </rPh>
    <rPh sb="23" eb="25">
      <t>ジョウキョウ</t>
    </rPh>
    <rPh sb="26" eb="28">
      <t>ジョウキ</t>
    </rPh>
    <rPh sb="37" eb="39">
      <t>シセツ</t>
    </rPh>
    <rPh sb="44" eb="46">
      <t>ヒョウカ</t>
    </rPh>
    <rPh sb="46" eb="48">
      <t>キジュン</t>
    </rPh>
    <rPh sb="48" eb="51">
      <t>ゼンコウモク</t>
    </rPh>
    <rPh sb="52" eb="54">
      <t>テキゴウ</t>
    </rPh>
    <rPh sb="58" eb="59">
      <t>イナ</t>
    </rPh>
    <rPh sb="60" eb="62">
      <t>ケイジョウ</t>
    </rPh>
    <rPh sb="62" eb="63">
      <t>ネガ</t>
    </rPh>
    <phoneticPr fontId="5"/>
  </si>
  <si>
    <t>うち令和２年度以前から指導</t>
    <rPh sb="2" eb="4">
      <t>レイワ</t>
    </rPh>
    <rPh sb="5" eb="7">
      <t>ネンド</t>
    </rPh>
    <rPh sb="6" eb="7">
      <t>ド</t>
    </rPh>
    <rPh sb="7" eb="9">
      <t>イゼン</t>
    </rPh>
    <phoneticPr fontId="6"/>
  </si>
  <si>
    <t>令和４年度末の施設数</t>
    <rPh sb="7" eb="9">
      <t>シセツ</t>
    </rPh>
    <rPh sb="9" eb="10">
      <t>スウ</t>
    </rPh>
    <phoneticPr fontId="2"/>
  </si>
  <si>
    <t>チェック欄</t>
    <rPh sb="4" eb="5">
      <t>ラン</t>
    </rPh>
    <phoneticPr fontId="6"/>
  </si>
  <si>
    <t>チェック欄
入所児童数と一致しているか</t>
    <phoneticPr fontId="6"/>
  </si>
  <si>
    <r>
      <t>チェック欄</t>
    </r>
    <r>
      <rPr>
        <sz val="11"/>
        <rFont val="ＭＳ Ｐゴシック"/>
        <family val="3"/>
        <charset val="128"/>
      </rPr>
      <t xml:space="preserve">
①＝②～⑦、⑨の合計</t>
    </r>
    <rPh sb="4" eb="5">
      <t>ラン</t>
    </rPh>
    <rPh sb="15" eb="17">
      <t>ゴウケイ</t>
    </rPh>
    <phoneticPr fontId="6"/>
  </si>
  <si>
    <r>
      <t>チェック欄</t>
    </r>
    <r>
      <rPr>
        <sz val="11"/>
        <color indexed="8"/>
        <rFont val="ＭＳ Ｐゴシック"/>
        <family val="3"/>
        <charset val="128"/>
      </rPr>
      <t xml:space="preserve">
その他の具体的内容</t>
    </r>
    <rPh sb="4" eb="5">
      <t>ラン</t>
    </rPh>
    <rPh sb="9" eb="10">
      <t>タ</t>
    </rPh>
    <rPh sb="11" eb="14">
      <t>グタイテキ</t>
    </rPh>
    <rPh sb="14" eb="16">
      <t>ナイヨウ</t>
    </rPh>
    <phoneticPr fontId="6"/>
  </si>
  <si>
    <r>
      <t>チェック欄</t>
    </r>
    <r>
      <rPr>
        <sz val="11"/>
        <color indexed="8"/>
        <rFont val="ＭＳ Ｐゴシック"/>
        <family val="3"/>
        <charset val="128"/>
      </rPr>
      <t xml:space="preserve">
一切の確認をしていない理由</t>
    </r>
    <rPh sb="4" eb="5">
      <t>ラン</t>
    </rPh>
    <rPh sb="7" eb="9">
      <t>イッサイ</t>
    </rPh>
    <rPh sb="10" eb="12">
      <t>カクニン</t>
    </rPh>
    <rPh sb="18" eb="20">
      <t>リユウ</t>
    </rPh>
    <phoneticPr fontId="6"/>
  </si>
  <si>
    <r>
      <t xml:space="preserve">チェック欄
</t>
    </r>
    <r>
      <rPr>
        <sz val="12"/>
        <rFont val="ＭＳ Ｐゴシック"/>
        <family val="3"/>
        <charset val="128"/>
      </rPr>
      <t>④＝⑪～⑬の合計</t>
    </r>
    <phoneticPr fontId="5"/>
  </si>
  <si>
    <r>
      <t xml:space="preserve">チェック欄
</t>
    </r>
    <r>
      <rPr>
        <sz val="12"/>
        <rFont val="ＭＳ Ｐゴシック"/>
        <family val="3"/>
        <charset val="128"/>
      </rPr>
      <t>その他の具体的内容</t>
    </r>
    <phoneticPr fontId="5"/>
  </si>
  <si>
    <r>
      <t>チェック欄</t>
    </r>
    <r>
      <rPr>
        <sz val="11"/>
        <color indexed="8"/>
        <rFont val="ＭＳ Ｐゴシック"/>
        <family val="3"/>
        <charset val="128"/>
      </rPr>
      <t xml:space="preserve">
(1)の評価基準不適合施設数と一致しているか</t>
    </r>
    <rPh sb="4" eb="5">
      <t>ラン</t>
    </rPh>
    <phoneticPr fontId="6"/>
  </si>
  <si>
    <t>　　　　　　　　　　　　　　　　　　　　　　　　　　　令和４年度の状況
　　令和３年度の状況</t>
    <rPh sb="33" eb="35">
      <t>ジョウキョウ</t>
    </rPh>
    <rPh sb="38" eb="40">
      <t>レイワ</t>
    </rPh>
    <rPh sb="44" eb="46">
      <t>ジョウキョウ</t>
    </rPh>
    <phoneticPr fontId="6"/>
  </si>
  <si>
    <r>
      <t>チェック欄</t>
    </r>
    <r>
      <rPr>
        <sz val="11"/>
        <color indexed="8"/>
        <rFont val="ＭＳ Ｐゴシック"/>
        <family val="3"/>
        <charset val="128"/>
      </rPr>
      <t xml:space="preserve">
評価基準適合施設数が全施設数を超えていないか</t>
    </r>
    <rPh sb="4" eb="5">
      <t>ラン</t>
    </rPh>
    <rPh sb="6" eb="8">
      <t>ヒョウカ</t>
    </rPh>
    <rPh sb="8" eb="10">
      <t>キジュン</t>
    </rPh>
    <rPh sb="10" eb="12">
      <t>テキゴウ</t>
    </rPh>
    <rPh sb="12" eb="14">
      <t>シセツ</t>
    </rPh>
    <rPh sb="14" eb="15">
      <t>スウ</t>
    </rPh>
    <rPh sb="16" eb="17">
      <t>ゼン</t>
    </rPh>
    <rPh sb="17" eb="19">
      <t>シセツ</t>
    </rPh>
    <rPh sb="19" eb="20">
      <t>スウ</t>
    </rPh>
    <rPh sb="21" eb="22">
      <t>コ</t>
    </rPh>
    <phoneticPr fontId="6"/>
  </si>
  <si>
    <r>
      <t>チェック欄</t>
    </r>
    <r>
      <rPr>
        <sz val="12"/>
        <color indexed="8"/>
        <rFont val="ＭＳ Ｐゴシック"/>
        <family val="3"/>
        <charset val="128"/>
      </rPr>
      <t xml:space="preserve">
項の施設数を超えていないか</t>
    </r>
    <rPh sb="4" eb="5">
      <t>ラン</t>
    </rPh>
    <rPh sb="6" eb="7">
      <t>コウ</t>
    </rPh>
    <rPh sb="8" eb="11">
      <t>シセツスウ</t>
    </rPh>
    <rPh sb="12" eb="13">
      <t>コ</t>
    </rPh>
    <phoneticPr fontId="6"/>
  </si>
  <si>
    <r>
      <t>チェック欄</t>
    </r>
    <r>
      <rPr>
        <sz val="12"/>
        <color indexed="8"/>
        <rFont val="ＭＳ Ｐゴシック"/>
        <family val="3"/>
        <charset val="128"/>
      </rPr>
      <t xml:space="preserve">
</t>
    </r>
    <r>
      <rPr>
        <sz val="12"/>
        <color rgb="FF000000"/>
        <rFont val="ＭＳ Ｐゴシック"/>
        <family val="3"/>
        <charset val="128"/>
      </rPr>
      <t>項の施設数が号の計を超えていないか</t>
    </r>
    <rPh sb="4" eb="5">
      <t>ラン</t>
    </rPh>
    <phoneticPr fontId="6"/>
  </si>
  <si>
    <r>
      <t>チェック欄</t>
    </r>
    <r>
      <rPr>
        <sz val="12"/>
        <color indexed="8"/>
        <rFont val="ＭＳ Ｐゴシック"/>
        <family val="3"/>
        <charset val="128"/>
      </rPr>
      <t xml:space="preserve">
</t>
    </r>
    <r>
      <rPr>
        <sz val="12"/>
        <color rgb="FF000000"/>
        <rFont val="ＭＳ Ｐゴシック"/>
        <family val="3"/>
        <charset val="128"/>
      </rPr>
      <t>項の施設数が２（２）を超えていないか</t>
    </r>
    <rPh sb="4" eb="5">
      <t>ラン</t>
    </rPh>
    <phoneticPr fontId="6"/>
  </si>
  <si>
    <r>
      <t>チェック欄</t>
    </r>
    <r>
      <rPr>
        <sz val="12"/>
        <color indexed="8"/>
        <rFont val="ＭＳ Ｐゴシック"/>
        <family val="3"/>
        <charset val="128"/>
      </rPr>
      <t xml:space="preserve">
</t>
    </r>
    <r>
      <rPr>
        <sz val="12"/>
        <color rgb="FF000000"/>
        <rFont val="ＭＳ Ｐゴシック"/>
        <family val="3"/>
        <charset val="128"/>
      </rPr>
      <t>内訳が号の施設数を超えていないか</t>
    </r>
    <rPh sb="4" eb="5">
      <t>ラン</t>
    </rPh>
    <rPh sb="6" eb="8">
      <t>ウチワケ</t>
    </rPh>
    <rPh sb="9" eb="10">
      <t>ゴウ</t>
    </rPh>
    <rPh sb="11" eb="14">
      <t>シセツスウ</t>
    </rPh>
    <rPh sb="15" eb="16">
      <t>コ</t>
    </rPh>
    <phoneticPr fontId="6"/>
  </si>
  <si>
    <r>
      <t>チェック欄</t>
    </r>
    <r>
      <rPr>
        <sz val="12"/>
        <color indexed="8"/>
        <rFont val="ＭＳ Ｐゴシック"/>
        <family val="3"/>
        <charset val="128"/>
      </rPr>
      <t xml:space="preserve">
内訳の合計が号の施設数を超えているか</t>
    </r>
    <rPh sb="4" eb="5">
      <t>ラン</t>
    </rPh>
    <rPh sb="6" eb="8">
      <t>ウチワケ</t>
    </rPh>
    <rPh sb="9" eb="11">
      <t>ゴウケイ</t>
    </rPh>
    <rPh sb="12" eb="13">
      <t>ゴウ</t>
    </rPh>
    <rPh sb="14" eb="17">
      <t>シセツスウ</t>
    </rPh>
    <rPh sb="18" eb="19">
      <t>コ</t>
    </rPh>
    <phoneticPr fontId="6"/>
  </si>
  <si>
    <t>①事業所内保育施設</t>
    <rPh sb="1" eb="9">
      <t>ジギョウショナイホイクシセツ</t>
    </rPh>
    <phoneticPr fontId="5"/>
  </si>
  <si>
    <t>② ①のうち企業主導型保育施設</t>
    <rPh sb="6" eb="8">
      <t>キギョウ</t>
    </rPh>
    <rPh sb="8" eb="10">
      <t>シュドウ</t>
    </rPh>
    <rPh sb="10" eb="11">
      <t>ガタ</t>
    </rPh>
    <rPh sb="11" eb="13">
      <t>ホイク</t>
    </rPh>
    <rPh sb="13" eb="15">
      <t>シセツ</t>
    </rPh>
    <phoneticPr fontId="5"/>
  </si>
  <si>
    <t>③ベビーホテル(夜間・宿泊）</t>
    <rPh sb="8" eb="10">
      <t>ヤカン</t>
    </rPh>
    <rPh sb="11" eb="13">
      <t>シュクハク</t>
    </rPh>
    <phoneticPr fontId="5"/>
  </si>
  <si>
    <t>④ベビーホテル(一時預かり)</t>
    <phoneticPr fontId="5"/>
  </si>
  <si>
    <t>⑤その他の認可外保育施設</t>
    <phoneticPr fontId="5"/>
  </si>
  <si>
    <t>⑥認可外の居宅訪問型保育事業（事業者）</t>
    <phoneticPr fontId="5"/>
  </si>
  <si>
    <t>⑦認可外の居宅訪問型保育事業（個人）</t>
    <phoneticPr fontId="5"/>
  </si>
  <si>
    <t>②、③以外の方法により全項目を確認</t>
  </si>
  <si>
    <r>
      <t>チェック欄</t>
    </r>
    <r>
      <rPr>
        <sz val="9"/>
        <rFont val="ＭＳ Ｐゴシック"/>
        <family val="3"/>
        <charset val="128"/>
      </rPr>
      <t xml:space="preserve">
「評価基準に適合」≧
「うち前々年度以前から適合」</t>
    </r>
    <rPh sb="4" eb="5">
      <t>ラン</t>
    </rPh>
    <phoneticPr fontId="6"/>
  </si>
  <si>
    <r>
      <t>チェック欄</t>
    </r>
    <r>
      <rPr>
        <sz val="9"/>
        <rFont val="ＭＳ Ｐゴシック"/>
        <family val="3"/>
        <charset val="128"/>
      </rPr>
      <t xml:space="preserve">
「廃止等」≦
３．変動状況「廃止等」　</t>
    </r>
    <rPh sb="4" eb="5">
      <t>ラン</t>
    </rPh>
    <rPh sb="7" eb="9">
      <t>ハイシ</t>
    </rPh>
    <rPh sb="9" eb="10">
      <t>トウ</t>
    </rPh>
    <rPh sb="15" eb="17">
      <t>ヘンドウ</t>
    </rPh>
    <rPh sb="17" eb="19">
      <t>ジョウキョウ</t>
    </rPh>
    <rPh sb="20" eb="22">
      <t>ハイシ</t>
    </rPh>
    <rPh sb="22" eb="23">
      <t>トウ</t>
    </rPh>
    <phoneticPr fontId="6"/>
  </si>
  <si>
    <t>注　１）「評価基準に適合」「うち令和２年度以前から指導」「改善（評価基準不適合）」欄は、令和３年度調査において、２（３）の「評価基準</t>
    <rPh sb="0" eb="1">
      <t>チュウ</t>
    </rPh>
    <rPh sb="5" eb="7">
      <t>ヒョウカ</t>
    </rPh>
    <rPh sb="7" eb="9">
      <t>キジュン</t>
    </rPh>
    <rPh sb="10" eb="12">
      <t>テキゴウ</t>
    </rPh>
    <rPh sb="16" eb="18">
      <t>レイワ</t>
    </rPh>
    <rPh sb="19" eb="21">
      <t>ネンド</t>
    </rPh>
    <rPh sb="20" eb="21">
      <t>ド</t>
    </rPh>
    <rPh sb="21" eb="23">
      <t>イゼン</t>
    </rPh>
    <rPh sb="23" eb="25">
      <t>ネンイゼン</t>
    </rPh>
    <rPh sb="29" eb="31">
      <t>カイゼン</t>
    </rPh>
    <rPh sb="32" eb="34">
      <t>ヒョウカ</t>
    </rPh>
    <rPh sb="34" eb="36">
      <t>キジュン</t>
    </rPh>
    <rPh sb="36" eb="39">
      <t>フテキゴウ</t>
    </rPh>
    <rPh sb="41" eb="42">
      <t>ラン</t>
    </rPh>
    <rPh sb="44" eb="46">
      <t>レイワ</t>
    </rPh>
    <rPh sb="47" eb="49">
      <t>ネンド</t>
    </rPh>
    <rPh sb="48" eb="49">
      <t>ド</t>
    </rPh>
    <rPh sb="49" eb="51">
      <t>チョウサ</t>
    </rPh>
    <rPh sb="62" eb="64">
      <t>ヒョウカ</t>
    </rPh>
    <rPh sb="64" eb="66">
      <t>キジュン</t>
    </rPh>
    <phoneticPr fontId="3"/>
  </si>
  <si>
    <t>　     　　に適合していないものの指導状況」に計上していた施設の中で、令和４年度改善が確認された施設についてのみそれぞれ記入すること。</t>
    <phoneticPr fontId="5"/>
  </si>
  <si>
    <t>このシートのエラーの個数</t>
    <rPh sb="10" eb="12">
      <t>コスウ</t>
    </rPh>
    <phoneticPr fontId="5"/>
  </si>
  <si>
    <r>
      <t>チェック欄</t>
    </r>
    <r>
      <rPr>
        <sz val="11"/>
        <rFont val="ＭＳ Ｐゴシック"/>
        <family val="3"/>
        <charset val="128"/>
      </rPr>
      <t xml:space="preserve">
「夜間・宿泊」と「１．施設数」</t>
    </r>
    <rPh sb="4" eb="5">
      <t>ラン</t>
    </rPh>
    <rPh sb="7" eb="9">
      <t>ヤカン</t>
    </rPh>
    <rPh sb="10" eb="12">
      <t>シュクハク</t>
    </rPh>
    <rPh sb="17" eb="20">
      <t>シセツスウ</t>
    </rPh>
    <phoneticPr fontId="6"/>
  </si>
  <si>
    <r>
      <t>チェック欄</t>
    </r>
    <r>
      <rPr>
        <sz val="11"/>
        <rFont val="ＭＳ Ｐゴシック"/>
        <family val="3"/>
        <charset val="128"/>
      </rPr>
      <t xml:space="preserve">
「一時預かり」と「１．施設数」</t>
    </r>
    <rPh sb="4" eb="5">
      <t>ラン</t>
    </rPh>
    <rPh sb="7" eb="9">
      <t>イチジ</t>
    </rPh>
    <rPh sb="9" eb="10">
      <t>アズ</t>
    </rPh>
    <rPh sb="17" eb="20">
      <t>シセツスウ</t>
    </rPh>
    <phoneticPr fontId="6"/>
  </si>
  <si>
    <r>
      <t>チェック欄</t>
    </r>
    <r>
      <rPr>
        <sz val="11"/>
        <rFont val="ＭＳ Ｐゴシック"/>
        <family val="3"/>
        <charset val="128"/>
      </rPr>
      <t xml:space="preserve">
１の施設数と
一致しているか</t>
    </r>
    <rPh sb="4" eb="5">
      <t>ラン</t>
    </rPh>
    <phoneticPr fontId="6"/>
  </si>
  <si>
    <r>
      <rPr>
        <b/>
        <sz val="11"/>
        <rFont val="ＭＳ Ｐゴシック"/>
        <family val="3"/>
        <charset val="128"/>
      </rPr>
      <t>チェック欄</t>
    </r>
    <r>
      <rPr>
        <sz val="11"/>
        <rFont val="ＭＳ Ｐゴシック"/>
        <family val="3"/>
        <charset val="128"/>
      </rPr>
      <t xml:space="preserve">
bの合計とcの合計は一致しているか</t>
    </r>
    <rPh sb="13" eb="15">
      <t>ゴウケイ</t>
    </rPh>
    <rPh sb="18" eb="20">
      <t>ゴウケイ</t>
    </rPh>
    <rPh sb="21" eb="23">
      <t>イッチ</t>
    </rPh>
    <phoneticPr fontId="6"/>
  </si>
  <si>
    <t>区分</t>
    <rPh sb="0" eb="1">
      <t>ク</t>
    </rPh>
    <rPh sb="1" eb="2">
      <t>ブン</t>
    </rPh>
    <phoneticPr fontId="6"/>
  </si>
  <si>
    <t>　 質問３　認可外保育施設における令和３年度指導後の令和４年度における改善状況及び廃止状況
　　　　１．令和３年度指導後の令和４年度における改善状況及び廃止状況</t>
    <phoneticPr fontId="5"/>
  </si>
  <si>
    <t>　 質問４　認可外保育施設の居宅訪問型保育事業に係る保育従事者
             １．認可外の居宅訪問型保育事業に係る保育従事者の要件について</t>
    <phoneticPr fontId="5"/>
  </si>
  <si>
    <t>　質問２　認可外保育施設の評価基準適合状況・指導状況
　　　　１．届出対象施設に対する評価基準適合状況の確認の状況
　　　　２．令和４年度の認可外保育施設の評価基準適合状況及び指導状況</t>
    <rPh sb="1" eb="3">
      <t>シツモン</t>
    </rPh>
    <rPh sb="5" eb="8">
      <t>ニンカガイ</t>
    </rPh>
    <rPh sb="8" eb="12">
      <t>ホイクシセツ</t>
    </rPh>
    <rPh sb="13" eb="17">
      <t>ヒョウカキジュン</t>
    </rPh>
    <rPh sb="17" eb="19">
      <t>テキゴウ</t>
    </rPh>
    <rPh sb="19" eb="21">
      <t>ジョウキョウ</t>
    </rPh>
    <rPh sb="22" eb="24">
      <t>シドウ</t>
    </rPh>
    <rPh sb="24" eb="26">
      <t>ジョウキョウ</t>
    </rPh>
    <rPh sb="33" eb="35">
      <t>トドケデ</t>
    </rPh>
    <rPh sb="35" eb="37">
      <t>タイショウ</t>
    </rPh>
    <rPh sb="37" eb="39">
      <t>シセツ</t>
    </rPh>
    <rPh sb="40" eb="41">
      <t>タイ</t>
    </rPh>
    <rPh sb="43" eb="45">
      <t>ヒョウカ</t>
    </rPh>
    <rPh sb="45" eb="47">
      <t>キジュン</t>
    </rPh>
    <rPh sb="47" eb="49">
      <t>テキゴウ</t>
    </rPh>
    <rPh sb="49" eb="51">
      <t>ジョウキョウ</t>
    </rPh>
    <rPh sb="52" eb="54">
      <t>カクニン</t>
    </rPh>
    <rPh sb="55" eb="57">
      <t>ジョウキョウ</t>
    </rPh>
    <phoneticPr fontId="5"/>
  </si>
  <si>
    <t>すべての回答が完了したのち、提出前に必ずエラーの総数が0個であることをご確認ください。</t>
    <rPh sb="4" eb="6">
      <t>カイトウ</t>
    </rPh>
    <rPh sb="7" eb="9">
      <t>カンリョウ</t>
    </rPh>
    <rPh sb="14" eb="17">
      <t>テイシュツマエ</t>
    </rPh>
    <rPh sb="18" eb="19">
      <t>カナラ</t>
    </rPh>
    <rPh sb="24" eb="26">
      <t>ソウスウ</t>
    </rPh>
    <rPh sb="28" eb="29">
      <t>コ</t>
    </rPh>
    <rPh sb="36" eb="38">
      <t>カクニン</t>
    </rPh>
    <phoneticPr fontId="5"/>
  </si>
  <si>
    <t>エラーの総数</t>
    <rPh sb="4" eb="6">
      <t>ソウスウ</t>
    </rPh>
    <phoneticPr fontId="5"/>
  </si>
  <si>
    <t>シート1　自治体情報、連絡先</t>
    <rPh sb="5" eb="8">
      <t>ジチタイ</t>
    </rPh>
    <rPh sb="8" eb="10">
      <t>ジョウホウ</t>
    </rPh>
    <rPh sb="11" eb="13">
      <t>レンラク</t>
    </rPh>
    <rPh sb="13" eb="14">
      <t>サキ</t>
    </rPh>
    <phoneticPr fontId="5"/>
  </si>
  <si>
    <t>シート2　令和４年度　認可外保育施設の現況調査（１）
　質問１　認可外保育施設の設置状況・利用状況
　　　　　１．設置主体別施設数・事業者数
　　　　　２．届出対象施設の年齢別在籍児童数・利用児童数
　　　　　３．届出対象施設の変動状況</t>
    <rPh sb="5" eb="7">
      <t>レイワ</t>
    </rPh>
    <rPh sb="8" eb="10">
      <t>ネンド</t>
    </rPh>
    <rPh sb="11" eb="14">
      <t>ニンカガイ</t>
    </rPh>
    <rPh sb="14" eb="18">
      <t>ホイクシセツ</t>
    </rPh>
    <rPh sb="19" eb="21">
      <t>ゲンキョウ</t>
    </rPh>
    <rPh sb="21" eb="23">
      <t>チョウサ</t>
    </rPh>
    <rPh sb="28" eb="30">
      <t>シツモン</t>
    </rPh>
    <rPh sb="32" eb="35">
      <t>ニンカガイ</t>
    </rPh>
    <rPh sb="35" eb="39">
      <t>ホイクシセツ</t>
    </rPh>
    <rPh sb="40" eb="44">
      <t>セッチジョウキョウ</t>
    </rPh>
    <rPh sb="45" eb="49">
      <t>リヨウジョウキョウ</t>
    </rPh>
    <rPh sb="57" eb="62">
      <t>セッチシュタイベツ</t>
    </rPh>
    <rPh sb="62" eb="64">
      <t>シセツ</t>
    </rPh>
    <rPh sb="64" eb="65">
      <t>スウ</t>
    </rPh>
    <rPh sb="66" eb="69">
      <t>ジギョウシャ</t>
    </rPh>
    <rPh sb="69" eb="70">
      <t>スウ</t>
    </rPh>
    <phoneticPr fontId="5"/>
  </si>
  <si>
    <t>シート3　令和４年度認可外保育施設の現況調査（２）</t>
    <phoneticPr fontId="5"/>
  </si>
  <si>
    <t>シート4　認可外保育施設の指導監督に関する好取組事例集・Q&amp;A集の改訂に向けたアンケート
　質問５　「認可外保育施設の指導監督の指針」運用について
　質問６　「認可外保育施設指導監督基準」運用について
　質問７　  認可外保育施設の指導監督実施上の課題
　質問８　  令和3年度 子ども・子育て支援推進調査研究事業「認可外保育施設に対する指導監督の質の向上等に関する調査研究」にて作成された「好取組事例集」について
　質問９　  令和3年度 子ども・子育て支援推進調査研究事業「認可外保育施設に対する指導監督の質の向上等に関する調査研究」にて作成された「認可外保育施設への指導監督に対するQ&amp;A集」　　
　　　　　  について　</t>
    <rPh sb="5" eb="8">
      <t>ニンカガイ</t>
    </rPh>
    <rPh sb="8" eb="12">
      <t>ホイクシセツ</t>
    </rPh>
    <rPh sb="13" eb="15">
      <t>シドウ</t>
    </rPh>
    <rPh sb="15" eb="17">
      <t>カントク</t>
    </rPh>
    <rPh sb="18" eb="19">
      <t>カン</t>
    </rPh>
    <rPh sb="21" eb="22">
      <t>コウ</t>
    </rPh>
    <rPh sb="22" eb="24">
      <t>トリクミ</t>
    </rPh>
    <rPh sb="24" eb="26">
      <t>ジレイ</t>
    </rPh>
    <rPh sb="26" eb="27">
      <t>シュウ</t>
    </rPh>
    <rPh sb="31" eb="32">
      <t>シュウ</t>
    </rPh>
    <rPh sb="33" eb="35">
      <t>カイテイ</t>
    </rPh>
    <rPh sb="36" eb="37">
      <t>ム</t>
    </rPh>
    <rPh sb="46" eb="48">
      <t>シツモン</t>
    </rPh>
    <rPh sb="51" eb="54">
      <t>ニンカガイ</t>
    </rPh>
    <rPh sb="54" eb="58">
      <t>ホイクシセツ</t>
    </rPh>
    <rPh sb="59" eb="61">
      <t>シドウ</t>
    </rPh>
    <rPh sb="61" eb="63">
      <t>カントク</t>
    </rPh>
    <rPh sb="64" eb="66">
      <t>シシン</t>
    </rPh>
    <rPh sb="67" eb="69">
      <t>ウンヨウ</t>
    </rPh>
    <rPh sb="75" eb="77">
      <t>シツモン</t>
    </rPh>
    <rPh sb="80" eb="83">
      <t>ニンカガイ</t>
    </rPh>
    <rPh sb="83" eb="87">
      <t>ホイクシセツ</t>
    </rPh>
    <rPh sb="87" eb="89">
      <t>シドウ</t>
    </rPh>
    <rPh sb="89" eb="91">
      <t>カントク</t>
    </rPh>
    <rPh sb="91" eb="93">
      <t>キジュン</t>
    </rPh>
    <rPh sb="94" eb="96">
      <t>ウンヨウ</t>
    </rPh>
    <rPh sb="102" eb="104">
      <t>シツモン</t>
    </rPh>
    <rPh sb="128" eb="130">
      <t>シツモン</t>
    </rPh>
    <rPh sb="209" eb="211">
      <t>シツモン</t>
    </rPh>
    <phoneticPr fontId="5"/>
  </si>
  <si>
    <t>　シート2</t>
    <phoneticPr fontId="5"/>
  </si>
  <si>
    <t>　シート3</t>
    <phoneticPr fontId="5"/>
  </si>
  <si>
    <t>小計</t>
  </si>
  <si>
    <t>小計</t>
    <phoneticPr fontId="5"/>
  </si>
  <si>
    <t>事業者</t>
    <phoneticPr fontId="10"/>
  </si>
  <si>
    <t>個人</t>
    <phoneticPr fontId="10"/>
  </si>
  <si>
    <t>-</t>
    <phoneticPr fontId="5"/>
  </si>
  <si>
    <r>
      <t xml:space="preserve">チェック欄
</t>
    </r>
    <r>
      <rPr>
        <sz val="11"/>
        <rFont val="ＭＳ Ｐゴシック"/>
        <family val="3"/>
        <charset val="128"/>
      </rPr>
      <t>事業所内保育施設児童数＞=企業主導型保育施設児童数</t>
    </r>
    <rPh sb="4" eb="5">
      <t>ラン</t>
    </rPh>
    <rPh sb="6" eb="10">
      <t>ジギョウショナイ</t>
    </rPh>
    <rPh sb="10" eb="14">
      <t>ホイクシセツ</t>
    </rPh>
    <rPh sb="14" eb="16">
      <t>ジドウ</t>
    </rPh>
    <rPh sb="16" eb="17">
      <t>スウ</t>
    </rPh>
    <rPh sb="19" eb="21">
      <t>キギョウ</t>
    </rPh>
    <rPh sb="21" eb="28">
      <t>シュドウガタホイクシセツ</t>
    </rPh>
    <rPh sb="28" eb="31">
      <t>ジドウスウ</t>
    </rPh>
    <phoneticPr fontId="6"/>
  </si>
  <si>
    <r>
      <t xml:space="preserve">チェック欄
</t>
    </r>
    <r>
      <rPr>
        <sz val="11"/>
        <rFont val="ＭＳ Ｐゴシック"/>
        <family val="3"/>
        <charset val="128"/>
      </rPr>
      <t>「評価基準に適合している施設」＞=「うち企業主導型保育施設」</t>
    </r>
    <rPh sb="4" eb="5">
      <t>ラン</t>
    </rPh>
    <rPh sb="7" eb="9">
      <t>ヒョウカ</t>
    </rPh>
    <rPh sb="9" eb="11">
      <t>キジュン</t>
    </rPh>
    <rPh sb="12" eb="14">
      <t>テキゴウ</t>
    </rPh>
    <rPh sb="18" eb="20">
      <t>シセツ</t>
    </rPh>
    <rPh sb="26" eb="28">
      <t>キギョウ</t>
    </rPh>
    <rPh sb="28" eb="35">
      <t>シュドウガタホイクシセツ</t>
    </rPh>
    <phoneticPr fontId="6"/>
  </si>
  <si>
    <t>令和4年度末の施設数</t>
    <rPh sb="7" eb="9">
      <t>シセツ</t>
    </rPh>
    <rPh sb="9" eb="10">
      <t>スウ</t>
    </rPh>
    <phoneticPr fontId="6"/>
  </si>
  <si>
    <t>①</t>
    <phoneticPr fontId="5"/>
  </si>
  <si>
    <t>確認用
②～⑦、⑨の合計</t>
    <rPh sb="0" eb="3">
      <t>カクニンヨウ</t>
    </rPh>
    <phoneticPr fontId="10"/>
  </si>
  <si>
    <t>ベビーホテル（夜間・宿泊）施設数</t>
    <rPh sb="7" eb="9">
      <t>ヤカン</t>
    </rPh>
    <rPh sb="10" eb="12">
      <t>シュクハク</t>
    </rPh>
    <rPh sb="13" eb="15">
      <t>シセツ</t>
    </rPh>
    <rPh sb="15" eb="16">
      <t>スウ</t>
    </rPh>
    <phoneticPr fontId="6"/>
  </si>
  <si>
    <t>ベビーホテル（一時預かり）施設数</t>
    <rPh sb="7" eb="10">
      <t>イチジアズ</t>
    </rPh>
    <rPh sb="13" eb="15">
      <t>シセツ</t>
    </rPh>
    <rPh sb="15" eb="16">
      <t>スウ</t>
    </rPh>
    <phoneticPr fontId="6"/>
  </si>
  <si>
    <t>ベビーホテル（夜間・宿泊）児童数</t>
    <rPh sb="7" eb="9">
      <t>ヤカン</t>
    </rPh>
    <rPh sb="10" eb="12">
      <t>シュクハク</t>
    </rPh>
    <rPh sb="13" eb="16">
      <t>ジドウスウ</t>
    </rPh>
    <phoneticPr fontId="6"/>
  </si>
  <si>
    <t>ベビーホテル（一時預かり）児童数</t>
    <rPh sb="7" eb="10">
      <t>イチジアズ</t>
    </rPh>
    <rPh sb="13" eb="16">
      <t>ジドウスウ</t>
    </rPh>
    <phoneticPr fontId="6"/>
  </si>
  <si>
    <t>（参考）質問１　１．設置主体別施設数・事業所数</t>
    <rPh sb="1" eb="3">
      <t>サンコウ</t>
    </rPh>
    <rPh sb="4" eb="6">
      <t>シツモン</t>
    </rPh>
    <phoneticPr fontId="6"/>
  </si>
  <si>
    <t>（参考）質問１　２．届出対象施設の年齢別在籍児童数・利用児童数</t>
    <rPh sb="1" eb="3">
      <t>サンコウ</t>
    </rPh>
    <rPh sb="4" eb="6">
      <t>シツモン</t>
    </rPh>
    <phoneticPr fontId="6"/>
  </si>
  <si>
    <t>（参考）質問１　 1．設置主体別施設数・事業所数にて回答した施設数</t>
    <rPh sb="1" eb="3">
      <t>サンコウ</t>
    </rPh>
    <rPh sb="4" eb="6">
      <t>シツモン</t>
    </rPh>
    <rPh sb="26" eb="28">
      <t>カイトウ</t>
    </rPh>
    <rPh sb="30" eb="33">
      <t>シセツスウ</t>
    </rPh>
    <phoneticPr fontId="5"/>
  </si>
  <si>
    <r>
      <t xml:space="preserve">チェック欄
</t>
    </r>
    <r>
      <rPr>
        <sz val="11"/>
        <color theme="1"/>
        <rFont val="ＭＳ Ｐゴシック"/>
        <family val="3"/>
        <charset val="128"/>
      </rPr>
      <t>児童数小計＞地方単独児童数小計</t>
    </r>
    <rPh sb="4" eb="5">
      <t>ラン</t>
    </rPh>
    <rPh sb="6" eb="9">
      <t>ジドウスウ</t>
    </rPh>
    <rPh sb="9" eb="11">
      <t>ショウケイ</t>
    </rPh>
    <rPh sb="12" eb="14">
      <t>チホウ</t>
    </rPh>
    <rPh sb="14" eb="16">
      <t>タンドク</t>
    </rPh>
    <rPh sb="16" eb="19">
      <t>ジドウスウ</t>
    </rPh>
    <rPh sb="19" eb="21">
      <t>ショウケイ</t>
    </rPh>
    <phoneticPr fontId="6"/>
  </si>
  <si>
    <t>地方単独保育
施設</t>
    <rPh sb="0" eb="2">
      <t>チホウ</t>
    </rPh>
    <rPh sb="2" eb="4">
      <t>タンドク</t>
    </rPh>
    <rPh sb="4" eb="6">
      <t>ホイク</t>
    </rPh>
    <rPh sb="7" eb="9">
      <t>シセツ</t>
    </rPh>
    <phoneticPr fontId="5"/>
  </si>
  <si>
    <t>質問７</t>
    <rPh sb="0" eb="2">
      <t>シツモン</t>
    </rPh>
    <phoneticPr fontId="5"/>
  </si>
  <si>
    <t>質問８</t>
    <rPh sb="0" eb="2">
      <t>シツモン</t>
    </rPh>
    <phoneticPr fontId="5"/>
  </si>
  <si>
    <t>質問９</t>
    <rPh sb="0" eb="2">
      <t>シツモン</t>
    </rPh>
    <phoneticPr fontId="5"/>
  </si>
  <si>
    <t>企業主導型保育施設</t>
    <phoneticPr fontId="5"/>
  </si>
  <si>
    <t>132.東京都中野区</t>
  </si>
  <si>
    <t>134.東京都板橋区</t>
  </si>
  <si>
    <t>以降の設問では、認可外保育施設の指導監督に関する好取組事例集・Q&amp;A集の改訂に向けて、指針等について解釈に迷う点や、事例集・Q&amp;A集で取り上げてほしい点についてお伺いします。
「認可外保育施設の指導監督の指針」・「認可外保育施設指導監督基準」及び令和３年度子ども・子育て支援推進調査研究「認可外保育施設に対する指導監督の質の向上等に関する調査研究」にて作成された、好取組事例集・Q&amp;A集をお手元にご準備の上、以下の設問にお答えください。
　上記の好取組事例集・Q&amp;A集が手元にない場合は、以下URLよりご確認いただけます。
①12月25日（月）～12月29日（金）15：25
　　https://filetransfer.digital.go.jp/v2/access?key=8xsyPgMXQ9TodWIg_UqaZg
②　１月８日（月）以降
    https://www.nri.com/jp/service/mcs/unlicensed_childcare_facility/childcare
　※12月29日（金）15：25以降～１月７日（日）までは閲覧不可であるため注意のこと。</t>
    <rPh sb="0" eb="2">
      <t>イコウ</t>
    </rPh>
    <rPh sb="3" eb="5">
      <t>セツモン</t>
    </rPh>
    <rPh sb="8" eb="10">
      <t>ニンカ</t>
    </rPh>
    <rPh sb="10" eb="11">
      <t>ガイ</t>
    </rPh>
    <rPh sb="11" eb="13">
      <t>ホイク</t>
    </rPh>
    <rPh sb="13" eb="15">
      <t>シセツ</t>
    </rPh>
    <rPh sb="16" eb="20">
      <t>シドウカントク</t>
    </rPh>
    <rPh sb="21" eb="22">
      <t>カン</t>
    </rPh>
    <rPh sb="24" eb="30">
      <t>コウトリクミジレイシュウ</t>
    </rPh>
    <rPh sb="34" eb="35">
      <t>シュウ</t>
    </rPh>
    <rPh sb="36" eb="38">
      <t>カイテイ</t>
    </rPh>
    <rPh sb="39" eb="40">
      <t>ム</t>
    </rPh>
    <rPh sb="43" eb="46">
      <t>シシントウ</t>
    </rPh>
    <rPh sb="50" eb="52">
      <t>カイシャク</t>
    </rPh>
    <rPh sb="53" eb="54">
      <t>マヨ</t>
    </rPh>
    <rPh sb="55" eb="56">
      <t>テン</t>
    </rPh>
    <rPh sb="58" eb="61">
      <t>ジレイシュウ</t>
    </rPh>
    <rPh sb="65" eb="66">
      <t>シュウ</t>
    </rPh>
    <rPh sb="67" eb="68">
      <t>ト</t>
    </rPh>
    <rPh sb="69" eb="70">
      <t>ア</t>
    </rPh>
    <rPh sb="75" eb="76">
      <t>テン</t>
    </rPh>
    <rPh sb="81" eb="82">
      <t>ウカガ</t>
    </rPh>
    <rPh sb="89" eb="96">
      <t>ニンカガイホイクシセツ</t>
    </rPh>
    <rPh sb="97" eb="101">
      <t>シドウカントク</t>
    </rPh>
    <rPh sb="102" eb="104">
      <t>シシン</t>
    </rPh>
    <rPh sb="107" eb="109">
      <t>ニンカ</t>
    </rPh>
    <rPh sb="109" eb="120">
      <t>ガイホイクシセツシドウカントクキジュン</t>
    </rPh>
    <rPh sb="121" eb="122">
      <t>オヨ</t>
    </rPh>
    <rPh sb="123" eb="125">
      <t>レイワ</t>
    </rPh>
    <rPh sb="126" eb="128">
      <t>ネンド</t>
    </rPh>
    <rPh sb="176" eb="178">
      <t>サクセイ</t>
    </rPh>
    <rPh sb="182" eb="188">
      <t>コウトリクミジレイシュウ</t>
    </rPh>
    <rPh sb="192" eb="193">
      <t>シュウ</t>
    </rPh>
    <rPh sb="199" eb="201">
      <t>ジュンビ</t>
    </rPh>
    <rPh sb="202" eb="203">
      <t>ウエ</t>
    </rPh>
    <rPh sb="204" eb="206">
      <t>イカ</t>
    </rPh>
    <rPh sb="207" eb="209">
      <t>セツモン</t>
    </rPh>
    <rPh sb="211" eb="212">
      <t>コタ</t>
    </rPh>
    <rPh sb="252" eb="254">
      <t>カクニン</t>
    </rPh>
    <rPh sb="462" eb="463">
      <t>キン</t>
    </rPh>
    <rPh sb="469" eb="471">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</si>
</sst>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 #,###\);[Red]\(\ \-* #,##0\);\(* 0\)"/>
    <numFmt numFmtId="178" formatCode="#,##0_ ;[Red]\-#,##0_ "/>
    <numFmt numFmtId="179" formatCode="\(0\)"/>
    <numFmt numFmtId="180" formatCode="&quot;(&quot;0&quot;)&quot;"/>
    <numFmt numFmtId="181" formatCode="0&quot;個&quot;"/>
    <numFmt numFmtId="182" formatCode="0_);[Red]\(0\)"/>
  </numFmts>
  <fonts count="6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1"/>
      <color indexed="8"/>
      <name val="ＭＳ Ｐゴシック"/>
      <family val="3"/>
      <charset val="128"/>
    </font>
    <font>
      <sz val="12"/>
      <color indexed="8"/>
      <name val="ＭＳ Ｐゴシック"/>
      <family val="3"/>
      <charset val="128"/>
    </font>
    <font>
      <sz val="6"/>
      <name val="ＭＳ 明朝"/>
      <family val="1"/>
      <charset val="128"/>
    </font>
    <font>
      <sz val="12"/>
      <name val="ＭＳ Ｐゴシック"/>
      <family val="3"/>
      <charset val="128"/>
    </font>
    <font>
      <sz val="12"/>
      <name val="游ゴシック"/>
      <family val="3"/>
      <charset val="128"/>
      <scheme val="minor"/>
    </font>
    <font>
      <sz val="12"/>
      <color indexed="8"/>
      <name val="游ゴシック"/>
      <family val="3"/>
      <charset val="128"/>
      <scheme val="minor"/>
    </font>
    <font>
      <sz val="12"/>
      <color theme="1"/>
      <name val="游ゴシック"/>
      <family val="3"/>
      <charset val="128"/>
      <scheme val="minor"/>
    </font>
    <font>
      <u/>
      <sz val="12"/>
      <name val="游ゴシック"/>
      <family val="3"/>
      <charset val="128"/>
      <scheme val="minor"/>
    </font>
    <font>
      <sz val="11"/>
      <color theme="0"/>
      <name val="HGP創英角ｺﾞｼｯｸUB"/>
      <family val="3"/>
      <charset val="128"/>
    </font>
    <font>
      <sz val="11"/>
      <color theme="1" tint="0.499984740745262"/>
      <name val="HGP創英角ｺﾞｼｯｸUB"/>
      <family val="3"/>
      <charset val="128"/>
    </font>
    <font>
      <sz val="11"/>
      <color theme="1" tint="0.499984740745262"/>
      <name val="游ゴシック"/>
      <family val="2"/>
      <charset val="128"/>
      <scheme val="minor"/>
    </font>
    <font>
      <sz val="11"/>
      <color theme="1"/>
      <name val="HGP創英角ｺﾞｼｯｸUB"/>
      <family val="3"/>
      <charset val="128"/>
    </font>
    <font>
      <sz val="11"/>
      <color theme="7" tint="-0.249977111117893"/>
      <name val="HGP創英角ｺﾞｼｯｸUB"/>
      <family val="3"/>
      <charset val="128"/>
    </font>
    <font>
      <sz val="11"/>
      <color theme="1"/>
      <name val="游ゴシック"/>
      <family val="3"/>
      <charset val="128"/>
      <scheme val="minor"/>
    </font>
    <font>
      <sz val="11"/>
      <name val="HGP創英角ｺﾞｼｯｸUB"/>
      <family val="3"/>
      <charset val="128"/>
    </font>
    <font>
      <sz val="11"/>
      <name val="游ゴシック"/>
      <family val="2"/>
      <charset val="128"/>
      <scheme val="minor"/>
    </font>
    <font>
      <sz val="11"/>
      <name val="游ゴシック"/>
      <family val="3"/>
      <charset val="128"/>
      <scheme val="minor"/>
    </font>
    <font>
      <sz val="11"/>
      <color indexed="8"/>
      <name val="HGP創英角ｺﾞｼｯｸUB"/>
      <family val="3"/>
      <charset val="128"/>
    </font>
    <font>
      <sz val="11"/>
      <color indexed="8"/>
      <name val="游ゴシック"/>
      <family val="3"/>
      <charset val="128"/>
      <scheme val="minor"/>
    </font>
    <font>
      <sz val="11"/>
      <color theme="1" tint="0.499984740745262"/>
      <name val="游ゴシック"/>
      <family val="3"/>
      <charset val="128"/>
      <scheme val="minor"/>
    </font>
    <font>
      <sz val="11"/>
      <color theme="1" tint="0.499984740745262"/>
      <name val="ＭＳ Ｐゴシック"/>
      <family val="3"/>
      <charset val="128"/>
    </font>
    <font>
      <sz val="12"/>
      <color theme="9"/>
      <name val="HGP創英角ｺﾞｼｯｸUB"/>
      <family val="3"/>
      <charset val="128"/>
    </font>
    <font>
      <sz val="11"/>
      <color rgb="FF000000"/>
      <name val="游ゴシック"/>
      <family val="3"/>
      <charset val="128"/>
      <scheme val="minor"/>
    </font>
    <font>
      <u/>
      <sz val="11"/>
      <color theme="10"/>
      <name val="游ゴシック"/>
      <family val="2"/>
      <charset val="128"/>
      <scheme val="minor"/>
    </font>
    <font>
      <b/>
      <sz val="14"/>
      <color theme="0"/>
      <name val="游ゴシック"/>
      <family val="3"/>
      <charset val="128"/>
      <scheme val="minor"/>
    </font>
    <font>
      <b/>
      <sz val="14"/>
      <color theme="1"/>
      <name val="游ゴシック"/>
      <family val="3"/>
      <charset val="128"/>
      <scheme val="minor"/>
    </font>
    <font>
      <sz val="12"/>
      <name val="ＭＳ ゴシック"/>
      <family val="3"/>
      <charset val="128"/>
    </font>
    <font>
      <sz val="10"/>
      <color theme="1"/>
      <name val="游ゴシック"/>
      <family val="3"/>
      <charset val="128"/>
      <scheme val="minor"/>
    </font>
    <font>
      <sz val="16"/>
      <color indexed="8"/>
      <name val="ＭＳ Ｐゴシック"/>
      <family val="3"/>
      <charset val="128"/>
    </font>
    <font>
      <sz val="12"/>
      <color theme="1"/>
      <name val="HGP創英角ｺﾞｼｯｸUB"/>
      <family val="3"/>
      <charset val="128"/>
    </font>
    <font>
      <sz val="12"/>
      <name val="HGP創英角ｺﾞｼｯｸUB"/>
      <family val="3"/>
      <charset val="128"/>
    </font>
    <font>
      <u/>
      <sz val="12"/>
      <color theme="1"/>
      <name val="HGP創英角ｺﾞｼｯｸUB"/>
      <family val="3"/>
      <charset val="128"/>
    </font>
    <font>
      <sz val="14"/>
      <color theme="1"/>
      <name val="HGP創英角ｺﾞｼｯｸUB"/>
      <family val="3"/>
      <charset val="128"/>
    </font>
    <font>
      <b/>
      <sz val="14"/>
      <color rgb="FFFF00FF"/>
      <name val="游ゴシック"/>
      <family val="3"/>
      <charset val="128"/>
      <scheme val="minor"/>
    </font>
    <font>
      <b/>
      <sz val="14"/>
      <name val="游ゴシック"/>
      <family val="3"/>
      <charset val="128"/>
      <scheme val="minor"/>
    </font>
    <font>
      <sz val="14"/>
      <name val="游ゴシック"/>
      <family val="3"/>
      <charset val="128"/>
      <scheme val="minor"/>
    </font>
    <font>
      <sz val="11"/>
      <color theme="2"/>
      <name val="游ゴシック"/>
      <family val="3"/>
      <charset val="128"/>
      <scheme val="minor"/>
    </font>
    <font>
      <b/>
      <sz val="11"/>
      <color indexed="8"/>
      <name val="ＭＳ Ｐゴシック"/>
      <family val="3"/>
      <charset val="128"/>
    </font>
    <font>
      <sz val="12"/>
      <color indexed="81"/>
      <name val="游ゴシック"/>
      <family val="3"/>
      <charset val="128"/>
      <scheme val="minor"/>
    </font>
    <font>
      <sz val="12"/>
      <color indexed="14"/>
      <name val="游ゴシック"/>
      <family val="3"/>
      <charset val="128"/>
      <scheme val="minor"/>
    </font>
    <font>
      <b/>
      <sz val="11"/>
      <name val="ＭＳ Ｐゴシック"/>
      <family val="3"/>
      <charset val="128"/>
    </font>
    <font>
      <b/>
      <sz val="14"/>
      <color rgb="FFFF0000"/>
      <name val="ＭＳ Ｐゴシック"/>
      <family val="3"/>
      <charset val="128"/>
    </font>
    <font>
      <b/>
      <sz val="12"/>
      <name val="ＭＳ Ｐゴシック"/>
      <family val="3"/>
      <charset val="128"/>
    </font>
    <font>
      <b/>
      <sz val="14"/>
      <color indexed="10"/>
      <name val="ＭＳ Ｐゴシック"/>
      <family val="3"/>
      <charset val="128"/>
    </font>
    <font>
      <b/>
      <sz val="12"/>
      <color indexed="8"/>
      <name val="ＭＳ Ｐゴシック"/>
      <family val="3"/>
      <charset val="128"/>
    </font>
    <font>
      <b/>
      <sz val="12"/>
      <name val="游ゴシック"/>
      <family val="3"/>
      <charset val="128"/>
      <scheme val="minor"/>
    </font>
    <font>
      <sz val="12"/>
      <color rgb="FF000000"/>
      <name val="ＭＳ Ｐゴシック"/>
      <family val="3"/>
      <charset val="128"/>
    </font>
    <font>
      <b/>
      <sz val="9"/>
      <name val="ＭＳ Ｐゴシック"/>
      <family val="3"/>
      <charset val="128"/>
    </font>
    <font>
      <sz val="9"/>
      <name val="ＭＳ Ｐゴシック"/>
      <family val="3"/>
      <charset val="128"/>
    </font>
    <font>
      <sz val="9"/>
      <color indexed="8"/>
      <name val="ＭＳ Ｐゴシック"/>
      <family val="3"/>
      <charset val="128"/>
    </font>
    <font>
      <b/>
      <sz val="20"/>
      <name val="游ゴシック"/>
      <family val="3"/>
      <charset val="128"/>
      <scheme val="minor"/>
    </font>
    <font>
      <b/>
      <sz val="18"/>
      <name val="游ゴシック"/>
      <family val="3"/>
      <charset val="128"/>
      <scheme val="minor"/>
    </font>
    <font>
      <b/>
      <sz val="24"/>
      <name val="游ゴシック"/>
      <family val="3"/>
      <charset val="128"/>
      <scheme val="minor"/>
    </font>
    <font>
      <sz val="18"/>
      <color theme="1"/>
      <name val="HGP創英角ｺﾞｼｯｸUB"/>
      <family val="3"/>
      <charset val="128"/>
    </font>
    <font>
      <sz val="16"/>
      <color theme="1"/>
      <name val="HGP創英角ｺﾞｼｯｸUB"/>
      <family val="3"/>
      <charset val="128"/>
    </font>
    <font>
      <sz val="26"/>
      <color theme="8"/>
      <name val="HGP創英角ｺﾞｼｯｸUB"/>
      <family val="3"/>
      <charset val="128"/>
    </font>
    <font>
      <sz val="16"/>
      <color theme="8"/>
      <name val="HGP創英角ｺﾞｼｯｸUB"/>
      <family val="3"/>
      <charset val="128"/>
    </font>
    <font>
      <sz val="9.5"/>
      <color theme="1"/>
      <name val="游ゴシック"/>
      <family val="3"/>
      <charset val="128"/>
      <scheme val="minor"/>
    </font>
    <font>
      <b/>
      <sz val="11"/>
      <color theme="1"/>
      <name val="ＭＳ Ｐゴシック"/>
      <family val="3"/>
      <charset val="128"/>
    </font>
    <font>
      <sz val="11"/>
      <color theme="1"/>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rgb="FFC0C0C0"/>
        <bgColor indexed="64"/>
      </patternFill>
    </fill>
    <fill>
      <patternFill patternType="solid">
        <fgColor indexed="22"/>
        <bgColor indexed="64"/>
      </patternFill>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3"/>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5" tint="-0.249977111117893"/>
        <bgColor indexed="64"/>
      </patternFill>
    </fill>
    <fill>
      <patternFill patternType="solid">
        <fgColor theme="2" tint="0.79998168889431442"/>
        <bgColor indexed="64"/>
      </patternFill>
    </fill>
    <fill>
      <patternFill patternType="solid">
        <fgColor theme="8" tint="0.79998168889431442"/>
        <bgColor indexed="64"/>
      </patternFill>
    </fill>
    <fill>
      <patternFill patternType="solid">
        <fgColor theme="2" tint="0.39997558519241921"/>
        <bgColor indexed="64"/>
      </patternFill>
    </fill>
    <fill>
      <patternFill patternType="solid">
        <fgColor theme="3" tint="-9.9978637043366805E-2"/>
        <bgColor indexed="64"/>
      </patternFill>
    </fill>
  </fills>
  <borders count="112">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hair">
        <color indexed="64"/>
      </top>
      <bottom style="double">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4" fillId="0" borderId="0"/>
    <xf numFmtId="0" fontId="7" fillId="0" borderId="0"/>
    <xf numFmtId="0" fontId="4" fillId="0" borderId="0"/>
    <xf numFmtId="38" fontId="4" fillId="0" borderId="0" applyFont="0" applyFill="0" applyBorder="0" applyAlignment="0" applyProtection="0"/>
    <xf numFmtId="0" fontId="4" fillId="0" borderId="0"/>
    <xf numFmtId="0" fontId="8" fillId="0" borderId="0">
      <alignment vertical="center"/>
    </xf>
    <xf numFmtId="0" fontId="31" fillId="0" borderId="0" applyNumberFormat="0" applyFill="0" applyBorder="0" applyAlignment="0" applyProtection="0">
      <alignment vertical="center"/>
    </xf>
    <xf numFmtId="0" fontId="35" fillId="0" borderId="0">
      <alignment vertical="center"/>
    </xf>
    <xf numFmtId="6" fontId="1" fillId="0" borderId="0" applyFont="0" applyFill="0" applyBorder="0" applyAlignment="0" applyProtection="0">
      <alignment vertical="center"/>
    </xf>
    <xf numFmtId="0" fontId="4" fillId="0" borderId="0"/>
  </cellStyleXfs>
  <cellXfs count="745">
    <xf numFmtId="0" fontId="0" fillId="0" borderId="0" xfId="0">
      <alignment vertical="center"/>
    </xf>
    <xf numFmtId="178" fontId="12" fillId="5" borderId="12" xfId="1" applyNumberFormat="1" applyFont="1" applyFill="1" applyBorder="1" applyAlignment="1" applyProtection="1">
      <alignment horizontal="right" vertical="center"/>
      <protection locked="0"/>
    </xf>
    <xf numFmtId="178" fontId="12" fillId="5" borderId="20" xfId="1" applyNumberFormat="1" applyFont="1" applyFill="1" applyBorder="1" applyAlignment="1" applyProtection="1">
      <alignment horizontal="right" vertical="center"/>
      <protection locked="0"/>
    </xf>
    <xf numFmtId="38" fontId="13" fillId="3" borderId="12" xfId="5" applyFont="1" applyFill="1" applyBorder="1" applyAlignment="1" applyProtection="1">
      <alignment vertical="center"/>
    </xf>
    <xf numFmtId="38" fontId="13" fillId="2" borderId="12" xfId="5" applyFont="1" applyFill="1" applyBorder="1" applyAlignment="1" applyProtection="1">
      <alignment vertical="center"/>
      <protection locked="0"/>
    </xf>
    <xf numFmtId="38" fontId="13" fillId="4" borderId="31" xfId="5" applyFont="1" applyFill="1" applyBorder="1" applyAlignment="1" applyProtection="1">
      <alignment vertical="center"/>
    </xf>
    <xf numFmtId="38" fontId="13" fillId="2" borderId="31" xfId="5" applyFont="1" applyFill="1" applyBorder="1" applyAlignment="1" applyProtection="1">
      <alignment vertical="center"/>
      <protection locked="0"/>
    </xf>
    <xf numFmtId="38" fontId="13" fillId="4" borderId="34" xfId="5" applyFont="1" applyFill="1" applyBorder="1" applyAlignment="1" applyProtection="1">
      <alignment vertical="center"/>
    </xf>
    <xf numFmtId="38" fontId="13" fillId="3" borderId="35" xfId="5" applyFont="1" applyFill="1" applyBorder="1" applyAlignment="1" applyProtection="1">
      <alignment vertical="center"/>
    </xf>
    <xf numFmtId="38" fontId="13" fillId="2" borderId="34" xfId="5" applyFont="1" applyFill="1" applyBorder="1" applyAlignment="1" applyProtection="1">
      <alignment vertical="center"/>
      <protection locked="0"/>
    </xf>
    <xf numFmtId="38" fontId="12" fillId="4" borderId="13" xfId="5" applyFont="1" applyFill="1" applyBorder="1" applyAlignment="1" applyProtection="1">
      <alignment vertical="center"/>
    </xf>
    <xf numFmtId="38" fontId="12" fillId="4" borderId="31" xfId="5" applyFont="1" applyFill="1" applyBorder="1" applyAlignment="1" applyProtection="1">
      <alignment vertical="center"/>
    </xf>
    <xf numFmtId="38" fontId="12" fillId="4" borderId="12" xfId="5" applyFont="1" applyFill="1" applyBorder="1" applyAlignment="1" applyProtection="1">
      <alignment vertical="center"/>
    </xf>
    <xf numFmtId="38" fontId="12" fillId="6" borderId="13" xfId="5" applyFont="1" applyFill="1" applyBorder="1" applyAlignment="1" applyProtection="1">
      <alignment vertical="center"/>
    </xf>
    <xf numFmtId="38" fontId="12" fillId="4" borderId="40" xfId="5" applyFont="1" applyFill="1" applyBorder="1" applyAlignment="1" applyProtection="1">
      <alignment vertical="center"/>
    </xf>
    <xf numFmtId="38" fontId="12" fillId="6" borderId="40" xfId="5" applyFont="1" applyFill="1" applyBorder="1" applyAlignment="1" applyProtection="1">
      <alignment vertical="center"/>
    </xf>
    <xf numFmtId="38" fontId="12" fillId="4" borderId="35" xfId="5" applyFont="1" applyFill="1" applyBorder="1" applyAlignment="1" applyProtection="1">
      <alignment vertical="center"/>
    </xf>
    <xf numFmtId="38" fontId="12" fillId="4" borderId="46" xfId="5" applyFont="1" applyFill="1" applyBorder="1" applyAlignment="1" applyProtection="1">
      <alignment vertical="center"/>
    </xf>
    <xf numFmtId="38" fontId="13" fillId="3" borderId="46" xfId="5" applyFont="1" applyFill="1" applyBorder="1" applyAlignment="1" applyProtection="1">
      <alignment vertical="center"/>
    </xf>
    <xf numFmtId="38" fontId="13" fillId="2" borderId="20" xfId="5" applyFont="1" applyFill="1" applyBorder="1" applyAlignment="1" applyProtection="1">
      <alignment vertical="center"/>
      <protection locked="0"/>
    </xf>
    <xf numFmtId="38" fontId="13" fillId="2" borderId="49" xfId="5" applyFont="1" applyFill="1" applyBorder="1" applyAlignment="1" applyProtection="1">
      <alignment vertical="center"/>
      <protection locked="0"/>
    </xf>
    <xf numFmtId="38" fontId="13" fillId="2" borderId="13" xfId="5" applyFont="1" applyFill="1" applyBorder="1" applyAlignment="1" applyProtection="1">
      <alignment vertical="center"/>
      <protection locked="0"/>
    </xf>
    <xf numFmtId="38" fontId="12" fillId="4" borderId="52" xfId="5" applyFont="1" applyFill="1" applyBorder="1" applyAlignment="1" applyProtection="1">
      <alignment vertical="center"/>
    </xf>
    <xf numFmtId="38" fontId="13" fillId="2" borderId="40" xfId="5" applyFont="1" applyFill="1" applyBorder="1" applyAlignment="1" applyProtection="1">
      <alignment vertical="center"/>
      <protection locked="0"/>
    </xf>
    <xf numFmtId="38" fontId="12" fillId="2" borderId="12" xfId="5" applyFont="1" applyFill="1" applyBorder="1" applyAlignment="1" applyProtection="1">
      <alignment vertical="center"/>
      <protection locked="0"/>
    </xf>
    <xf numFmtId="0" fontId="11" fillId="5" borderId="20" xfId="2" applyFont="1" applyFill="1" applyBorder="1" applyAlignment="1" applyProtection="1">
      <alignment vertical="center" wrapText="1"/>
      <protection locked="0"/>
    </xf>
    <xf numFmtId="0" fontId="4" fillId="5" borderId="20" xfId="2" applyFill="1" applyBorder="1" applyAlignment="1" applyProtection="1">
      <alignment vertical="center" wrapText="1"/>
      <protection locked="0"/>
    </xf>
    <xf numFmtId="38" fontId="12" fillId="2" borderId="20" xfId="5" applyFont="1" applyFill="1" applyBorder="1" applyAlignment="1" applyProtection="1">
      <alignment horizontal="right" vertical="center"/>
      <protection locked="0"/>
    </xf>
    <xf numFmtId="38" fontId="12" fillId="2" borderId="20" xfId="5" applyFont="1" applyFill="1" applyBorder="1" applyAlignment="1" applyProtection="1">
      <alignment vertical="center"/>
      <protection locked="0"/>
    </xf>
    <xf numFmtId="38" fontId="12" fillId="2" borderId="20" xfId="5" applyFont="1" applyFill="1" applyBorder="1" applyAlignment="1" applyProtection="1">
      <alignment vertical="center" shrinkToFit="1"/>
      <protection locked="0"/>
    </xf>
    <xf numFmtId="38" fontId="12" fillId="4" borderId="20" xfId="5" applyFont="1" applyFill="1" applyBorder="1" applyAlignment="1" applyProtection="1">
      <alignment vertical="center"/>
    </xf>
    <xf numFmtId="38" fontId="12" fillId="6" borderId="12" xfId="5" applyFont="1" applyFill="1" applyBorder="1" applyAlignment="1" applyProtection="1">
      <alignment horizontal="right" vertical="center"/>
    </xf>
    <xf numFmtId="38" fontId="12" fillId="2" borderId="12" xfId="5" applyFont="1" applyFill="1" applyBorder="1" applyAlignment="1" applyProtection="1">
      <alignment horizontal="right" vertical="center"/>
      <protection locked="0"/>
    </xf>
    <xf numFmtId="38" fontId="12" fillId="6" borderId="20" xfId="5" applyFont="1" applyFill="1" applyBorder="1" applyAlignment="1" applyProtection="1">
      <alignment horizontal="right" vertical="center"/>
    </xf>
    <xf numFmtId="38" fontId="12" fillId="8" borderId="12" xfId="5" applyFont="1" applyFill="1" applyBorder="1" applyAlignment="1" applyProtection="1">
      <alignment vertical="center"/>
    </xf>
    <xf numFmtId="38" fontId="12" fillId="8" borderId="20" xfId="5" applyFont="1" applyFill="1" applyBorder="1" applyAlignment="1" applyProtection="1">
      <alignment vertical="center"/>
    </xf>
    <xf numFmtId="38" fontId="12" fillId="0" borderId="84" xfId="5" applyFont="1" applyFill="1" applyBorder="1" applyAlignment="1" applyProtection="1">
      <alignment vertical="center"/>
    </xf>
    <xf numFmtId="38" fontId="12" fillId="0" borderId="85" xfId="5" applyFont="1" applyFill="1" applyBorder="1" applyAlignment="1" applyProtection="1">
      <alignment vertical="center"/>
    </xf>
    <xf numFmtId="38" fontId="12" fillId="2" borderId="83" xfId="5" applyFont="1" applyFill="1" applyBorder="1" applyAlignment="1" applyProtection="1">
      <alignment vertical="center"/>
      <protection locked="0"/>
    </xf>
    <xf numFmtId="38" fontId="12" fillId="2" borderId="63" xfId="5" applyFont="1" applyFill="1" applyBorder="1" applyAlignment="1" applyProtection="1">
      <alignment vertical="center"/>
      <protection locked="0"/>
    </xf>
    <xf numFmtId="38" fontId="12" fillId="2" borderId="64" xfId="5" applyFont="1" applyFill="1" applyBorder="1" applyAlignment="1" applyProtection="1">
      <alignment vertical="center"/>
      <protection locked="0"/>
    </xf>
    <xf numFmtId="38" fontId="12" fillId="2" borderId="62" xfId="5" applyFont="1" applyFill="1" applyBorder="1" applyAlignment="1" applyProtection="1">
      <alignment vertical="center"/>
      <protection locked="0"/>
    </xf>
    <xf numFmtId="38" fontId="12" fillId="4" borderId="65" xfId="5" applyFont="1" applyFill="1" applyBorder="1" applyAlignment="1" applyProtection="1">
      <alignment vertical="center"/>
    </xf>
    <xf numFmtId="38" fontId="12" fillId="4" borderId="67" xfId="5" applyFont="1" applyFill="1" applyBorder="1" applyAlignment="1" applyProtection="1">
      <alignment vertical="center"/>
    </xf>
    <xf numFmtId="38" fontId="12" fillId="4" borderId="66" xfId="5" applyFont="1" applyFill="1" applyBorder="1" applyAlignment="1" applyProtection="1">
      <alignment vertical="center"/>
    </xf>
    <xf numFmtId="38" fontId="12" fillId="0" borderId="80" xfId="5" applyFont="1" applyFill="1" applyBorder="1" applyAlignment="1" applyProtection="1">
      <alignment vertical="center"/>
    </xf>
    <xf numFmtId="38" fontId="12" fillId="0" borderId="81" xfId="5" applyFont="1" applyFill="1" applyBorder="1" applyAlignment="1" applyProtection="1">
      <alignment vertical="center"/>
    </xf>
    <xf numFmtId="38" fontId="12" fillId="0" borderId="82" xfId="5" applyFont="1" applyFill="1" applyBorder="1" applyAlignment="1" applyProtection="1">
      <alignment vertical="center"/>
    </xf>
    <xf numFmtId="38" fontId="12" fillId="0" borderId="53" xfId="5" applyFont="1" applyFill="1" applyBorder="1" applyAlignment="1" applyProtection="1">
      <alignment vertical="center"/>
    </xf>
    <xf numFmtId="38" fontId="19" fillId="0" borderId="0" xfId="1" applyFont="1" applyAlignment="1" applyProtection="1">
      <alignment horizontal="center" vertical="center"/>
    </xf>
    <xf numFmtId="38" fontId="18" fillId="0" borderId="0" xfId="1" applyFont="1" applyProtection="1">
      <alignment vertical="center"/>
    </xf>
    <xf numFmtId="38" fontId="0" fillId="0" borderId="0" xfId="1" applyFont="1" applyProtection="1">
      <alignment vertical="center"/>
    </xf>
    <xf numFmtId="38" fontId="19" fillId="0" borderId="0" xfId="1" applyFont="1" applyProtection="1">
      <alignment vertical="center"/>
    </xf>
    <xf numFmtId="38" fontId="19" fillId="0" borderId="0" xfId="1" applyFont="1" applyAlignment="1" applyProtection="1">
      <alignment vertical="center" wrapText="1"/>
    </xf>
    <xf numFmtId="38" fontId="19" fillId="0" borderId="0" xfId="1" applyFont="1" applyAlignment="1" applyProtection="1">
      <alignment horizontal="right" vertical="center" wrapText="1"/>
    </xf>
    <xf numFmtId="0" fontId="34" fillId="0" borderId="0" xfId="3" applyFont="1" applyAlignment="1">
      <alignment vertical="center"/>
    </xf>
    <xf numFmtId="38" fontId="12" fillId="6" borderId="20" xfId="5" applyFont="1" applyFill="1" applyBorder="1" applyAlignment="1" applyProtection="1">
      <alignment vertical="center"/>
    </xf>
    <xf numFmtId="38" fontId="12" fillId="2" borderId="106" xfId="5" applyFont="1" applyFill="1" applyBorder="1" applyAlignment="1" applyProtection="1">
      <protection locked="0"/>
    </xf>
    <xf numFmtId="38" fontId="12" fillId="2" borderId="20" xfId="5" applyFont="1" applyFill="1" applyBorder="1" applyAlignment="1" applyProtection="1">
      <protection locked="0"/>
    </xf>
    <xf numFmtId="38" fontId="12" fillId="2" borderId="24" xfId="5" applyFont="1" applyFill="1" applyBorder="1" applyAlignment="1" applyProtection="1">
      <protection locked="0"/>
    </xf>
    <xf numFmtId="38" fontId="12" fillId="2" borderId="12" xfId="5" applyFont="1" applyFill="1" applyBorder="1" applyAlignment="1" applyProtection="1">
      <protection locked="0"/>
    </xf>
    <xf numFmtId="38" fontId="12" fillId="0" borderId="0" xfId="5" applyFont="1" applyFill="1" applyBorder="1" applyAlignment="1" applyProtection="1">
      <alignment horizontal="right" vertical="center"/>
    </xf>
    <xf numFmtId="0" fontId="12" fillId="0" borderId="20" xfId="0" applyFont="1" applyBorder="1">
      <alignment vertical="center"/>
    </xf>
    <xf numFmtId="0" fontId="12" fillId="0" borderId="20" xfId="3" applyFont="1" applyBorder="1" applyAlignment="1">
      <alignment vertical="center"/>
    </xf>
    <xf numFmtId="0" fontId="14" fillId="0" borderId="20" xfId="3" applyFont="1" applyBorder="1" applyAlignment="1">
      <alignment horizontal="left" vertical="center"/>
    </xf>
    <xf numFmtId="0" fontId="14" fillId="0" borderId="20" xfId="3" applyFont="1" applyBorder="1" applyAlignment="1">
      <alignment vertical="center"/>
    </xf>
    <xf numFmtId="0" fontId="12" fillId="0" borderId="20" xfId="9" applyFont="1" applyBorder="1" applyAlignment="1">
      <alignment horizontal="left" vertical="center"/>
    </xf>
    <xf numFmtId="0" fontId="14" fillId="0" borderId="20" xfId="3" applyFont="1" applyFill="1" applyBorder="1" applyAlignment="1">
      <alignment horizontal="left" vertical="center"/>
    </xf>
    <xf numFmtId="0" fontId="14" fillId="0" borderId="20" xfId="3" applyFont="1" applyFill="1" applyBorder="1" applyAlignment="1">
      <alignment vertical="center"/>
    </xf>
    <xf numFmtId="0" fontId="12" fillId="0" borderId="20" xfId="3" applyFont="1" applyFill="1" applyBorder="1" applyAlignment="1">
      <alignment vertical="center"/>
    </xf>
    <xf numFmtId="38" fontId="12" fillId="3" borderId="12" xfId="5" applyFont="1" applyFill="1" applyBorder="1" applyAlignment="1" applyProtection="1">
      <alignment vertical="center"/>
    </xf>
    <xf numFmtId="38" fontId="12" fillId="2" borderId="31" xfId="5" applyFont="1" applyFill="1" applyBorder="1" applyAlignment="1" applyProtection="1">
      <alignment vertical="center"/>
      <protection locked="0"/>
    </xf>
    <xf numFmtId="38" fontId="12" fillId="4" borderId="34" xfId="5" applyFont="1" applyFill="1" applyBorder="1" applyAlignment="1" applyProtection="1">
      <alignment vertical="center"/>
    </xf>
    <xf numFmtId="38" fontId="12" fillId="2" borderId="31" xfId="5" quotePrefix="1" applyFont="1" applyFill="1" applyBorder="1" applyAlignment="1" applyProtection="1">
      <alignment vertical="center"/>
      <protection locked="0"/>
    </xf>
    <xf numFmtId="38" fontId="12" fillId="3" borderId="35" xfId="5" applyFont="1" applyFill="1" applyBorder="1" applyAlignment="1" applyProtection="1">
      <alignment vertical="center"/>
    </xf>
    <xf numFmtId="0" fontId="12" fillId="5" borderId="20" xfId="2" applyFont="1" applyFill="1" applyBorder="1" applyAlignment="1" applyProtection="1">
      <alignment vertical="center" wrapText="1"/>
      <protection locked="0"/>
    </xf>
    <xf numFmtId="0" fontId="24" fillId="5" borderId="20" xfId="2" applyFont="1" applyFill="1" applyBorder="1" applyAlignment="1" applyProtection="1">
      <alignment vertical="center" wrapText="1"/>
      <protection locked="0"/>
    </xf>
    <xf numFmtId="0" fontId="24" fillId="5" borderId="2" xfId="2" applyFont="1" applyFill="1" applyBorder="1" applyAlignment="1" applyProtection="1">
      <alignment vertical="center" wrapText="1"/>
      <protection locked="0"/>
    </xf>
    <xf numFmtId="0" fontId="24" fillId="5" borderId="6" xfId="2" applyFont="1" applyFill="1" applyBorder="1" applyAlignment="1" applyProtection="1">
      <alignment vertical="center" wrapText="1"/>
      <protection locked="0"/>
    </xf>
    <xf numFmtId="0" fontId="12" fillId="11" borderId="20" xfId="3" applyFont="1" applyFill="1" applyBorder="1" applyAlignment="1">
      <alignment vertical="center"/>
    </xf>
    <xf numFmtId="38" fontId="21" fillId="0" borderId="20" xfId="1" applyFont="1" applyBorder="1">
      <alignment vertical="center"/>
    </xf>
    <xf numFmtId="0" fontId="24" fillId="0" borderId="20" xfId="0" applyFont="1" applyBorder="1">
      <alignment vertical="center"/>
    </xf>
    <xf numFmtId="0" fontId="12" fillId="11" borderId="53" xfId="3" applyFont="1" applyFill="1" applyBorder="1" applyAlignment="1">
      <alignment vertical="center"/>
    </xf>
    <xf numFmtId="38" fontId="22" fillId="0" borderId="0" xfId="1" applyFont="1" applyProtection="1">
      <alignment vertical="center"/>
    </xf>
    <xf numFmtId="38" fontId="13" fillId="2" borderId="4" xfId="5" applyFont="1" applyFill="1" applyBorder="1" applyAlignment="1" applyProtection="1">
      <protection locked="0"/>
    </xf>
    <xf numFmtId="38" fontId="13" fillId="4" borderId="20" xfId="5" applyFont="1" applyFill="1" applyBorder="1" applyAlignment="1" applyProtection="1"/>
    <xf numFmtId="0" fontId="16" fillId="9" borderId="0" xfId="0" applyFont="1" applyFill="1" applyProtection="1">
      <alignment vertical="center"/>
    </xf>
    <xf numFmtId="0" fontId="17" fillId="9" borderId="0" xfId="0" applyFont="1" applyFill="1" applyProtection="1">
      <alignment vertical="center"/>
    </xf>
    <xf numFmtId="0" fontId="0" fillId="0" borderId="0" xfId="0" applyProtection="1">
      <alignment vertical="center"/>
    </xf>
    <xf numFmtId="0" fontId="18" fillId="0" borderId="0" xfId="0" applyFont="1" applyProtection="1">
      <alignment vertical="center"/>
    </xf>
    <xf numFmtId="0" fontId="19" fillId="0" borderId="0" xfId="0" applyFont="1" applyAlignment="1" applyProtection="1">
      <alignment horizontal="center" vertical="center"/>
    </xf>
    <xf numFmtId="179" fontId="22" fillId="0" borderId="0" xfId="0" applyNumberFormat="1" applyFont="1" applyProtection="1">
      <alignment vertical="center"/>
    </xf>
    <xf numFmtId="0" fontId="0" fillId="0" borderId="0" xfId="0" applyAlignment="1" applyProtection="1">
      <alignment horizontal="right" vertical="center"/>
    </xf>
    <xf numFmtId="0" fontId="20" fillId="0" borderId="0" xfId="0" applyFont="1" applyFill="1" applyAlignment="1" applyProtection="1">
      <alignment horizontal="center" vertical="center"/>
    </xf>
    <xf numFmtId="0" fontId="19" fillId="0" borderId="0" xfId="0" applyFont="1" applyProtection="1">
      <alignment vertical="center"/>
    </xf>
    <xf numFmtId="0" fontId="20" fillId="0" borderId="0" xfId="0" applyFont="1" applyAlignment="1" applyProtection="1">
      <alignment horizontal="center" vertical="center"/>
    </xf>
    <xf numFmtId="179" fontId="19" fillId="0" borderId="0" xfId="0" applyNumberFormat="1" applyFont="1" applyProtection="1">
      <alignment vertical="center"/>
    </xf>
    <xf numFmtId="0" fontId="22" fillId="0" borderId="20" xfId="0" applyFont="1" applyBorder="1" applyProtection="1">
      <alignment vertical="center"/>
    </xf>
    <xf numFmtId="179" fontId="19" fillId="0" borderId="0" xfId="0" applyNumberFormat="1" applyFont="1" applyFill="1" applyAlignment="1" applyProtection="1">
      <alignment horizontal="left" vertical="center"/>
    </xf>
    <xf numFmtId="0" fontId="21" fillId="0" borderId="0" xfId="0" applyFont="1" applyAlignment="1" applyProtection="1">
      <alignment horizontal="center" vertical="center"/>
    </xf>
    <xf numFmtId="179" fontId="61" fillId="0" borderId="0" xfId="0" applyNumberFormat="1" applyFont="1" applyFill="1" applyAlignment="1" applyProtection="1">
      <alignment horizontal="left" vertical="center"/>
    </xf>
    <xf numFmtId="179" fontId="62" fillId="15" borderId="0" xfId="0" applyNumberFormat="1" applyFont="1" applyFill="1" applyAlignment="1" applyProtection="1">
      <alignment horizontal="left" vertical="center"/>
    </xf>
    <xf numFmtId="0" fontId="25" fillId="0" borderId="0" xfId="7" applyFont="1" applyAlignment="1" applyProtection="1">
      <alignment horizontal="center" vertical="center" wrapText="1"/>
    </xf>
    <xf numFmtId="0" fontId="25" fillId="0" borderId="0" xfId="7" applyFont="1" applyAlignment="1" applyProtection="1">
      <alignment horizontal="left" vertical="center"/>
    </xf>
    <xf numFmtId="0" fontId="8" fillId="0" borderId="0" xfId="7" applyProtection="1">
      <alignment vertical="center"/>
    </xf>
    <xf numFmtId="0" fontId="8" fillId="0" borderId="0" xfId="7" applyAlignment="1" applyProtection="1">
      <alignment horizontal="right" vertical="center"/>
    </xf>
    <xf numFmtId="0" fontId="24" fillId="0" borderId="0" xfId="7" applyFont="1" applyProtection="1">
      <alignment vertical="center"/>
    </xf>
    <xf numFmtId="0" fontId="26" fillId="0" borderId="0" xfId="7" applyFont="1" applyProtection="1">
      <alignment vertical="center"/>
    </xf>
    <xf numFmtId="0" fontId="27" fillId="0" borderId="0" xfId="7" applyFont="1" applyProtection="1">
      <alignment vertical="center"/>
    </xf>
    <xf numFmtId="0" fontId="28" fillId="0" borderId="0" xfId="7" applyFont="1" applyProtection="1">
      <alignment vertical="center"/>
    </xf>
    <xf numFmtId="0" fontId="29" fillId="0" borderId="0" xfId="7" applyFont="1" applyAlignment="1" applyProtection="1">
      <alignment horizontal="center" vertical="center" wrapText="1"/>
    </xf>
    <xf numFmtId="0" fontId="25" fillId="0" borderId="0" xfId="7" applyFont="1" applyProtection="1">
      <alignment vertical="center"/>
    </xf>
    <xf numFmtId="0" fontId="22" fillId="0" borderId="0" xfId="7" applyFont="1" applyProtection="1">
      <alignment vertical="center"/>
    </xf>
    <xf numFmtId="0" fontId="22" fillId="0" borderId="94" xfId="7" applyFont="1" applyBorder="1" applyProtection="1">
      <alignment vertical="center"/>
    </xf>
    <xf numFmtId="0" fontId="25" fillId="0" borderId="96" xfId="7" applyFont="1" applyBorder="1" applyProtection="1">
      <alignment vertical="center"/>
    </xf>
    <xf numFmtId="0" fontId="22" fillId="0" borderId="99" xfId="7" applyFont="1" applyBorder="1" applyProtection="1">
      <alignment vertical="center"/>
    </xf>
    <xf numFmtId="0" fontId="25" fillId="0" borderId="101" xfId="7" applyFont="1" applyBorder="1" applyProtection="1">
      <alignment vertical="center"/>
    </xf>
    <xf numFmtId="0" fontId="17" fillId="0" borderId="0" xfId="7" applyFont="1" applyProtection="1">
      <alignment vertical="center"/>
    </xf>
    <xf numFmtId="0" fontId="17" fillId="0" borderId="0" xfId="0" applyFont="1" applyAlignment="1" applyProtection="1">
      <alignment horizontal="center" vertical="center"/>
    </xf>
    <xf numFmtId="0" fontId="14" fillId="0" borderId="0" xfId="0" applyFont="1" applyProtection="1">
      <alignment vertical="center"/>
    </xf>
    <xf numFmtId="0" fontId="41" fillId="14" borderId="0" xfId="0" applyFont="1" applyFill="1" applyAlignment="1" applyProtection="1">
      <alignment vertical="center" wrapText="1"/>
    </xf>
    <xf numFmtId="181" fontId="58" fillId="14" borderId="0" xfId="0" applyNumberFormat="1" applyFont="1" applyFill="1" applyAlignment="1" applyProtection="1">
      <alignment horizontal="center" vertical="center" wrapText="1"/>
    </xf>
    <xf numFmtId="0" fontId="12" fillId="0" borderId="0" xfId="0" applyFont="1" applyProtection="1">
      <alignment vertical="center"/>
    </xf>
    <xf numFmtId="0" fontId="59" fillId="14" borderId="0" xfId="0" applyFont="1" applyFill="1" applyAlignment="1" applyProtection="1">
      <alignment horizontal="center" vertical="center" wrapText="1"/>
    </xf>
    <xf numFmtId="0" fontId="37" fillId="0" borderId="0" xfId="0" applyFont="1" applyAlignment="1" applyProtection="1">
      <alignment horizontal="center" vertical="center"/>
    </xf>
    <xf numFmtId="0" fontId="37" fillId="0" borderId="0" xfId="0" applyFont="1" applyProtection="1">
      <alignment vertical="center"/>
    </xf>
    <xf numFmtId="0" fontId="38" fillId="0" borderId="0" xfId="2" applyFont="1" applyAlignment="1" applyProtection="1">
      <alignment vertical="top"/>
    </xf>
    <xf numFmtId="0" fontId="14" fillId="0" borderId="0" xfId="0" applyFont="1" applyAlignment="1" applyProtection="1">
      <alignment horizontal="center" vertical="center"/>
    </xf>
    <xf numFmtId="0" fontId="14" fillId="0" borderId="24" xfId="0" applyFont="1" applyBorder="1" applyAlignment="1" applyProtection="1">
      <alignment horizontal="center" vertical="center"/>
    </xf>
    <xf numFmtId="178" fontId="12" fillId="3" borderId="12" xfId="1" applyNumberFormat="1" applyFont="1" applyFill="1" applyBorder="1" applyAlignment="1" applyProtection="1">
      <alignment horizontal="right" vertical="center"/>
    </xf>
    <xf numFmtId="0" fontId="48" fillId="0" borderId="12" xfId="11" applyFont="1" applyBorder="1" applyAlignment="1" applyProtection="1">
      <alignment horizontal="center" vertical="center" wrapText="1"/>
    </xf>
    <xf numFmtId="0" fontId="13" fillId="0" borderId="13" xfId="2" applyFont="1" applyBorder="1" applyAlignment="1" applyProtection="1">
      <alignment horizontal="left" vertical="center"/>
    </xf>
    <xf numFmtId="0" fontId="53" fillId="0" borderId="20" xfId="0" applyFont="1" applyBorder="1" applyAlignment="1" applyProtection="1">
      <alignment horizontal="center" vertical="center"/>
    </xf>
    <xf numFmtId="0" fontId="13" fillId="0" borderId="24" xfId="2" applyFont="1" applyBorder="1" applyAlignment="1" applyProtection="1">
      <alignment horizontal="left" vertical="center"/>
    </xf>
    <xf numFmtId="178" fontId="12" fillId="3" borderId="13" xfId="1" applyNumberFormat="1" applyFont="1" applyFill="1" applyBorder="1" applyAlignment="1" applyProtection="1">
      <alignment horizontal="right" vertical="center"/>
    </xf>
    <xf numFmtId="0" fontId="13" fillId="0" borderId="10" xfId="2" applyFont="1" applyBorder="1" applyAlignment="1" applyProtection="1">
      <alignment horizontal="center" vertical="center"/>
    </xf>
    <xf numFmtId="0" fontId="13" fillId="0" borderId="2" xfId="2" applyFont="1" applyBorder="1" applyAlignment="1" applyProtection="1">
      <alignment horizontal="left" vertical="center"/>
    </xf>
    <xf numFmtId="0" fontId="12" fillId="0" borderId="10" xfId="6" applyFont="1" applyBorder="1" applyProtection="1"/>
    <xf numFmtId="0" fontId="12" fillId="0" borderId="12" xfId="6" applyFont="1" applyBorder="1" applyAlignment="1" applyProtection="1">
      <alignment horizontal="center" vertical="center"/>
    </xf>
    <xf numFmtId="0" fontId="12" fillId="0" borderId="7" xfId="6" applyFont="1" applyBorder="1" applyAlignment="1" applyProtection="1">
      <alignment horizontal="left" vertical="center"/>
    </xf>
    <xf numFmtId="0" fontId="12" fillId="0" borderId="8" xfId="6" applyFont="1" applyBorder="1" applyAlignment="1" applyProtection="1">
      <alignment horizontal="left" vertical="center"/>
    </xf>
    <xf numFmtId="0" fontId="12" fillId="0" borderId="9" xfId="6" applyFont="1" applyBorder="1" applyAlignment="1" applyProtection="1">
      <alignment horizontal="left" vertical="center"/>
    </xf>
    <xf numFmtId="0" fontId="12" fillId="0" borderId="2" xfId="6" applyFont="1" applyBorder="1" applyAlignment="1" applyProtection="1">
      <alignment horizontal="left" vertical="center"/>
    </xf>
    <xf numFmtId="0" fontId="12" fillId="0" borderId="30" xfId="6" applyFont="1" applyBorder="1" applyAlignment="1" applyProtection="1">
      <alignment horizontal="left" vertical="center"/>
    </xf>
    <xf numFmtId="0" fontId="12" fillId="0" borderId="9" xfId="6" applyFont="1" applyBorder="1" applyAlignment="1" applyProtection="1">
      <alignment horizontal="left" vertical="center" wrapText="1"/>
    </xf>
    <xf numFmtId="0" fontId="12" fillId="0" borderId="10" xfId="6" applyFont="1" applyBorder="1" applyAlignment="1" applyProtection="1">
      <alignment horizontal="left" vertical="center"/>
    </xf>
    <xf numFmtId="0" fontId="12" fillId="0" borderId="14" xfId="6" applyFont="1" applyBorder="1" applyAlignment="1" applyProtection="1">
      <alignment horizontal="left" vertical="center"/>
    </xf>
    <xf numFmtId="0" fontId="12" fillId="0" borderId="15" xfId="6" applyFont="1" applyBorder="1" applyAlignment="1" applyProtection="1">
      <alignment horizontal="left" vertical="center"/>
    </xf>
    <xf numFmtId="0" fontId="12" fillId="0" borderId="16" xfId="6" applyFont="1" applyBorder="1" applyAlignment="1" applyProtection="1">
      <alignment horizontal="left" vertical="center"/>
    </xf>
    <xf numFmtId="0" fontId="12" fillId="0" borderId="38" xfId="6" applyFont="1" applyBorder="1" applyAlignment="1" applyProtection="1">
      <alignment horizontal="left" vertical="center"/>
    </xf>
    <xf numFmtId="0" fontId="12" fillId="0" borderId="0" xfId="6" applyFont="1" applyAlignment="1" applyProtection="1">
      <alignment horizontal="left" vertical="center"/>
    </xf>
    <xf numFmtId="0" fontId="12" fillId="0" borderId="11" xfId="6" applyFont="1" applyBorder="1" applyAlignment="1" applyProtection="1">
      <alignment horizontal="left" vertical="center" wrapText="1"/>
    </xf>
    <xf numFmtId="0" fontId="13" fillId="0" borderId="7" xfId="6" applyFont="1" applyBorder="1" applyAlignment="1" applyProtection="1">
      <alignment horizontal="left" vertical="center"/>
    </xf>
    <xf numFmtId="0" fontId="13" fillId="0" borderId="8" xfId="6" applyFont="1" applyBorder="1" applyAlignment="1" applyProtection="1">
      <alignment horizontal="left" vertical="center"/>
    </xf>
    <xf numFmtId="0" fontId="13" fillId="0" borderId="9" xfId="6" applyFont="1" applyBorder="1" applyAlignment="1" applyProtection="1">
      <alignment horizontal="left" vertical="center"/>
    </xf>
    <xf numFmtId="0" fontId="13" fillId="0" borderId="10" xfId="6" applyFont="1" applyBorder="1" applyAlignment="1" applyProtection="1">
      <alignment horizontal="left" vertical="center"/>
    </xf>
    <xf numFmtId="0" fontId="13" fillId="0" borderId="30" xfId="6" applyFont="1" applyBorder="1" applyAlignment="1" applyProtection="1">
      <alignment horizontal="left" vertical="center"/>
    </xf>
    <xf numFmtId="0" fontId="13" fillId="0" borderId="14" xfId="6" applyFont="1" applyBorder="1" applyAlignment="1" applyProtection="1">
      <alignment horizontal="left" vertical="center"/>
    </xf>
    <xf numFmtId="0" fontId="13" fillId="0" borderId="15" xfId="6" applyFont="1" applyBorder="1" applyAlignment="1" applyProtection="1">
      <alignment horizontal="left" vertical="center"/>
    </xf>
    <xf numFmtId="0" fontId="13" fillId="0" borderId="16" xfId="6" applyFont="1" applyBorder="1" applyAlignment="1" applyProtection="1">
      <alignment horizontal="left" vertical="center"/>
    </xf>
    <xf numFmtId="0" fontId="13" fillId="0" borderId="2" xfId="6" applyFont="1" applyBorder="1" applyAlignment="1" applyProtection="1">
      <alignment horizontal="left" vertical="center"/>
    </xf>
    <xf numFmtId="0" fontId="12" fillId="0" borderId="25" xfId="6" applyFont="1" applyBorder="1" applyAlignment="1" applyProtection="1">
      <alignment horizontal="left" vertical="center"/>
    </xf>
    <xf numFmtId="0" fontId="13" fillId="0" borderId="39" xfId="6" applyFont="1" applyBorder="1" applyAlignment="1" applyProtection="1">
      <alignment horizontal="left" vertical="center"/>
    </xf>
    <xf numFmtId="0" fontId="12" fillId="0" borderId="2" xfId="6" applyFont="1" applyBorder="1" applyAlignment="1" applyProtection="1">
      <alignment horizontal="center" vertical="center"/>
    </xf>
    <xf numFmtId="0" fontId="12" fillId="0" borderId="1" xfId="6" applyFont="1" applyBorder="1" applyAlignment="1" applyProtection="1">
      <alignment horizontal="center" vertical="center"/>
    </xf>
    <xf numFmtId="0" fontId="13" fillId="0" borderId="0" xfId="6" applyFont="1" applyProtection="1"/>
    <xf numFmtId="0" fontId="12" fillId="0" borderId="24" xfId="6" applyFont="1" applyBorder="1" applyProtection="1"/>
    <xf numFmtId="0" fontId="13" fillId="0" borderId="49" xfId="6" applyFont="1" applyBorder="1" applyAlignment="1" applyProtection="1">
      <alignment horizontal="center" vertical="center" textRotation="255" wrapText="1"/>
    </xf>
    <xf numFmtId="0" fontId="13" fillId="0" borderId="9" xfId="6" applyFont="1" applyBorder="1" applyAlignment="1" applyProtection="1">
      <alignment horizontal="left" vertical="center" wrapText="1"/>
    </xf>
    <xf numFmtId="0" fontId="13" fillId="0" borderId="43" xfId="6" applyFont="1" applyBorder="1" applyAlignment="1" applyProtection="1">
      <alignment horizontal="left" vertical="center"/>
    </xf>
    <xf numFmtId="0" fontId="13" fillId="0" borderId="44" xfId="6" applyFont="1" applyBorder="1" applyAlignment="1" applyProtection="1">
      <alignment horizontal="left" vertical="center"/>
    </xf>
    <xf numFmtId="0" fontId="13" fillId="0" borderId="45" xfId="6" applyFont="1" applyBorder="1" applyAlignment="1" applyProtection="1">
      <alignment horizontal="left" vertical="center"/>
    </xf>
    <xf numFmtId="0" fontId="12" fillId="0" borderId="12" xfId="6" applyFont="1" applyBorder="1" applyAlignment="1" applyProtection="1">
      <alignment horizontal="center" vertical="center" textRotation="255" wrapText="1"/>
    </xf>
    <xf numFmtId="0" fontId="13" fillId="0" borderId="4" xfId="6" applyFont="1" applyBorder="1" applyAlignment="1" applyProtection="1">
      <alignment horizontal="left" vertical="center"/>
    </xf>
    <xf numFmtId="0" fontId="13" fillId="0" borderId="5" xfId="6" applyFont="1" applyBorder="1" applyAlignment="1" applyProtection="1">
      <alignment horizontal="left" vertical="center"/>
    </xf>
    <xf numFmtId="0" fontId="13" fillId="0" borderId="6" xfId="6" applyFont="1" applyBorder="1" applyAlignment="1" applyProtection="1">
      <alignment horizontal="left" vertical="center" wrapText="1"/>
    </xf>
    <xf numFmtId="0" fontId="13" fillId="0" borderId="47" xfId="6" applyFont="1" applyBorder="1" applyAlignment="1" applyProtection="1">
      <alignment horizontal="left" vertical="center"/>
    </xf>
    <xf numFmtId="0" fontId="13" fillId="0" borderId="57" xfId="6" applyFont="1" applyBorder="1" applyAlignment="1" applyProtection="1">
      <alignment horizontal="left" vertical="center"/>
    </xf>
    <xf numFmtId="0" fontId="13" fillId="0" borderId="48" xfId="6" applyFont="1" applyBorder="1" applyAlignment="1" applyProtection="1">
      <alignment horizontal="left" vertical="center"/>
    </xf>
    <xf numFmtId="0" fontId="12" fillId="0" borderId="50" xfId="6" applyFont="1" applyBorder="1" applyAlignment="1" applyProtection="1">
      <alignment horizontal="left" vertical="center"/>
    </xf>
    <xf numFmtId="0" fontId="12" fillId="0" borderId="58" xfId="6" applyFont="1" applyBorder="1" applyAlignment="1" applyProtection="1">
      <alignment horizontal="left" vertical="center"/>
    </xf>
    <xf numFmtId="0" fontId="12" fillId="0" borderId="51" xfId="6" applyFont="1" applyBorder="1" applyAlignment="1" applyProtection="1">
      <alignment horizontal="left" vertical="center" wrapText="1"/>
    </xf>
    <xf numFmtId="0" fontId="26" fillId="0" borderId="7" xfId="2" applyFont="1" applyBorder="1" applyAlignment="1" applyProtection="1">
      <alignment horizontal="center" wrapText="1"/>
    </xf>
    <xf numFmtId="0" fontId="26" fillId="0" borderId="12" xfId="2" applyFont="1" applyBorder="1" applyAlignment="1" applyProtection="1">
      <alignment horizontal="center"/>
    </xf>
    <xf numFmtId="0" fontId="26" fillId="0" borderId="2" xfId="2" applyFont="1" applyBorder="1" applyProtection="1"/>
    <xf numFmtId="0" fontId="26" fillId="0" borderId="24" xfId="2" applyFont="1" applyBorder="1" applyProtection="1"/>
    <xf numFmtId="0" fontId="12" fillId="0" borderId="13" xfId="2" applyFont="1" applyBorder="1" applyAlignment="1" applyProtection="1">
      <alignment horizontal="center" vertical="center" wrapText="1"/>
    </xf>
    <xf numFmtId="0" fontId="12" fillId="0" borderId="12" xfId="2" applyFont="1" applyBorder="1" applyAlignment="1" applyProtection="1">
      <alignment horizontal="center" vertical="center" wrapText="1"/>
    </xf>
    <xf numFmtId="0" fontId="12" fillId="0" borderId="11" xfId="2" applyFont="1" applyBorder="1" applyAlignment="1" applyProtection="1">
      <alignment horizontal="center" vertical="center" wrapText="1"/>
    </xf>
    <xf numFmtId="0" fontId="12" fillId="0" borderId="13" xfId="2" applyFont="1" applyBorder="1" applyAlignment="1" applyProtection="1">
      <alignment vertical="center" wrapText="1"/>
    </xf>
    <xf numFmtId="0" fontId="43" fillId="0" borderId="1" xfId="2" applyFont="1" applyBorder="1" applyAlignment="1" applyProtection="1">
      <alignment horizontal="right"/>
    </xf>
    <xf numFmtId="0" fontId="43" fillId="0" borderId="24" xfId="2" applyFont="1" applyBorder="1" applyAlignment="1" applyProtection="1">
      <alignment horizontal="right"/>
    </xf>
    <xf numFmtId="0" fontId="43" fillId="0" borderId="2" xfId="2" applyFont="1" applyBorder="1" applyAlignment="1" applyProtection="1">
      <alignment horizontal="right"/>
    </xf>
    <xf numFmtId="0" fontId="12" fillId="0" borderId="24" xfId="2" applyFont="1" applyBorder="1" applyProtection="1"/>
    <xf numFmtId="176" fontId="12" fillId="4" borderId="20" xfId="2" applyNumberFormat="1" applyFont="1" applyFill="1" applyBorder="1" applyAlignment="1" applyProtection="1">
      <alignment vertical="center"/>
    </xf>
    <xf numFmtId="0" fontId="24" fillId="7" borderId="20" xfId="2" applyFont="1" applyFill="1" applyBorder="1" applyAlignment="1" applyProtection="1">
      <alignment horizontal="center" vertical="center" wrapText="1"/>
    </xf>
    <xf numFmtId="176" fontId="11" fillId="4" borderId="20" xfId="2" applyNumberFormat="1" applyFont="1" applyFill="1" applyBorder="1" applyAlignment="1" applyProtection="1">
      <alignment vertical="center"/>
    </xf>
    <xf numFmtId="0" fontId="12" fillId="6" borderId="20" xfId="3" applyFont="1" applyFill="1" applyBorder="1" applyAlignment="1" applyProtection="1">
      <alignment horizontal="center" vertical="center"/>
    </xf>
    <xf numFmtId="0" fontId="24" fillId="6" borderId="20" xfId="6" applyFont="1" applyFill="1" applyBorder="1" applyAlignment="1" applyProtection="1">
      <alignment horizontal="center" vertical="center" wrapText="1"/>
    </xf>
    <xf numFmtId="0" fontId="34" fillId="0" borderId="0" xfId="3" applyFont="1" applyAlignment="1" applyProtection="1">
      <alignment vertical="center"/>
    </xf>
    <xf numFmtId="0" fontId="16" fillId="0" borderId="0" xfId="0" applyFont="1" applyFill="1" applyProtection="1">
      <alignment vertical="center"/>
    </xf>
    <xf numFmtId="0" fontId="17" fillId="0" borderId="0" xfId="0" applyFont="1" applyFill="1" applyProtection="1">
      <alignment vertical="center"/>
    </xf>
    <xf numFmtId="0" fontId="12" fillId="0" borderId="12" xfId="3" applyFont="1" applyBorder="1" applyAlignment="1">
      <alignment vertical="center"/>
    </xf>
    <xf numFmtId="0" fontId="12" fillId="0" borderId="13" xfId="3" applyFont="1" applyBorder="1" applyAlignment="1">
      <alignment vertical="center"/>
    </xf>
    <xf numFmtId="0" fontId="12" fillId="0" borderId="24" xfId="3" applyFont="1" applyBorder="1" applyAlignment="1">
      <alignment vertical="center"/>
    </xf>
    <xf numFmtId="177" fontId="12" fillId="3" borderId="31" xfId="5" applyNumberFormat="1" applyFont="1" applyFill="1" applyBorder="1" applyAlignment="1" applyProtection="1">
      <alignment horizontal="right" vertical="center"/>
    </xf>
    <xf numFmtId="177" fontId="12" fillId="3" borderId="40" xfId="5" applyNumberFormat="1" applyFont="1" applyFill="1" applyBorder="1" applyAlignment="1" applyProtection="1">
      <alignment horizontal="right" vertical="center"/>
    </xf>
    <xf numFmtId="177" fontId="12" fillId="5" borderId="31" xfId="5" applyNumberFormat="1" applyFont="1" applyFill="1" applyBorder="1" applyAlignment="1" applyProtection="1">
      <alignment horizontal="right" vertical="center"/>
      <protection locked="0"/>
    </xf>
    <xf numFmtId="177" fontId="12" fillId="5" borderId="40" xfId="5" applyNumberFormat="1" applyFont="1" applyFill="1" applyBorder="1" applyAlignment="1" applyProtection="1">
      <alignment horizontal="right" vertical="center"/>
      <protection locked="0"/>
    </xf>
    <xf numFmtId="178" fontId="12" fillId="5" borderId="13" xfId="1" applyNumberFormat="1" applyFont="1" applyFill="1" applyBorder="1" applyAlignment="1" applyProtection="1">
      <alignment horizontal="right" vertical="center"/>
      <protection locked="0"/>
    </xf>
    <xf numFmtId="0" fontId="12" fillId="5" borderId="20" xfId="4" applyFont="1" applyFill="1" applyBorder="1" applyAlignment="1" applyProtection="1">
      <alignment vertical="center" wrapText="1"/>
      <protection locked="0"/>
    </xf>
    <xf numFmtId="0" fontId="12" fillId="5" borderId="24" xfId="4" applyFont="1" applyFill="1" applyBorder="1" applyAlignment="1" applyProtection="1">
      <alignment vertical="center"/>
      <protection locked="0"/>
    </xf>
    <xf numFmtId="0" fontId="12" fillId="5" borderId="20" xfId="4" applyFont="1" applyFill="1" applyBorder="1" applyAlignment="1" applyProtection="1">
      <alignment vertical="center"/>
      <protection locked="0"/>
    </xf>
    <xf numFmtId="0" fontId="32" fillId="13" borderId="0" xfId="0" applyFont="1" applyFill="1" applyProtection="1">
      <alignment vertical="center"/>
    </xf>
    <xf numFmtId="0" fontId="12" fillId="0" borderId="8" xfId="4" applyFont="1" applyBorder="1" applyAlignment="1" applyProtection="1">
      <alignment horizontal="left" vertical="center" wrapText="1"/>
    </xf>
    <xf numFmtId="0" fontId="12" fillId="0" borderId="13" xfId="4" applyFont="1" applyBorder="1" applyAlignment="1" applyProtection="1">
      <alignment horizontal="left" vertical="center" wrapText="1"/>
    </xf>
    <xf numFmtId="0" fontId="12" fillId="0" borderId="2" xfId="4" applyFont="1" applyBorder="1" applyAlignment="1" applyProtection="1">
      <alignment vertical="center"/>
    </xf>
    <xf numFmtId="0" fontId="12" fillId="0" borderId="20" xfId="4" applyFont="1" applyBorder="1" applyAlignment="1" applyProtection="1">
      <alignment horizontal="center" vertical="center"/>
    </xf>
    <xf numFmtId="0" fontId="12" fillId="0" borderId="31" xfId="4"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7" xfId="0" applyFont="1" applyBorder="1" applyProtection="1">
      <alignment vertical="center"/>
    </xf>
    <xf numFmtId="0" fontId="12" fillId="0" borderId="8" xfId="0" applyFont="1" applyBorder="1" applyProtection="1">
      <alignment vertical="center"/>
    </xf>
    <xf numFmtId="0" fontId="49" fillId="0" borderId="20" xfId="4" applyFont="1" applyBorder="1" applyAlignment="1" applyProtection="1">
      <alignment horizontal="center" vertical="center"/>
    </xf>
    <xf numFmtId="0" fontId="12" fillId="0" borderId="24" xfId="0" applyFont="1" applyBorder="1" applyProtection="1">
      <alignment vertical="center"/>
    </xf>
    <xf numFmtId="0" fontId="12" fillId="0" borderId="4" xfId="0" applyFont="1" applyBorder="1" applyProtection="1">
      <alignment vertical="center"/>
    </xf>
    <xf numFmtId="0" fontId="12" fillId="0" borderId="5" xfId="0" applyFont="1" applyBorder="1" applyProtection="1">
      <alignment vertical="center"/>
    </xf>
    <xf numFmtId="0" fontId="12" fillId="0" borderId="12" xfId="4" applyFont="1" applyBorder="1" applyAlignment="1" applyProtection="1">
      <alignment horizontal="center" vertical="center" wrapText="1"/>
    </xf>
    <xf numFmtId="0" fontId="12" fillId="0" borderId="31" xfId="4" applyFont="1" applyBorder="1" applyAlignment="1" applyProtection="1">
      <alignment horizontal="center" vertical="center" wrapText="1"/>
    </xf>
    <xf numFmtId="0" fontId="49" fillId="0" borderId="20" xfId="4" applyFont="1" applyBorder="1" applyAlignment="1" applyProtection="1">
      <alignment horizontal="center" vertical="center" wrapText="1"/>
    </xf>
    <xf numFmtId="0" fontId="12" fillId="0" borderId="8" xfId="4" applyFont="1" applyBorder="1" applyAlignment="1" applyProtection="1">
      <alignment vertical="center"/>
    </xf>
    <xf numFmtId="0" fontId="12" fillId="0" borderId="5" xfId="4" applyFont="1" applyBorder="1" applyAlignment="1" applyProtection="1">
      <alignment vertical="center"/>
    </xf>
    <xf numFmtId="0" fontId="12" fillId="0" borderId="6" xfId="4" applyFont="1" applyBorder="1" applyAlignment="1" applyProtection="1">
      <alignment vertical="center" wrapText="1"/>
    </xf>
    <xf numFmtId="0" fontId="12" fillId="0" borderId="3" xfId="4" applyFont="1" applyBorder="1" applyAlignment="1" applyProtection="1">
      <alignment vertical="center"/>
    </xf>
    <xf numFmtId="0" fontId="12" fillId="0" borderId="4" xfId="4" applyFont="1" applyBorder="1" applyAlignment="1" applyProtection="1">
      <alignment vertical="center"/>
    </xf>
    <xf numFmtId="0" fontId="12" fillId="0" borderId="0" xfId="4" applyFont="1" applyAlignment="1" applyProtection="1">
      <alignment vertical="center"/>
    </xf>
    <xf numFmtId="0" fontId="12" fillId="0" borderId="11" xfId="4" applyFont="1" applyBorder="1" applyAlignment="1" applyProtection="1">
      <alignment vertical="center"/>
    </xf>
    <xf numFmtId="0" fontId="12" fillId="0" borderId="27" xfId="4" applyFont="1" applyBorder="1" applyAlignment="1" applyProtection="1">
      <alignment vertical="center"/>
    </xf>
    <xf numFmtId="0" fontId="12" fillId="0" borderId="47" xfId="4" applyFont="1" applyBorder="1" applyAlignment="1" applyProtection="1">
      <alignment vertical="center"/>
    </xf>
    <xf numFmtId="0" fontId="12" fillId="0" borderId="48" xfId="4" applyFont="1" applyBorder="1" applyAlignment="1" applyProtection="1">
      <alignment vertical="center"/>
    </xf>
    <xf numFmtId="0" fontId="12" fillId="0" borderId="2" xfId="4" applyFont="1" applyBorder="1" applyAlignment="1" applyProtection="1">
      <alignment horizontal="center" vertical="center"/>
    </xf>
    <xf numFmtId="0" fontId="12" fillId="0" borderId="1" xfId="4" applyFont="1" applyBorder="1" applyAlignment="1" applyProtection="1">
      <alignment horizontal="center" vertical="center"/>
    </xf>
    <xf numFmtId="0" fontId="12" fillId="0" borderId="3" xfId="4" applyFont="1" applyBorder="1" applyAlignment="1" applyProtection="1">
      <alignment horizontal="center" vertical="center"/>
    </xf>
    <xf numFmtId="0" fontId="12" fillId="0" borderId="4" xfId="4" applyFont="1" applyBorder="1" applyAlignment="1" applyProtection="1">
      <alignment horizontal="left" vertical="center"/>
    </xf>
    <xf numFmtId="0" fontId="12" fillId="0" borderId="6" xfId="4" applyFont="1" applyBorder="1" applyAlignment="1" applyProtection="1">
      <alignment horizontal="center" vertical="center"/>
    </xf>
    <xf numFmtId="0" fontId="12" fillId="0" borderId="7" xfId="4" applyFont="1" applyBorder="1" applyAlignment="1" applyProtection="1">
      <alignment vertical="center"/>
    </xf>
    <xf numFmtId="0" fontId="12" fillId="0" borderId="8" xfId="4" applyFont="1" applyBorder="1" applyAlignment="1" applyProtection="1">
      <alignment vertical="center" wrapText="1"/>
    </xf>
    <xf numFmtId="0" fontId="12" fillId="0" borderId="9" xfId="4" applyFont="1" applyBorder="1" applyAlignment="1" applyProtection="1">
      <alignment vertical="center" wrapText="1"/>
    </xf>
    <xf numFmtId="0" fontId="12" fillId="0" borderId="9" xfId="4" applyFont="1" applyBorder="1" applyAlignment="1" applyProtection="1">
      <alignment vertical="center"/>
    </xf>
    <xf numFmtId="0" fontId="12" fillId="0" borderId="20" xfId="4" applyFont="1" applyBorder="1" applyAlignment="1" applyProtection="1">
      <alignment horizontal="center" vertical="center" wrapText="1"/>
    </xf>
    <xf numFmtId="0" fontId="51" fillId="4" borderId="12" xfId="4" applyFont="1" applyFill="1" applyBorder="1" applyAlignment="1" applyProtection="1">
      <alignment horizontal="center" vertical="center"/>
    </xf>
    <xf numFmtId="0" fontId="51" fillId="4" borderId="20" xfId="4" applyFont="1" applyFill="1" applyBorder="1" applyAlignment="1" applyProtection="1">
      <alignment horizontal="center" vertical="center"/>
    </xf>
    <xf numFmtId="0" fontId="12" fillId="0" borderId="12"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4" fillId="0" borderId="0" xfId="0" applyFont="1" applyBorder="1" applyProtection="1">
      <alignment vertical="center"/>
    </xf>
    <xf numFmtId="0" fontId="12" fillId="0" borderId="0" xfId="0" applyFont="1" applyBorder="1" applyProtection="1">
      <alignment vertical="center"/>
    </xf>
    <xf numFmtId="0" fontId="14" fillId="0" borderId="1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2" fillId="0" borderId="0" xfId="0" applyFont="1" applyAlignment="1" applyProtection="1"/>
    <xf numFmtId="0" fontId="52" fillId="0" borderId="24" xfId="0" applyFont="1" applyBorder="1" applyAlignment="1" applyProtection="1">
      <alignment horizontal="center" vertical="center" wrapText="1"/>
    </xf>
    <xf numFmtId="0" fontId="51" fillId="4" borderId="20" xfId="0" applyFont="1" applyFill="1" applyBorder="1" applyAlignment="1" applyProtection="1">
      <alignment horizontal="center" vertical="center"/>
    </xf>
    <xf numFmtId="0" fontId="12" fillId="0" borderId="13" xfId="0" applyFont="1" applyBorder="1" applyAlignment="1" applyProtection="1"/>
    <xf numFmtId="0" fontId="12" fillId="0" borderId="24" xfId="0" applyFont="1" applyBorder="1" applyAlignment="1" applyProtection="1"/>
    <xf numFmtId="0" fontId="12" fillId="0" borderId="13" xfId="0" applyFont="1" applyBorder="1" applyProtection="1">
      <alignment vertical="center"/>
    </xf>
    <xf numFmtId="0" fontId="14" fillId="0" borderId="0" xfId="0" applyFont="1" applyBorder="1" applyAlignment="1" applyProtection="1">
      <alignment vertical="center"/>
    </xf>
    <xf numFmtId="0" fontId="12" fillId="0" borderId="0" xfId="0" applyFont="1" applyBorder="1" applyAlignment="1" applyProtection="1">
      <alignment vertical="center"/>
    </xf>
    <xf numFmtId="0" fontId="14" fillId="0" borderId="0" xfId="0" applyFont="1" applyAlignment="1" applyProtection="1">
      <alignment vertical="center"/>
    </xf>
    <xf numFmtId="0" fontId="14" fillId="0" borderId="0" xfId="0" applyFont="1" applyAlignment="1" applyProtection="1"/>
    <xf numFmtId="0" fontId="12" fillId="0" borderId="0" xfId="0" applyFont="1" applyAlignment="1" applyProtection="1">
      <alignment vertical="center"/>
    </xf>
    <xf numFmtId="0" fontId="14" fillId="0" borderId="0" xfId="0" applyFont="1" applyAlignment="1" applyProtection="1">
      <alignment vertical="top"/>
    </xf>
    <xf numFmtId="0" fontId="12" fillId="0" borderId="0" xfId="0" applyFont="1" applyAlignment="1" applyProtection="1">
      <alignment vertical="top"/>
    </xf>
    <xf numFmtId="0" fontId="12" fillId="0" borderId="78" xfId="4" applyFont="1" applyBorder="1" applyAlignment="1" applyProtection="1">
      <alignment horizontal="center" vertical="center"/>
    </xf>
    <xf numFmtId="0" fontId="14" fillId="0" borderId="79" xfId="4" applyFont="1" applyBorder="1" applyAlignment="1" applyProtection="1">
      <alignment horizontal="center" vertical="center" wrapText="1"/>
    </xf>
    <xf numFmtId="0" fontId="12" fillId="0" borderId="1" xfId="4" applyFont="1" applyBorder="1" applyAlignment="1" applyProtection="1">
      <alignment vertical="center"/>
    </xf>
    <xf numFmtId="0" fontId="12" fillId="0" borderId="74" xfId="4" applyFont="1" applyBorder="1" applyAlignment="1" applyProtection="1">
      <alignment vertical="center" wrapText="1"/>
    </xf>
    <xf numFmtId="0" fontId="57" fillId="0" borderId="5" xfId="4" applyFont="1" applyBorder="1" applyAlignment="1" applyProtection="1">
      <alignment vertical="center"/>
    </xf>
    <xf numFmtId="0" fontId="12" fillId="0" borderId="75" xfId="4" applyFont="1" applyBorder="1" applyAlignment="1" applyProtection="1">
      <alignment vertical="center"/>
    </xf>
    <xf numFmtId="0" fontId="51" fillId="4" borderId="24" xfId="4" applyFont="1" applyFill="1" applyBorder="1" applyAlignment="1" applyProtection="1">
      <alignment horizontal="center" vertical="center"/>
    </xf>
    <xf numFmtId="0" fontId="51" fillId="4" borderId="10" xfId="4" applyFont="1" applyFill="1" applyBorder="1" applyAlignment="1" applyProtection="1">
      <alignment horizontal="center" vertical="center"/>
    </xf>
    <xf numFmtId="0" fontId="12" fillId="0" borderId="75" xfId="4" applyFont="1" applyBorder="1" applyAlignment="1" applyProtection="1">
      <alignment vertical="center" wrapText="1"/>
    </xf>
    <xf numFmtId="0" fontId="51" fillId="4" borderId="2" xfId="4" applyFont="1" applyFill="1" applyBorder="1" applyAlignment="1" applyProtection="1">
      <alignment horizontal="center" vertical="center"/>
    </xf>
    <xf numFmtId="0" fontId="12" fillId="0" borderId="20" xfId="0" applyFont="1" applyBorder="1" applyAlignment="1" applyProtection="1">
      <alignment vertical="center" wrapText="1"/>
    </xf>
    <xf numFmtId="0" fontId="45" fillId="0" borderId="12" xfId="11" applyFont="1" applyBorder="1" applyAlignment="1" applyProtection="1">
      <alignment horizontal="center" vertical="center" wrapText="1"/>
    </xf>
    <xf numFmtId="0" fontId="51" fillId="4" borderId="20" xfId="2" applyFont="1" applyFill="1" applyBorder="1" applyAlignment="1" applyProtection="1">
      <alignment horizontal="center" vertical="center"/>
    </xf>
    <xf numFmtId="0" fontId="19" fillId="0" borderId="0" xfId="0" applyFont="1" applyAlignment="1" applyProtection="1">
      <alignment vertical="center" wrapText="1"/>
    </xf>
    <xf numFmtId="0" fontId="19" fillId="0" borderId="0" xfId="0" applyFont="1" applyAlignment="1" applyProtection="1">
      <alignment horizontal="right" vertical="center"/>
    </xf>
    <xf numFmtId="0" fontId="44" fillId="0" borderId="0" xfId="0" applyFont="1" applyAlignment="1" applyProtection="1">
      <alignment vertical="center" wrapText="1"/>
    </xf>
    <xf numFmtId="0" fontId="22" fillId="0" borderId="0" xfId="0" applyFont="1" applyAlignment="1" applyProtection="1">
      <alignment vertical="center" wrapText="1"/>
    </xf>
    <xf numFmtId="0" fontId="22" fillId="0" borderId="0" xfId="0" applyFont="1" applyAlignment="1" applyProtection="1">
      <alignment horizontal="right" vertical="center" wrapText="1"/>
    </xf>
    <xf numFmtId="0" fontId="19" fillId="0" borderId="0" xfId="0" applyFont="1" applyAlignment="1" applyProtection="1">
      <alignment horizontal="right" vertical="center" wrapText="1"/>
    </xf>
    <xf numFmtId="0" fontId="22" fillId="0" borderId="0" xfId="0" applyFont="1" applyProtection="1">
      <alignment vertical="center"/>
    </xf>
    <xf numFmtId="0" fontId="19" fillId="0" borderId="86" xfId="0" applyFont="1" applyBorder="1" applyAlignment="1" applyProtection="1">
      <alignment horizontal="center" vertical="center"/>
    </xf>
    <xf numFmtId="0" fontId="19" fillId="0" borderId="49" xfId="0" applyFont="1" applyBorder="1" applyProtection="1">
      <alignment vertical="center"/>
    </xf>
    <xf numFmtId="0" fontId="19" fillId="0" borderId="42" xfId="0" applyFont="1" applyBorder="1" applyAlignment="1" applyProtection="1">
      <alignment horizontal="center" vertical="center"/>
    </xf>
    <xf numFmtId="0" fontId="21" fillId="0" borderId="24" xfId="0" applyFont="1" applyFill="1" applyBorder="1" applyProtection="1">
      <alignment vertical="center"/>
    </xf>
    <xf numFmtId="0" fontId="0" fillId="0" borderId="24" xfId="0" applyFill="1" applyBorder="1" applyAlignment="1" applyProtection="1">
      <alignment horizontal="right" vertical="center"/>
    </xf>
    <xf numFmtId="0" fontId="21" fillId="0" borderId="20" xfId="0" applyFont="1" applyFill="1" applyBorder="1" applyProtection="1">
      <alignment vertical="center"/>
    </xf>
    <xf numFmtId="0" fontId="0" fillId="0" borderId="20" xfId="0" applyFill="1" applyBorder="1" applyAlignment="1" applyProtection="1">
      <alignment horizontal="right" vertical="center"/>
    </xf>
    <xf numFmtId="180" fontId="0" fillId="0" borderId="20" xfId="0" applyNumberFormat="1" applyFill="1" applyBorder="1" applyAlignment="1" applyProtection="1">
      <alignment horizontal="center" vertical="center"/>
    </xf>
    <xf numFmtId="0" fontId="0" fillId="0" borderId="6" xfId="0" applyFill="1" applyBorder="1" applyAlignment="1" applyProtection="1">
      <alignment vertical="center"/>
    </xf>
    <xf numFmtId="0" fontId="0" fillId="0" borderId="6" xfId="0" applyFill="1" applyBorder="1" applyAlignment="1" applyProtection="1">
      <alignment vertical="center" wrapText="1"/>
    </xf>
    <xf numFmtId="0" fontId="0" fillId="0" borderId="6" xfId="0" applyFill="1" applyBorder="1" applyProtection="1">
      <alignment vertical="center"/>
    </xf>
    <xf numFmtId="0" fontId="0" fillId="0" borderId="20" xfId="0" applyFill="1" applyBorder="1" applyProtection="1">
      <alignment vertical="center"/>
    </xf>
    <xf numFmtId="180" fontId="0" fillId="0" borderId="12" xfId="0" applyNumberFormat="1" applyFill="1" applyBorder="1" applyAlignment="1" applyProtection="1">
      <alignment horizontal="center" vertical="center"/>
    </xf>
    <xf numFmtId="0" fontId="0" fillId="0" borderId="20" xfId="0" applyFill="1" applyBorder="1" applyAlignment="1" applyProtection="1">
      <alignment horizontal="left" vertical="center"/>
    </xf>
    <xf numFmtId="0" fontId="0" fillId="0" borderId="12" xfId="0" applyFill="1" applyBorder="1" applyAlignment="1" applyProtection="1">
      <alignment vertical="center" wrapText="1"/>
    </xf>
    <xf numFmtId="180" fontId="0" fillId="0" borderId="0" xfId="0" applyNumberFormat="1" applyAlignment="1" applyProtection="1">
      <alignment horizontal="right" vertical="center"/>
    </xf>
    <xf numFmtId="0" fontId="22" fillId="0" borderId="0" xfId="0" applyFont="1" applyAlignment="1" applyProtection="1">
      <alignment horizontal="center" vertical="center"/>
    </xf>
    <xf numFmtId="0" fontId="23" fillId="0" borderId="0" xfId="0" applyFont="1" applyProtection="1">
      <alignment vertical="center"/>
    </xf>
    <xf numFmtId="0" fontId="23" fillId="0" borderId="0" xfId="0" applyFont="1" applyAlignment="1" applyProtection="1">
      <alignment horizontal="right" vertical="center"/>
    </xf>
    <xf numFmtId="0" fontId="19" fillId="0" borderId="49" xfId="0" applyFont="1" applyBorder="1" applyAlignment="1" applyProtection="1">
      <alignment horizontal="center" vertical="center"/>
    </xf>
    <xf numFmtId="0" fontId="19" fillId="0" borderId="0" xfId="0" applyFont="1" applyFill="1" applyProtection="1">
      <alignment vertical="center"/>
    </xf>
    <xf numFmtId="0" fontId="0" fillId="0" borderId="46" xfId="0" applyFill="1" applyBorder="1" applyProtection="1">
      <alignment vertical="center"/>
    </xf>
    <xf numFmtId="180" fontId="0" fillId="0" borderId="46" xfId="0" applyNumberFormat="1" applyFill="1" applyBorder="1" applyAlignment="1" applyProtection="1">
      <alignment horizontal="center" vertical="center"/>
    </xf>
    <xf numFmtId="0" fontId="0" fillId="0" borderId="46" xfId="0" applyFill="1" applyBorder="1" applyAlignment="1" applyProtection="1">
      <alignment vertical="center" wrapText="1"/>
    </xf>
    <xf numFmtId="0" fontId="0" fillId="0" borderId="20" xfId="0" applyFill="1" applyBorder="1" applyAlignment="1" applyProtection="1">
      <alignment vertical="center" wrapText="1"/>
    </xf>
    <xf numFmtId="180" fontId="0" fillId="0" borderId="24" xfId="0" applyNumberFormat="1" applyFill="1" applyBorder="1" applyAlignment="1" applyProtection="1">
      <alignment horizontal="center" vertical="center"/>
    </xf>
    <xf numFmtId="0" fontId="0" fillId="0" borderId="24" xfId="0" applyFill="1" applyBorder="1" applyAlignment="1" applyProtection="1">
      <alignment vertical="center" wrapText="1"/>
    </xf>
    <xf numFmtId="0" fontId="0" fillId="0" borderId="4" xfId="0" applyFill="1" applyBorder="1" applyAlignment="1" applyProtection="1">
      <alignment vertical="center" wrapText="1"/>
    </xf>
    <xf numFmtId="0" fontId="0" fillId="0" borderId="20" xfId="0" applyFill="1" applyBorder="1" applyAlignment="1" applyProtection="1">
      <alignment horizontal="center" vertical="center"/>
    </xf>
    <xf numFmtId="0" fontId="21" fillId="0" borderId="0" xfId="0" applyFont="1" applyFill="1" applyProtection="1">
      <alignment vertical="center"/>
    </xf>
    <xf numFmtId="179" fontId="19" fillId="0" borderId="0" xfId="0" applyNumberFormat="1" applyFont="1" applyFill="1" applyProtection="1">
      <alignment vertical="center"/>
    </xf>
    <xf numFmtId="0" fontId="0" fillId="0" borderId="0" xfId="0" applyFill="1" applyProtection="1">
      <alignment vertical="center"/>
    </xf>
    <xf numFmtId="0" fontId="0" fillId="0" borderId="0" xfId="0" applyFill="1" applyAlignment="1" applyProtection="1">
      <alignment horizontal="right" vertical="center"/>
    </xf>
    <xf numFmtId="0" fontId="21" fillId="0" borderId="0" xfId="0" applyFont="1" applyProtection="1">
      <alignment vertical="center"/>
    </xf>
    <xf numFmtId="0" fontId="0" fillId="5" borderId="46"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32" fillId="13" borderId="0" xfId="0" applyFont="1" applyFill="1" applyProtection="1">
      <alignment vertical="center"/>
    </xf>
    <xf numFmtId="0" fontId="42" fillId="14" borderId="0" xfId="0" applyFont="1" applyFill="1" applyAlignment="1" applyProtection="1">
      <alignment vertical="center" wrapText="1"/>
    </xf>
    <xf numFmtId="181" fontId="60" fillId="14" borderId="0" xfId="0" applyNumberFormat="1" applyFont="1" applyFill="1" applyAlignment="1" applyProtection="1">
      <alignment horizontal="center" vertical="center" wrapText="1"/>
    </xf>
    <xf numFmtId="38" fontId="12" fillId="4" borderId="4" xfId="5" applyFont="1" applyFill="1" applyBorder="1" applyAlignment="1" applyProtection="1">
      <alignment vertical="center"/>
    </xf>
    <xf numFmtId="0" fontId="14" fillId="0" borderId="5" xfId="4" applyFont="1" applyBorder="1" applyAlignment="1" applyProtection="1">
      <alignment vertical="center"/>
    </xf>
    <xf numFmtId="0" fontId="14" fillId="0" borderId="6" xfId="4" applyFont="1" applyBorder="1" applyAlignment="1" applyProtection="1">
      <alignment vertical="center"/>
    </xf>
    <xf numFmtId="0" fontId="14" fillId="0" borderId="0" xfId="4" applyFont="1" applyBorder="1" applyAlignment="1" applyProtection="1">
      <alignment vertical="center"/>
    </xf>
    <xf numFmtId="38" fontId="13" fillId="17" borderId="20" xfId="5" applyFont="1" applyFill="1" applyBorder="1" applyAlignment="1" applyProtection="1"/>
    <xf numFmtId="176" fontId="12" fillId="17" borderId="20" xfId="2" applyNumberFormat="1" applyFont="1" applyFill="1" applyBorder="1" applyAlignment="1" applyProtection="1">
      <alignment vertical="center"/>
    </xf>
    <xf numFmtId="0" fontId="14" fillId="0" borderId="20" xfId="0" applyFont="1" applyBorder="1" applyAlignment="1" applyProtection="1">
      <alignment horizontal="center" vertical="center" wrapText="1"/>
    </xf>
    <xf numFmtId="38" fontId="12" fillId="16" borderId="20" xfId="5" applyFont="1" applyFill="1" applyBorder="1" applyAlignment="1" applyProtection="1">
      <alignment vertical="center"/>
    </xf>
    <xf numFmtId="38" fontId="12" fillId="16" borderId="20" xfId="5" applyFont="1" applyFill="1" applyBorder="1" applyAlignment="1" applyProtection="1">
      <alignment vertical="center" shrinkToFit="1"/>
    </xf>
    <xf numFmtId="182" fontId="12" fillId="5" borderId="5" xfId="2" applyNumberFormat="1" applyFont="1" applyFill="1" applyBorder="1" applyAlignment="1" applyProtection="1">
      <alignment vertical="center"/>
    </xf>
    <xf numFmtId="0" fontId="26" fillId="5" borderId="99" xfId="7" applyFont="1" applyFill="1" applyBorder="1" applyProtection="1">
      <alignment vertical="center"/>
      <protection locked="0"/>
    </xf>
    <xf numFmtId="0" fontId="26" fillId="5" borderId="100" xfId="7" applyFont="1" applyFill="1" applyBorder="1" applyProtection="1">
      <alignment vertical="center"/>
      <protection locked="0"/>
    </xf>
    <xf numFmtId="0" fontId="25" fillId="0" borderId="47" xfId="7" applyFont="1" applyBorder="1" applyAlignment="1" applyProtection="1">
      <alignment horizontal="center" vertical="center"/>
    </xf>
    <xf numFmtId="0" fontId="25" fillId="0" borderId="57" xfId="7" applyFont="1" applyBorder="1" applyAlignment="1" applyProtection="1">
      <alignment horizontal="center" vertical="center"/>
    </xf>
    <xf numFmtId="0" fontId="25" fillId="0" borderId="48" xfId="7" applyFont="1" applyBorder="1" applyAlignment="1" applyProtection="1">
      <alignment horizontal="center" vertical="center"/>
    </xf>
    <xf numFmtId="0" fontId="22" fillId="0" borderId="87" xfId="7" applyFont="1" applyBorder="1" applyProtection="1">
      <alignment vertical="center"/>
    </xf>
    <xf numFmtId="0" fontId="22" fillId="0" borderId="88" xfId="7" applyFont="1" applyBorder="1" applyProtection="1">
      <alignment vertical="center"/>
    </xf>
    <xf numFmtId="0" fontId="25" fillId="0" borderId="92" xfId="7" applyFont="1" applyBorder="1" applyAlignment="1" applyProtection="1">
      <alignment vertical="center" wrapText="1"/>
    </xf>
    <xf numFmtId="0" fontId="25" fillId="0" borderId="93" xfId="7" applyFont="1" applyBorder="1" applyAlignment="1" applyProtection="1">
      <alignment vertical="center" wrapText="1"/>
    </xf>
    <xf numFmtId="49" fontId="24" fillId="5" borderId="94" xfId="7" applyNumberFormat="1" applyFont="1" applyFill="1" applyBorder="1" applyProtection="1">
      <alignment vertical="center"/>
      <protection locked="0"/>
    </xf>
    <xf numFmtId="49" fontId="24" fillId="5" borderId="95" xfId="7" applyNumberFormat="1" applyFont="1" applyFill="1" applyBorder="1" applyProtection="1">
      <alignment vertical="center"/>
      <protection locked="0"/>
    </xf>
    <xf numFmtId="0" fontId="31" fillId="5" borderId="94" xfId="8" applyFill="1" applyBorder="1" applyProtection="1">
      <alignment vertical="center"/>
      <protection locked="0"/>
    </xf>
    <xf numFmtId="0" fontId="26" fillId="5" borderId="95" xfId="7" applyFont="1" applyFill="1" applyBorder="1" applyProtection="1">
      <alignment vertical="center"/>
      <protection locked="0"/>
    </xf>
    <xf numFmtId="0" fontId="22" fillId="0" borderId="97" xfId="7" applyFont="1" applyBorder="1" applyProtection="1">
      <alignment vertical="center"/>
    </xf>
    <xf numFmtId="0" fontId="22" fillId="0" borderId="98" xfId="7" applyFont="1" applyBorder="1" applyProtection="1">
      <alignment vertical="center"/>
    </xf>
    <xf numFmtId="0" fontId="24" fillId="5" borderId="99" xfId="7" applyFont="1" applyFill="1" applyBorder="1" applyProtection="1">
      <alignment vertical="center"/>
      <protection locked="0"/>
    </xf>
    <xf numFmtId="0" fontId="24" fillId="5" borderId="100" xfId="7" applyFont="1" applyFill="1" applyBorder="1" applyProtection="1">
      <alignment vertical="center"/>
      <protection locked="0"/>
    </xf>
    <xf numFmtId="0" fontId="30" fillId="5" borderId="89" xfId="7" applyFont="1" applyFill="1" applyBorder="1" applyAlignment="1" applyProtection="1">
      <alignment horizontal="center" vertical="center"/>
      <protection locked="0"/>
    </xf>
    <xf numFmtId="0" fontId="30" fillId="5" borderId="90" xfId="7" applyFont="1" applyFill="1" applyBorder="1" applyAlignment="1" applyProtection="1">
      <alignment horizontal="center" vertical="center"/>
      <protection locked="0"/>
    </xf>
    <xf numFmtId="0" fontId="30" fillId="5" borderId="91" xfId="7" applyFont="1" applyFill="1" applyBorder="1" applyAlignment="1" applyProtection="1">
      <alignment horizontal="center" vertical="center"/>
      <protection locked="0"/>
    </xf>
    <xf numFmtId="181" fontId="64" fillId="15" borderId="0" xfId="0" applyNumberFormat="1" applyFont="1" applyFill="1" applyAlignment="1" applyProtection="1">
      <alignment horizontal="center" vertical="center"/>
    </xf>
    <xf numFmtId="0" fontId="32" fillId="13" borderId="0" xfId="0" applyFont="1" applyFill="1" applyProtection="1">
      <alignment vertical="center"/>
    </xf>
    <xf numFmtId="0" fontId="42" fillId="14" borderId="0" xfId="0" applyFont="1" applyFill="1" applyAlignment="1" applyProtection="1">
      <alignment vertical="center" wrapText="1"/>
    </xf>
    <xf numFmtId="0" fontId="19" fillId="0" borderId="47" xfId="0" applyFont="1" applyBorder="1" applyAlignment="1" applyProtection="1">
      <alignment horizontal="center" vertical="center"/>
    </xf>
    <xf numFmtId="0" fontId="19" fillId="0" borderId="57" xfId="0" applyFont="1" applyBorder="1" applyAlignment="1" applyProtection="1">
      <alignment horizontal="center" vertical="center"/>
    </xf>
    <xf numFmtId="0" fontId="19" fillId="0" borderId="48" xfId="0" applyFont="1" applyBorder="1" applyAlignment="1" applyProtection="1">
      <alignment horizontal="center" vertical="center"/>
    </xf>
    <xf numFmtId="0" fontId="21" fillId="5" borderId="2" xfId="0" applyFont="1" applyFill="1" applyBorder="1" applyAlignment="1" applyProtection="1">
      <alignment horizontal="left" vertical="center"/>
      <protection locked="0"/>
    </xf>
    <xf numFmtId="0" fontId="21" fillId="5" borderId="1" xfId="0" applyFont="1" applyFill="1" applyBorder="1" applyAlignment="1" applyProtection="1">
      <alignment horizontal="left" vertical="center"/>
      <protection locked="0"/>
    </xf>
    <xf numFmtId="0" fontId="21" fillId="5" borderId="3" xfId="0" applyFont="1" applyFill="1" applyBorder="1" applyAlignment="1" applyProtection="1">
      <alignment horizontal="left" vertical="center"/>
      <protection locked="0"/>
    </xf>
    <xf numFmtId="179" fontId="61" fillId="15" borderId="0" xfId="0" applyNumberFormat="1" applyFont="1" applyFill="1" applyAlignment="1" applyProtection="1">
      <alignment horizontal="left" vertical="center"/>
    </xf>
    <xf numFmtId="181" fontId="63" fillId="15" borderId="0" xfId="0" applyNumberFormat="1" applyFont="1" applyFill="1" applyAlignment="1" applyProtection="1">
      <alignment horizontal="center" vertical="center"/>
    </xf>
    <xf numFmtId="0" fontId="12" fillId="0" borderId="7" xfId="6" applyFont="1" applyBorder="1" applyAlignment="1" applyProtection="1">
      <alignment horizontal="center" vertical="center" textRotation="255" wrapText="1"/>
    </xf>
    <xf numFmtId="0" fontId="12" fillId="0" borderId="10" xfId="6" applyFont="1" applyBorder="1" applyAlignment="1" applyProtection="1">
      <alignment horizontal="center" vertical="center" textRotation="255" wrapText="1"/>
    </xf>
    <xf numFmtId="0" fontId="12" fillId="0" borderId="25" xfId="0" applyFont="1" applyBorder="1" applyAlignment="1" applyProtection="1">
      <alignment horizontal="center" vertical="center" textRotation="255" wrapText="1"/>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3" xfId="0" applyFont="1" applyBorder="1" applyAlignment="1" applyProtection="1">
      <alignment horizontal="center" vertical="center"/>
    </xf>
    <xf numFmtId="0" fontId="12" fillId="0" borderId="12" xfId="2" applyFont="1" applyBorder="1" applyAlignment="1" applyProtection="1">
      <alignment horizontal="center" vertical="center" wrapText="1"/>
    </xf>
    <xf numFmtId="0" fontId="12" fillId="0" borderId="13" xfId="2" applyFont="1" applyBorder="1" applyAlignment="1" applyProtection="1">
      <alignment horizontal="center" vertical="center" wrapText="1"/>
    </xf>
    <xf numFmtId="0" fontId="12" fillId="0" borderId="4" xfId="2" applyFont="1" applyBorder="1" applyAlignment="1" applyProtection="1">
      <alignment horizontal="center" vertical="center"/>
    </xf>
    <xf numFmtId="0" fontId="12" fillId="0" borderId="5"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12" xfId="6" applyFont="1" applyBorder="1" applyAlignment="1" applyProtection="1">
      <alignment horizontal="center" vertical="center" wrapText="1"/>
    </xf>
    <xf numFmtId="0" fontId="12" fillId="0" borderId="13" xfId="6" applyFont="1" applyBorder="1" applyAlignment="1" applyProtection="1">
      <alignment horizontal="center" vertical="center" wrapText="1"/>
    </xf>
    <xf numFmtId="0" fontId="12" fillId="0" borderId="7" xfId="6" applyFont="1" applyBorder="1" applyAlignment="1" applyProtection="1">
      <alignment horizontal="center" vertical="center"/>
    </xf>
    <xf numFmtId="0" fontId="12" fillId="0" borderId="8" xfId="6" applyFont="1" applyBorder="1" applyAlignment="1" applyProtection="1">
      <alignment horizontal="center" vertical="center"/>
    </xf>
    <xf numFmtId="0" fontId="12" fillId="0" borderId="9" xfId="6" applyFont="1" applyBorder="1" applyAlignment="1" applyProtection="1">
      <alignment horizontal="center" vertical="center"/>
    </xf>
    <xf numFmtId="0" fontId="13" fillId="0" borderId="12" xfId="6" applyFont="1" applyBorder="1" applyAlignment="1" applyProtection="1">
      <alignment horizontal="center" vertical="center" textRotation="255" wrapText="1"/>
    </xf>
    <xf numFmtId="0" fontId="13" fillId="0" borderId="13" xfId="6" applyFont="1" applyBorder="1" applyAlignment="1" applyProtection="1">
      <alignment horizontal="center" vertical="center" textRotation="255" wrapText="1"/>
    </xf>
    <xf numFmtId="0" fontId="14" fillId="0" borderId="13" xfId="0" applyFont="1" applyBorder="1" applyAlignment="1" applyProtection="1">
      <alignment horizontal="center" vertical="center" textRotation="255" wrapText="1"/>
    </xf>
    <xf numFmtId="0" fontId="14" fillId="0" borderId="24" xfId="0" applyFont="1" applyBorder="1" applyAlignment="1" applyProtection="1">
      <alignment horizontal="center" vertical="center" textRotation="255"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4" xfId="0" applyFont="1" applyBorder="1" applyAlignment="1" applyProtection="1">
      <alignment horizontal="center" vertical="center" wrapText="1"/>
    </xf>
    <xf numFmtId="0" fontId="14" fillId="0" borderId="20" xfId="0" applyFont="1" applyBorder="1" applyAlignment="1" applyProtection="1">
      <alignment horizontal="center" vertical="center"/>
    </xf>
    <xf numFmtId="0" fontId="13" fillId="0" borderId="12" xfId="2" applyFont="1" applyBorder="1" applyAlignment="1" applyProtection="1">
      <alignment horizontal="center" vertical="center"/>
    </xf>
    <xf numFmtId="0" fontId="13" fillId="0" borderId="24" xfId="2" applyFont="1" applyBorder="1" applyAlignment="1" applyProtection="1">
      <alignment horizontal="center" vertical="center"/>
    </xf>
    <xf numFmtId="0" fontId="13" fillId="0" borderId="10" xfId="2" applyFont="1" applyBorder="1" applyAlignment="1" applyProtection="1">
      <alignment horizontal="center" vertical="center"/>
    </xf>
    <xf numFmtId="0" fontId="13" fillId="0" borderId="0" xfId="2" applyFont="1" applyBorder="1" applyAlignment="1" applyProtection="1">
      <alignment horizontal="center" vertical="center"/>
    </xf>
    <xf numFmtId="0" fontId="13" fillId="0" borderId="11" xfId="2" applyFont="1" applyBorder="1" applyAlignment="1" applyProtection="1">
      <alignment horizontal="center" vertical="center"/>
    </xf>
    <xf numFmtId="0" fontId="13" fillId="0" borderId="4" xfId="2" applyFont="1" applyBorder="1" applyAlignment="1" applyProtection="1">
      <alignment horizontal="left" vertical="center"/>
    </xf>
    <xf numFmtId="0" fontId="13" fillId="0" borderId="5" xfId="2" applyFont="1" applyBorder="1" applyAlignment="1" applyProtection="1">
      <alignment horizontal="left" vertical="center"/>
    </xf>
    <xf numFmtId="0" fontId="13" fillId="0" borderId="6" xfId="2" applyFont="1" applyBorder="1" applyAlignment="1" applyProtection="1">
      <alignment horizontal="left" vertical="center"/>
    </xf>
    <xf numFmtId="0" fontId="13" fillId="0" borderId="2" xfId="2" applyFont="1" applyBorder="1" applyAlignment="1" applyProtection="1">
      <alignment horizontal="left" vertical="center"/>
    </xf>
    <xf numFmtId="0" fontId="13" fillId="0" borderId="1" xfId="2" applyFont="1" applyBorder="1" applyAlignment="1" applyProtection="1">
      <alignment horizontal="left" vertical="center"/>
    </xf>
    <xf numFmtId="0" fontId="13" fillId="0" borderId="3" xfId="2" applyFont="1" applyBorder="1" applyAlignment="1" applyProtection="1">
      <alignment horizontal="left" vertical="center"/>
    </xf>
    <xf numFmtId="0" fontId="14" fillId="0" borderId="17" xfId="0" applyFont="1" applyBorder="1" applyProtection="1">
      <alignment vertical="center"/>
    </xf>
    <xf numFmtId="0" fontId="14" fillId="0" borderId="18" xfId="0" applyFont="1" applyBorder="1" applyProtection="1">
      <alignment vertical="center"/>
    </xf>
    <xf numFmtId="0" fontId="14" fillId="0" borderId="19" xfId="0" applyFont="1" applyBorder="1" applyProtection="1">
      <alignment vertical="center"/>
    </xf>
    <xf numFmtId="0" fontId="14" fillId="0" borderId="21" xfId="0" applyFont="1" applyBorder="1" applyProtection="1">
      <alignment vertical="center"/>
    </xf>
    <xf numFmtId="0" fontId="14" fillId="0" borderId="22" xfId="0" applyFont="1" applyBorder="1" applyProtection="1">
      <alignment vertical="center"/>
    </xf>
    <xf numFmtId="0" fontId="14" fillId="0" borderId="23" xfId="0" applyFont="1" applyBorder="1" applyProtection="1">
      <alignment vertical="center"/>
    </xf>
    <xf numFmtId="0" fontId="14" fillId="0" borderId="54" xfId="0" applyFont="1" applyBorder="1" applyProtection="1">
      <alignment vertical="center"/>
    </xf>
    <xf numFmtId="0" fontId="14" fillId="0" borderId="55" xfId="0" applyFont="1" applyBorder="1" applyProtection="1">
      <alignment vertical="center"/>
    </xf>
    <xf numFmtId="0" fontId="14" fillId="0" borderId="56" xfId="0" applyFont="1" applyBorder="1" applyProtection="1">
      <alignment vertical="center"/>
    </xf>
    <xf numFmtId="0" fontId="59" fillId="14" borderId="0" xfId="0" applyFont="1" applyFill="1" applyAlignment="1" applyProtection="1">
      <alignment horizontal="center" vertical="center" wrapText="1"/>
    </xf>
    <xf numFmtId="0" fontId="42" fillId="14" borderId="0" xfId="0" applyFont="1" applyFill="1" applyAlignment="1" applyProtection="1">
      <alignment horizontal="center" vertical="center" wrapText="1"/>
    </xf>
    <xf numFmtId="0" fontId="33" fillId="14" borderId="0" xfId="0" applyFont="1" applyFill="1" applyAlignment="1" applyProtection="1">
      <alignment vertical="center" wrapText="1"/>
    </xf>
    <xf numFmtId="0" fontId="14" fillId="0" borderId="13"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6" xfId="0" applyFont="1" applyBorder="1" applyProtection="1">
      <alignment vertical="center"/>
    </xf>
    <xf numFmtId="0" fontId="14" fillId="0" borderId="20" xfId="0" applyFont="1" applyBorder="1" applyProtection="1">
      <alignment vertical="center"/>
    </xf>
    <xf numFmtId="0" fontId="13" fillId="0" borderId="12" xfId="2" applyFont="1" applyBorder="1" applyAlignment="1" applyProtection="1">
      <alignment horizontal="center" vertical="center" textRotation="255" wrapText="1"/>
    </xf>
    <xf numFmtId="0" fontId="13" fillId="0" borderId="13" xfId="2" applyFont="1" applyBorder="1" applyAlignment="1" applyProtection="1">
      <alignment horizontal="center" vertical="center" textRotation="255" wrapText="1"/>
    </xf>
    <xf numFmtId="0" fontId="13" fillId="0" borderId="24" xfId="2" applyFont="1" applyBorder="1" applyAlignment="1" applyProtection="1">
      <alignment horizontal="center" vertical="center" textRotation="255" wrapText="1"/>
    </xf>
    <xf numFmtId="0" fontId="13" fillId="0" borderId="7" xfId="2" applyFont="1" applyBorder="1" applyAlignment="1" applyProtection="1">
      <alignment horizontal="center" vertical="center"/>
    </xf>
    <xf numFmtId="0" fontId="13" fillId="0" borderId="8" xfId="2" applyFont="1" applyBorder="1" applyAlignment="1" applyProtection="1">
      <alignment horizontal="center" vertical="center"/>
    </xf>
    <xf numFmtId="0" fontId="13" fillId="0" borderId="9" xfId="2" applyFont="1" applyBorder="1" applyAlignment="1" applyProtection="1">
      <alignment horizontal="center" vertical="center"/>
    </xf>
    <xf numFmtId="0" fontId="13" fillId="0" borderId="2" xfId="2" applyFont="1" applyBorder="1" applyAlignment="1" applyProtection="1">
      <alignment horizontal="center" vertical="center"/>
    </xf>
    <xf numFmtId="0" fontId="13" fillId="0" borderId="1" xfId="2" applyFont="1" applyBorder="1" applyAlignment="1" applyProtection="1">
      <alignment horizontal="center" vertical="center"/>
    </xf>
    <xf numFmtId="0" fontId="13" fillId="0" borderId="3" xfId="2" applyFont="1" applyBorder="1" applyAlignment="1" applyProtection="1">
      <alignment horizontal="center" vertical="center"/>
    </xf>
    <xf numFmtId="0" fontId="13" fillId="0" borderId="7" xfId="2" applyFont="1" applyBorder="1" applyAlignment="1" applyProtection="1">
      <alignment horizontal="center" vertical="center" wrapText="1"/>
    </xf>
    <xf numFmtId="0" fontId="13" fillId="0" borderId="8" xfId="2" applyFont="1" applyBorder="1" applyAlignment="1" applyProtection="1">
      <alignment horizontal="center" vertical="center" wrapText="1"/>
    </xf>
    <xf numFmtId="0" fontId="13" fillId="0" borderId="9" xfId="2" applyFont="1" applyBorder="1" applyAlignment="1" applyProtection="1">
      <alignment horizontal="center" vertical="center" wrapText="1"/>
    </xf>
    <xf numFmtId="0" fontId="13" fillId="0" borderId="25" xfId="2" applyFont="1" applyBorder="1" applyAlignment="1" applyProtection="1">
      <alignment horizontal="center" vertical="center" wrapText="1"/>
    </xf>
    <xf numFmtId="0" fontId="13" fillId="0" borderId="26" xfId="2" applyFont="1" applyBorder="1" applyAlignment="1" applyProtection="1">
      <alignment horizontal="center" vertical="center" wrapText="1"/>
    </xf>
    <xf numFmtId="0" fontId="13" fillId="0" borderId="27" xfId="2"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48" fillId="0" borderId="12" xfId="11" applyFont="1" applyBorder="1" applyAlignment="1" applyProtection="1">
      <alignment horizontal="center" vertical="center" wrapText="1"/>
    </xf>
    <xf numFmtId="0" fontId="48" fillId="0" borderId="24" xfId="11" applyFont="1" applyBorder="1" applyAlignment="1" applyProtection="1">
      <alignment horizontal="center" vertical="center" wrapText="1"/>
    </xf>
    <xf numFmtId="176" fontId="13" fillId="2" borderId="107" xfId="6" applyNumberFormat="1" applyFont="1" applyFill="1" applyBorder="1" applyAlignment="1" applyProtection="1">
      <alignment horizontal="left" vertical="center"/>
      <protection locked="0"/>
    </xf>
    <xf numFmtId="176" fontId="13" fillId="2" borderId="33" xfId="6" applyNumberFormat="1" applyFont="1" applyFill="1" applyBorder="1" applyAlignment="1" applyProtection="1">
      <alignment horizontal="left" vertical="center"/>
      <protection locked="0"/>
    </xf>
    <xf numFmtId="176" fontId="12" fillId="2" borderId="107" xfId="6" applyNumberFormat="1" applyFont="1" applyFill="1" applyBorder="1" applyAlignment="1" applyProtection="1">
      <alignment horizontal="left" vertical="center"/>
      <protection locked="0"/>
    </xf>
    <xf numFmtId="176" fontId="12" fillId="2" borderId="33" xfId="6" applyNumberFormat="1" applyFont="1" applyFill="1" applyBorder="1" applyAlignment="1" applyProtection="1">
      <alignment horizontal="left" vertical="center"/>
      <protection locked="0"/>
    </xf>
    <xf numFmtId="176" fontId="12" fillId="2" borderId="28" xfId="6" applyNumberFormat="1" applyFont="1" applyFill="1" applyBorder="1" applyAlignment="1" applyProtection="1">
      <alignment horizontal="left" vertical="center"/>
      <protection locked="0"/>
    </xf>
    <xf numFmtId="176" fontId="12" fillId="2" borderId="29" xfId="6" applyNumberFormat="1" applyFont="1" applyFill="1" applyBorder="1" applyAlignment="1" applyProtection="1">
      <alignment horizontal="left" vertical="center"/>
      <protection locked="0"/>
    </xf>
    <xf numFmtId="0" fontId="13" fillId="0" borderId="25" xfId="2" applyFont="1" applyBorder="1" applyAlignment="1" applyProtection="1">
      <alignment horizontal="center" vertical="center"/>
    </xf>
    <xf numFmtId="0" fontId="13" fillId="0" borderId="26" xfId="2" applyFont="1" applyBorder="1" applyAlignment="1" applyProtection="1">
      <alignment horizontal="center" vertical="center"/>
    </xf>
    <xf numFmtId="0" fontId="13" fillId="0" borderId="27" xfId="2" applyFont="1" applyBorder="1" applyAlignment="1" applyProtection="1">
      <alignment horizontal="center" vertical="center"/>
    </xf>
    <xf numFmtId="0" fontId="66" fillId="0" borderId="12" xfId="11" applyFont="1" applyBorder="1" applyAlignment="1" applyProtection="1">
      <alignment horizontal="center" vertical="center" wrapText="1"/>
    </xf>
    <xf numFmtId="0" fontId="66" fillId="0" borderId="24" xfId="11" applyFont="1" applyBorder="1" applyAlignment="1" applyProtection="1">
      <alignment horizontal="center" vertical="center" wrapText="1"/>
    </xf>
    <xf numFmtId="0" fontId="48" fillId="0" borderId="13" xfId="11" applyFont="1" applyBorder="1" applyAlignment="1" applyProtection="1">
      <alignment horizontal="center" vertical="center" wrapText="1"/>
    </xf>
    <xf numFmtId="0" fontId="12" fillId="0" borderId="43" xfId="6" applyFont="1" applyBorder="1" applyAlignment="1" applyProtection="1">
      <alignment horizontal="center" vertical="center"/>
    </xf>
    <xf numFmtId="0" fontId="12" fillId="0" borderId="44" xfId="6" applyFont="1" applyBorder="1" applyAlignment="1" applyProtection="1">
      <alignment horizontal="center" vertical="center"/>
    </xf>
    <xf numFmtId="0" fontId="12" fillId="0" borderId="45" xfId="6" applyFont="1" applyBorder="1" applyAlignment="1" applyProtection="1">
      <alignment horizontal="center" vertical="center"/>
    </xf>
    <xf numFmtId="0" fontId="4" fillId="0" borderId="20" xfId="11" applyFont="1" applyBorder="1" applyAlignment="1" applyProtection="1">
      <alignment horizontal="center" vertical="center" wrapText="1"/>
    </xf>
    <xf numFmtId="0" fontId="13" fillId="0" borderId="42" xfId="2" applyFont="1" applyBorder="1" applyAlignment="1" applyProtection="1">
      <alignment horizontal="center" vertical="center" textRotation="255" wrapText="1"/>
    </xf>
    <xf numFmtId="0" fontId="13" fillId="0" borderId="14" xfId="2" applyFont="1" applyBorder="1" applyAlignment="1" applyProtection="1">
      <alignment horizontal="center" vertical="center"/>
    </xf>
    <xf numFmtId="0" fontId="13" fillId="0" borderId="15" xfId="2" applyFont="1" applyBorder="1" applyAlignment="1" applyProtection="1">
      <alignment horizontal="center" vertical="center"/>
    </xf>
    <xf numFmtId="0" fontId="13" fillId="0" borderId="16" xfId="2" applyFont="1" applyBorder="1" applyAlignment="1" applyProtection="1">
      <alignment horizontal="center" vertical="center"/>
    </xf>
    <xf numFmtId="0" fontId="13" fillId="0" borderId="10" xfId="2" applyFont="1" applyBorder="1" applyAlignment="1" applyProtection="1">
      <alignment horizontal="left" vertical="center"/>
    </xf>
    <xf numFmtId="0" fontId="13" fillId="0" borderId="0" xfId="2" applyFont="1" applyBorder="1" applyAlignment="1" applyProtection="1">
      <alignment horizontal="left" vertical="center"/>
    </xf>
    <xf numFmtId="0" fontId="13" fillId="0" borderId="25" xfId="2" applyFont="1" applyBorder="1" applyAlignment="1" applyProtection="1">
      <alignment horizontal="left" vertical="center"/>
    </xf>
    <xf numFmtId="0" fontId="13" fillId="0" borderId="26" xfId="2" applyFont="1" applyBorder="1" applyAlignment="1" applyProtection="1">
      <alignment horizontal="left" vertical="center"/>
    </xf>
    <xf numFmtId="0" fontId="12" fillId="0" borderId="12" xfId="6" applyFont="1" applyBorder="1" applyAlignment="1" applyProtection="1">
      <alignment horizontal="center" vertical="center" textRotation="255" wrapText="1"/>
    </xf>
    <xf numFmtId="0" fontId="12" fillId="0" borderId="13" xfId="6" applyFont="1" applyBorder="1" applyAlignment="1" applyProtection="1">
      <alignment horizontal="center" vertical="center" textRotation="255" wrapText="1"/>
    </xf>
    <xf numFmtId="0" fontId="12" fillId="0" borderId="42" xfId="6" applyFont="1" applyBorder="1" applyAlignment="1" applyProtection="1">
      <alignment horizontal="center" vertical="center" textRotation="255" wrapText="1"/>
    </xf>
    <xf numFmtId="0" fontId="35" fillId="0" borderId="20" xfId="0" applyFont="1" applyBorder="1" applyAlignment="1" applyProtection="1">
      <alignment horizontal="left" vertical="center" wrapText="1"/>
    </xf>
    <xf numFmtId="0" fontId="65" fillId="0" borderId="20" xfId="0" applyFont="1" applyBorder="1" applyAlignment="1" applyProtection="1">
      <alignment horizontal="left" vertical="center" wrapText="1"/>
    </xf>
    <xf numFmtId="0" fontId="14" fillId="0" borderId="12" xfId="2" applyFont="1" applyBorder="1" applyAlignment="1" applyProtection="1">
      <alignment horizontal="center" vertical="center" wrapText="1"/>
    </xf>
    <xf numFmtId="0" fontId="14" fillId="0" borderId="24" xfId="2" applyFont="1" applyBorder="1" applyAlignment="1" applyProtection="1">
      <alignment horizontal="center" vertical="center" wrapText="1"/>
    </xf>
    <xf numFmtId="176" fontId="12" fillId="2" borderId="111" xfId="6" applyNumberFormat="1" applyFont="1" applyFill="1" applyBorder="1" applyAlignment="1" applyProtection="1">
      <alignment horizontal="left" vertical="center"/>
      <protection locked="0"/>
    </xf>
    <xf numFmtId="176" fontId="12" fillId="2" borderId="41" xfId="6" applyNumberFormat="1" applyFont="1" applyFill="1" applyBorder="1" applyAlignment="1" applyProtection="1">
      <alignment horizontal="left" vertical="center"/>
      <protection locked="0"/>
    </xf>
    <xf numFmtId="0" fontId="13" fillId="0" borderId="57" xfId="6" applyFont="1" applyBorder="1" applyAlignment="1" applyProtection="1">
      <alignment horizontal="center" vertical="center"/>
    </xf>
    <xf numFmtId="0" fontId="13" fillId="0" borderId="48" xfId="6" applyFont="1" applyBorder="1" applyAlignment="1" applyProtection="1">
      <alignment horizontal="center" vertical="center"/>
    </xf>
    <xf numFmtId="0" fontId="12" fillId="0" borderId="0" xfId="6" applyFont="1" applyAlignment="1" applyProtection="1">
      <alignment horizontal="center" vertical="center"/>
    </xf>
    <xf numFmtId="0" fontId="12" fillId="0" borderId="11" xfId="6" applyFont="1" applyBorder="1" applyAlignment="1" applyProtection="1">
      <alignment horizontal="center" vertical="center"/>
    </xf>
    <xf numFmtId="0" fontId="12" fillId="0" borderId="24" xfId="0" applyFont="1" applyBorder="1" applyAlignment="1" applyProtection="1">
      <alignment horizontal="center" vertical="center" textRotation="255" wrapText="1"/>
    </xf>
    <xf numFmtId="176" fontId="12" fillId="2" borderId="36" xfId="6" applyNumberFormat="1" applyFont="1" applyFill="1" applyBorder="1" applyAlignment="1" applyProtection="1">
      <alignment horizontal="left" vertical="center"/>
      <protection locked="0"/>
    </xf>
    <xf numFmtId="176" fontId="12" fillId="2" borderId="37" xfId="6" applyNumberFormat="1" applyFont="1" applyFill="1" applyBorder="1" applyAlignment="1" applyProtection="1">
      <alignment horizontal="left" vertical="center"/>
      <protection locked="0"/>
    </xf>
    <xf numFmtId="0" fontId="12" fillId="0" borderId="14" xfId="6" applyFont="1" applyBorder="1" applyAlignment="1" applyProtection="1">
      <alignment horizontal="center" vertical="center"/>
    </xf>
    <xf numFmtId="0" fontId="12" fillId="0" borderId="15" xfId="6" applyFont="1" applyBorder="1" applyAlignment="1" applyProtection="1">
      <alignment horizontal="center" vertical="center"/>
    </xf>
    <xf numFmtId="0" fontId="12" fillId="0" borderId="16" xfId="6" applyFont="1" applyBorder="1" applyAlignment="1" applyProtection="1">
      <alignment horizontal="center" vertical="center"/>
    </xf>
    <xf numFmtId="176" fontId="13" fillId="2" borderId="36" xfId="6" applyNumberFormat="1" applyFont="1" applyFill="1" applyBorder="1" applyAlignment="1" applyProtection="1">
      <alignment horizontal="left" vertical="center"/>
      <protection locked="0"/>
    </xf>
    <xf numFmtId="176" fontId="13" fillId="2" borderId="37" xfId="6" applyNumberFormat="1" applyFont="1" applyFill="1" applyBorder="1" applyAlignment="1" applyProtection="1">
      <alignment horizontal="left" vertical="center"/>
      <protection locked="0"/>
    </xf>
    <xf numFmtId="0" fontId="12" fillId="0" borderId="13" xfId="0" applyFont="1" applyBorder="1" applyAlignment="1" applyProtection="1">
      <alignment horizontal="center" vertical="center" textRotation="255" wrapText="1"/>
    </xf>
    <xf numFmtId="0" fontId="14" fillId="0" borderId="13" xfId="2" applyFont="1" applyBorder="1" applyAlignment="1" applyProtection="1">
      <alignment horizontal="center" vertical="center" wrapText="1"/>
    </xf>
    <xf numFmtId="176" fontId="13" fillId="2" borderId="111" xfId="6" applyNumberFormat="1" applyFont="1" applyFill="1" applyBorder="1" applyAlignment="1" applyProtection="1">
      <alignment horizontal="left" vertical="center"/>
      <protection locked="0"/>
    </xf>
    <xf numFmtId="176" fontId="13" fillId="2" borderId="41" xfId="6" applyNumberFormat="1" applyFont="1" applyFill="1" applyBorder="1" applyAlignment="1" applyProtection="1">
      <alignment horizontal="left" vertical="center"/>
      <protection locked="0"/>
    </xf>
    <xf numFmtId="176" fontId="13" fillId="2" borderId="28" xfId="6" applyNumberFormat="1" applyFont="1" applyFill="1" applyBorder="1" applyAlignment="1" applyProtection="1">
      <alignment horizontal="left" vertical="center"/>
      <protection locked="0"/>
    </xf>
    <xf numFmtId="176" fontId="13" fillId="2" borderId="29" xfId="6" applyNumberFormat="1" applyFont="1" applyFill="1" applyBorder="1" applyAlignment="1" applyProtection="1">
      <alignment horizontal="left" vertical="center"/>
      <protection locked="0"/>
    </xf>
    <xf numFmtId="0" fontId="13" fillId="0" borderId="12" xfId="2" applyFont="1" applyBorder="1" applyAlignment="1" applyProtection="1">
      <alignment horizontal="center" vertical="center" wrapText="1"/>
    </xf>
    <xf numFmtId="0" fontId="13" fillId="0" borderId="24" xfId="2" applyFont="1" applyBorder="1" applyAlignment="1" applyProtection="1">
      <alignment horizontal="center" vertical="center" wrapText="1"/>
    </xf>
    <xf numFmtId="0" fontId="12" fillId="0" borderId="24" xfId="2" applyFont="1" applyBorder="1" applyAlignment="1" applyProtection="1">
      <alignment horizontal="center" vertical="center" wrapText="1"/>
    </xf>
    <xf numFmtId="0" fontId="12" fillId="0" borderId="20" xfId="2"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3" xfId="0" applyFont="1" applyBorder="1" applyAlignment="1" applyProtection="1">
      <alignment horizontal="center" vertical="center"/>
    </xf>
    <xf numFmtId="0" fontId="55" fillId="0" borderId="12" xfId="0" applyFont="1" applyBorder="1" applyAlignment="1" applyProtection="1">
      <alignment horizontal="center" vertical="center" wrapText="1"/>
    </xf>
    <xf numFmtId="0" fontId="55" fillId="0" borderId="24" xfId="0" applyFont="1" applyBorder="1" applyAlignment="1" applyProtection="1">
      <alignment horizontal="center" vertical="center" wrapText="1"/>
    </xf>
    <xf numFmtId="0" fontId="12" fillId="0" borderId="7" xfId="0" applyFont="1" applyBorder="1" applyAlignment="1" applyProtection="1">
      <alignment horizontal="left" vertical="center"/>
    </xf>
    <xf numFmtId="0" fontId="12" fillId="0" borderId="5" xfId="0" applyFont="1" applyBorder="1" applyAlignment="1" applyProtection="1">
      <alignment horizontal="left" vertical="center"/>
    </xf>
    <xf numFmtId="0" fontId="12" fillId="0" borderId="6" xfId="0" applyFont="1" applyBorder="1" applyAlignment="1" applyProtection="1">
      <alignment horizontal="left" vertical="center"/>
    </xf>
    <xf numFmtId="0" fontId="53" fillId="0" borderId="4" xfId="0" applyFont="1" applyBorder="1" applyAlignment="1" applyProtection="1">
      <alignment horizontal="center" vertical="center"/>
    </xf>
    <xf numFmtId="0" fontId="53" fillId="0" borderId="5" xfId="0" applyFont="1" applyBorder="1" applyAlignment="1" applyProtection="1">
      <alignment horizontal="center" vertical="center"/>
    </xf>
    <xf numFmtId="0" fontId="53" fillId="0" borderId="6" xfId="0" applyFont="1" applyBorder="1" applyAlignment="1" applyProtection="1">
      <alignment horizontal="center" vertical="center"/>
    </xf>
    <xf numFmtId="0" fontId="12" fillId="0" borderId="4" xfId="4" applyFont="1" applyBorder="1" applyAlignment="1" applyProtection="1">
      <alignment horizontal="center" vertical="center"/>
    </xf>
    <xf numFmtId="0" fontId="12" fillId="0" borderId="5" xfId="4" applyFont="1" applyBorder="1" applyAlignment="1" applyProtection="1">
      <alignment horizontal="center" vertical="center"/>
    </xf>
    <xf numFmtId="0" fontId="12" fillId="0" borderId="6" xfId="4" applyFont="1" applyBorder="1" applyAlignment="1" applyProtection="1">
      <alignment horizontal="center" vertical="center"/>
    </xf>
    <xf numFmtId="0" fontId="12" fillId="0" borderId="12" xfId="0" applyFont="1" applyBorder="1" applyAlignment="1" applyProtection="1">
      <alignment horizontal="left" vertical="center" wrapText="1"/>
    </xf>
    <xf numFmtId="0" fontId="12" fillId="0" borderId="24" xfId="0" applyFont="1" applyBorder="1" applyAlignment="1" applyProtection="1">
      <alignment horizontal="left" vertical="center"/>
    </xf>
    <xf numFmtId="0" fontId="12" fillId="0" borderId="106" xfId="0" applyFont="1" applyBorder="1" applyAlignment="1" applyProtection="1">
      <alignment horizontal="left" vertical="top" wrapText="1"/>
    </xf>
    <xf numFmtId="0" fontId="12" fillId="0" borderId="106" xfId="0" applyFont="1" applyBorder="1" applyAlignment="1" applyProtection="1">
      <alignment vertical="top" wrapText="1"/>
    </xf>
    <xf numFmtId="0" fontId="12" fillId="0" borderId="20" xfId="0" applyFont="1" applyBorder="1" applyProtection="1">
      <alignment vertical="center"/>
    </xf>
    <xf numFmtId="0" fontId="12" fillId="0" borderId="20" xfId="0" applyFont="1" applyBorder="1" applyAlignment="1" applyProtection="1">
      <alignment horizontal="left" vertical="center"/>
    </xf>
    <xf numFmtId="0" fontId="12" fillId="0" borderId="24" xfId="0" applyFont="1" applyBorder="1" applyAlignment="1" applyProtection="1">
      <alignment vertical="top" wrapText="1"/>
    </xf>
    <xf numFmtId="0" fontId="12" fillId="0" borderId="12" xfId="0" applyFont="1" applyBorder="1" applyAlignment="1" applyProtection="1">
      <alignment vertical="top" wrapText="1"/>
    </xf>
    <xf numFmtId="0" fontId="12" fillId="0" borderId="20" xfId="0" applyFont="1" applyBorder="1" applyAlignment="1" applyProtection="1">
      <alignment vertical="top" wrapText="1"/>
    </xf>
    <xf numFmtId="0" fontId="12" fillId="0" borderId="12" xfId="0" applyFont="1" applyBorder="1" applyProtection="1">
      <alignment vertical="center"/>
    </xf>
    <xf numFmtId="0" fontId="12" fillId="0" borderId="10" xfId="0" applyFont="1" applyBorder="1" applyAlignment="1" applyProtection="1">
      <alignment horizontal="left" vertical="center"/>
    </xf>
    <xf numFmtId="0" fontId="12" fillId="0" borderId="1" xfId="0" applyFont="1" applyBorder="1" applyAlignment="1" applyProtection="1">
      <alignment horizontal="left" vertical="center"/>
    </xf>
    <xf numFmtId="0" fontId="12" fillId="0" borderId="3" xfId="0" applyFont="1" applyBorder="1" applyAlignment="1" applyProtection="1">
      <alignment horizontal="left" vertical="center"/>
    </xf>
    <xf numFmtId="0" fontId="12" fillId="0" borderId="12" xfId="0" applyFont="1" applyBorder="1" applyAlignment="1" applyProtection="1">
      <alignment horizontal="left" vertical="center"/>
    </xf>
    <xf numFmtId="0" fontId="12" fillId="0" borderId="24" xfId="0" applyFont="1" applyBorder="1" applyAlignment="1" applyProtection="1">
      <alignment horizontal="left" vertical="center" wrapText="1"/>
    </xf>
    <xf numFmtId="0" fontId="12" fillId="0" borderId="20" xfId="0" applyFont="1" applyBorder="1" applyAlignment="1" applyProtection="1">
      <alignment horizontal="left" vertical="center" wrapText="1"/>
    </xf>
    <xf numFmtId="38" fontId="12" fillId="4" borderId="4" xfId="5" applyFont="1" applyFill="1" applyBorder="1" applyAlignment="1" applyProtection="1">
      <alignment horizontal="right" vertical="center"/>
    </xf>
    <xf numFmtId="38" fontId="12" fillId="4" borderId="6" xfId="5" applyFont="1" applyFill="1" applyBorder="1" applyAlignment="1" applyProtection="1">
      <alignment horizontal="right" vertical="center"/>
    </xf>
    <xf numFmtId="0" fontId="12" fillId="0" borderId="59" xfId="4" applyFont="1" applyBorder="1" applyAlignment="1" applyProtection="1">
      <alignment horizontal="center" vertical="center" wrapText="1"/>
    </xf>
    <xf numFmtId="0" fontId="12" fillId="0" borderId="108" xfId="4" applyFont="1" applyBorder="1" applyAlignment="1" applyProtection="1">
      <alignment horizontal="center" vertical="center" wrapText="1"/>
    </xf>
    <xf numFmtId="0" fontId="12" fillId="0" borderId="109" xfId="4" applyFont="1" applyBorder="1" applyAlignment="1" applyProtection="1">
      <alignment horizontal="center" vertical="center" wrapText="1"/>
    </xf>
    <xf numFmtId="0" fontId="12" fillId="0" borderId="11" xfId="4" applyFont="1" applyBorder="1" applyAlignment="1" applyProtection="1">
      <alignment horizontal="center" vertical="center" wrapText="1"/>
    </xf>
    <xf numFmtId="0" fontId="12" fillId="0" borderId="110" xfId="4" applyFont="1" applyBorder="1" applyAlignment="1" applyProtection="1">
      <alignment horizontal="center" vertical="center" wrapText="1"/>
    </xf>
    <xf numFmtId="0" fontId="12" fillId="0" borderId="3" xfId="4" applyFont="1" applyBorder="1" applyAlignment="1" applyProtection="1">
      <alignment horizontal="center" vertical="center" wrapText="1"/>
    </xf>
    <xf numFmtId="0" fontId="12" fillId="0" borderId="105" xfId="4" applyFont="1" applyBorder="1" applyAlignment="1" applyProtection="1">
      <alignment horizontal="center" vertical="center" wrapText="1"/>
    </xf>
    <xf numFmtId="0" fontId="12" fillId="0" borderId="76" xfId="4" applyFont="1" applyBorder="1" applyAlignment="1" applyProtection="1">
      <alignment horizontal="center" vertical="center"/>
    </xf>
    <xf numFmtId="0" fontId="12" fillId="0" borderId="77" xfId="4" applyFont="1" applyBorder="1" applyAlignment="1" applyProtection="1">
      <alignment horizontal="center" vertical="center"/>
    </xf>
    <xf numFmtId="0" fontId="12" fillId="0" borderId="61" xfId="4" applyFont="1" applyBorder="1" applyAlignment="1" applyProtection="1">
      <alignment horizontal="center" vertical="center"/>
    </xf>
    <xf numFmtId="0" fontId="14" fillId="0" borderId="68" xfId="4" applyFont="1" applyBorder="1" applyAlignment="1" applyProtection="1">
      <alignment horizontal="left" vertical="center" wrapText="1"/>
    </xf>
    <xf numFmtId="0" fontId="14" fillId="0" borderId="69" xfId="4" applyFont="1" applyBorder="1" applyAlignment="1" applyProtection="1">
      <alignment horizontal="left" vertical="center" wrapText="1"/>
    </xf>
    <xf numFmtId="0" fontId="14" fillId="0" borderId="70" xfId="4" applyFont="1" applyBorder="1" applyAlignment="1" applyProtection="1">
      <alignment horizontal="left" vertical="center" wrapText="1"/>
    </xf>
    <xf numFmtId="0" fontId="14" fillId="0" borderId="71" xfId="4" applyFont="1" applyBorder="1" applyAlignment="1" applyProtection="1">
      <alignment horizontal="left" vertical="center" wrapText="1"/>
    </xf>
    <xf numFmtId="0" fontId="14" fillId="0" borderId="72" xfId="4" applyFont="1" applyBorder="1" applyAlignment="1" applyProtection="1">
      <alignment horizontal="left" vertical="center" wrapText="1"/>
    </xf>
    <xf numFmtId="0" fontId="14" fillId="0" borderId="73" xfId="4" applyFont="1" applyBorder="1" applyAlignment="1" applyProtection="1">
      <alignment horizontal="left" vertical="center" wrapText="1"/>
    </xf>
    <xf numFmtId="0" fontId="12" fillId="0" borderId="60" xfId="4" applyFont="1" applyBorder="1" applyAlignment="1" applyProtection="1">
      <alignment horizontal="center" vertical="center" wrapText="1"/>
    </xf>
    <xf numFmtId="0" fontId="12" fillId="0" borderId="104" xfId="4" applyFont="1" applyBorder="1" applyAlignment="1" applyProtection="1">
      <alignment horizontal="center" vertical="center" wrapText="1"/>
    </xf>
    <xf numFmtId="0" fontId="12" fillId="0" borderId="102" xfId="4" applyFont="1" applyBorder="1" applyAlignment="1" applyProtection="1">
      <alignment horizontal="center" vertical="center" wrapText="1"/>
    </xf>
    <xf numFmtId="0" fontId="12" fillId="0" borderId="103" xfId="4" applyFont="1" applyBorder="1" applyAlignment="1" applyProtection="1">
      <alignment horizontal="center" vertical="center" wrapText="1"/>
    </xf>
    <xf numFmtId="0" fontId="12" fillId="0" borderId="24" xfId="6"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4" xfId="6" applyFont="1" applyBorder="1" applyAlignment="1" applyProtection="1">
      <alignment horizontal="center" vertical="center" wrapText="1"/>
    </xf>
    <xf numFmtId="0" fontId="12" fillId="0" borderId="5" xfId="6" applyFont="1" applyBorder="1" applyAlignment="1" applyProtection="1">
      <alignment horizontal="center" vertical="center" wrapText="1"/>
    </xf>
    <xf numFmtId="0" fontId="12" fillId="0" borderId="6" xfId="6" applyFont="1" applyBorder="1" applyAlignment="1" applyProtection="1">
      <alignment horizontal="center" vertical="center" wrapText="1"/>
    </xf>
    <xf numFmtId="0" fontId="14" fillId="0" borderId="7" xfId="6" applyFont="1" applyBorder="1" applyAlignment="1" applyProtection="1">
      <alignment horizontal="center" vertical="center" wrapText="1"/>
    </xf>
    <xf numFmtId="0" fontId="14" fillId="0" borderId="9" xfId="6" applyFont="1" applyBorder="1" applyAlignment="1" applyProtection="1">
      <alignment horizontal="center" vertical="center" wrapText="1"/>
    </xf>
    <xf numFmtId="0" fontId="14" fillId="0" borderId="10" xfId="6" applyFont="1" applyBorder="1" applyAlignment="1" applyProtection="1">
      <alignment horizontal="center" vertical="center" wrapText="1"/>
    </xf>
    <xf numFmtId="0" fontId="14" fillId="0" borderId="11" xfId="6" applyFont="1" applyBorder="1" applyAlignment="1" applyProtection="1">
      <alignment horizontal="center" vertical="center" wrapText="1"/>
    </xf>
    <xf numFmtId="0" fontId="14" fillId="0" borderId="2" xfId="6" applyFont="1" applyBorder="1" applyAlignment="1" applyProtection="1">
      <alignment horizontal="center" vertical="center" wrapText="1"/>
    </xf>
    <xf numFmtId="0" fontId="14" fillId="0" borderId="3" xfId="6"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24" xfId="0" applyFont="1" applyBorder="1" applyAlignment="1" applyProtection="1">
      <alignment horizontal="left" vertical="top" wrapText="1"/>
    </xf>
    <xf numFmtId="0" fontId="12" fillId="0" borderId="20" xfId="0" applyFont="1" applyBorder="1" applyAlignment="1" applyProtection="1">
      <alignment horizontal="left" vertical="top" wrapText="1"/>
    </xf>
    <xf numFmtId="0" fontId="12" fillId="0" borderId="12" xfId="0" applyFont="1" applyBorder="1" applyAlignment="1" applyProtection="1">
      <alignment horizontal="left" vertical="top" wrapText="1"/>
    </xf>
    <xf numFmtId="0" fontId="12" fillId="0" borderId="4" xfId="0" applyFont="1" applyBorder="1" applyProtection="1">
      <alignment vertical="center"/>
    </xf>
    <xf numFmtId="0" fontId="12" fillId="0" borderId="5" xfId="0" applyFont="1" applyBorder="1" applyProtection="1">
      <alignment vertical="center"/>
    </xf>
    <xf numFmtId="0" fontId="12" fillId="0" borderId="6" xfId="0" applyFont="1" applyBorder="1" applyProtection="1">
      <alignment vertical="center"/>
    </xf>
    <xf numFmtId="0" fontId="12" fillId="0" borderId="2" xfId="6" applyFont="1" applyBorder="1" applyAlignment="1" applyProtection="1">
      <alignment horizontal="center" vertical="center"/>
    </xf>
    <xf numFmtId="0" fontId="12" fillId="0" borderId="1" xfId="6" applyFont="1" applyBorder="1" applyAlignment="1" applyProtection="1">
      <alignment horizontal="center" vertical="center"/>
    </xf>
    <xf numFmtId="0" fontId="12" fillId="0" borderId="3" xfId="6" applyFont="1" applyBorder="1" applyAlignment="1" applyProtection="1">
      <alignment horizontal="center" vertical="center"/>
    </xf>
    <xf numFmtId="0" fontId="12" fillId="0" borderId="7" xfId="0" applyFont="1" applyBorder="1" applyProtection="1">
      <alignment vertical="center"/>
    </xf>
    <xf numFmtId="0" fontId="12" fillId="0" borderId="8" xfId="0" applyFont="1" applyBorder="1" applyProtection="1">
      <alignment vertical="center"/>
    </xf>
    <xf numFmtId="0" fontId="12" fillId="0" borderId="9" xfId="0" applyFont="1" applyBorder="1" applyProtection="1">
      <alignment vertical="center"/>
    </xf>
    <xf numFmtId="0" fontId="12" fillId="0" borderId="20" xfId="0" applyFont="1" applyBorder="1" applyAlignment="1" applyProtection="1">
      <alignment horizontal="center" vertical="center" wrapText="1"/>
    </xf>
    <xf numFmtId="0" fontId="12" fillId="0" borderId="106" xfId="0" applyFont="1" applyBorder="1" applyAlignment="1" applyProtection="1">
      <alignment horizontal="left"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3" xfId="0" applyFont="1" applyBorder="1" applyAlignment="1" applyProtection="1">
      <alignment horizontal="left" vertical="center"/>
    </xf>
    <xf numFmtId="38" fontId="12" fillId="6" borderId="43" xfId="5" applyFont="1" applyFill="1" applyBorder="1" applyAlignment="1" applyProtection="1">
      <alignment vertical="center"/>
    </xf>
    <xf numFmtId="38" fontId="12" fillId="6" borderId="45" xfId="5" applyFont="1" applyFill="1" applyBorder="1" applyAlignment="1" applyProtection="1">
      <alignment vertical="center"/>
    </xf>
    <xf numFmtId="38" fontId="12" fillId="5" borderId="4" xfId="5" applyFont="1" applyFill="1" applyBorder="1" applyAlignment="1" applyProtection="1">
      <alignment vertical="center"/>
      <protection locked="0"/>
    </xf>
    <xf numFmtId="38" fontId="12" fillId="5" borderId="6" xfId="5" applyFont="1" applyFill="1" applyBorder="1" applyAlignment="1" applyProtection="1">
      <alignment vertical="center"/>
      <protection locked="0"/>
    </xf>
    <xf numFmtId="38" fontId="12" fillId="6" borderId="47" xfId="5" applyFont="1" applyFill="1" applyBorder="1" applyAlignment="1" applyProtection="1">
      <alignment vertical="center"/>
    </xf>
    <xf numFmtId="38" fontId="12" fillId="6" borderId="48" xfId="5" applyFont="1" applyFill="1" applyBorder="1" applyAlignment="1" applyProtection="1">
      <alignment vertical="center"/>
    </xf>
    <xf numFmtId="181" fontId="60" fillId="14" borderId="0" xfId="0" applyNumberFormat="1" applyFont="1" applyFill="1" applyAlignment="1" applyProtection="1">
      <alignment horizontal="center" vertical="center" wrapText="1"/>
    </xf>
    <xf numFmtId="0" fontId="12" fillId="0" borderId="7" xfId="4" applyFont="1" applyBorder="1" applyAlignment="1" applyProtection="1">
      <alignment horizontal="left" vertical="center" wrapText="1"/>
    </xf>
    <xf numFmtId="0" fontId="12" fillId="0" borderId="9" xfId="4" applyFont="1" applyBorder="1" applyAlignment="1" applyProtection="1">
      <alignment horizontal="left" vertical="center" wrapText="1"/>
    </xf>
    <xf numFmtId="0" fontId="14" fillId="0" borderId="7" xfId="4" applyFont="1" applyBorder="1" applyAlignment="1" applyProtection="1">
      <alignment horizontal="center" vertical="center" wrapText="1"/>
    </xf>
    <xf numFmtId="0" fontId="14" fillId="0" borderId="9" xfId="4" applyFont="1" applyBorder="1" applyAlignment="1" applyProtection="1">
      <alignment horizontal="center" vertical="center" wrapText="1"/>
    </xf>
    <xf numFmtId="0" fontId="12" fillId="0" borderId="9" xfId="4" applyFont="1" applyBorder="1" applyAlignment="1" applyProtection="1">
      <alignment horizontal="left" vertical="center"/>
    </xf>
    <xf numFmtId="0" fontId="42" fillId="14" borderId="0" xfId="0" applyFont="1" applyFill="1" applyAlignment="1" applyProtection="1">
      <alignment horizontal="left" vertical="center" wrapText="1"/>
    </xf>
    <xf numFmtId="0" fontId="21" fillId="0" borderId="4" xfId="4" applyFont="1" applyBorder="1" applyAlignment="1" applyProtection="1">
      <alignment horizontal="center" vertical="center"/>
    </xf>
    <xf numFmtId="0" fontId="21" fillId="0" borderId="5" xfId="4" applyFont="1" applyBorder="1" applyAlignment="1" applyProtection="1">
      <alignment horizontal="center" vertical="center"/>
    </xf>
    <xf numFmtId="0" fontId="21" fillId="0" borderId="6" xfId="4" applyFont="1" applyBorder="1" applyAlignment="1" applyProtection="1">
      <alignment horizontal="center" vertical="center"/>
    </xf>
    <xf numFmtId="0" fontId="14" fillId="0" borderId="4"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48" fillId="0" borderId="12" xfId="4" applyFont="1" applyBorder="1" applyAlignment="1" applyProtection="1">
      <alignment horizontal="center" vertical="center" wrapText="1"/>
    </xf>
    <xf numFmtId="0" fontId="7" fillId="0" borderId="24" xfId="0" applyFont="1" applyBorder="1" applyProtection="1">
      <alignment vertical="center"/>
    </xf>
    <xf numFmtId="0" fontId="45" fillId="0" borderId="12" xfId="4" applyFont="1" applyBorder="1" applyAlignment="1" applyProtection="1">
      <alignment horizontal="center" vertical="center" wrapText="1"/>
    </xf>
    <xf numFmtId="0" fontId="0" fillId="0" borderId="24" xfId="0" applyBorder="1" applyProtection="1">
      <alignment vertical="center"/>
    </xf>
    <xf numFmtId="0" fontId="12" fillId="0" borderId="7" xfId="4" applyFont="1" applyBorder="1" applyAlignment="1" applyProtection="1">
      <alignment horizontal="left" vertical="center"/>
    </xf>
    <xf numFmtId="0" fontId="12" fillId="0" borderId="7" xfId="4" applyFont="1" applyBorder="1" applyAlignment="1" applyProtection="1">
      <alignment horizontal="center" vertical="center" wrapText="1"/>
    </xf>
    <xf numFmtId="0" fontId="12" fillId="0" borderId="9" xfId="4" applyFont="1" applyBorder="1" applyAlignment="1" applyProtection="1">
      <alignment horizontal="center" vertical="center" wrapText="1"/>
    </xf>
    <xf numFmtId="0" fontId="12" fillId="0" borderId="25" xfId="4" applyFont="1" applyBorder="1" applyAlignment="1" applyProtection="1">
      <alignment horizontal="center" vertical="center" wrapText="1"/>
    </xf>
    <xf numFmtId="0" fontId="12" fillId="0" borderId="27" xfId="4" applyFont="1" applyBorder="1" applyAlignment="1" applyProtection="1">
      <alignment horizontal="center" vertical="center" wrapText="1"/>
    </xf>
    <xf numFmtId="0" fontId="12" fillId="0" borderId="43" xfId="4" applyFont="1" applyBorder="1" applyAlignment="1" applyProtection="1">
      <alignment horizontal="center" vertical="center"/>
    </xf>
    <xf numFmtId="0" fontId="12" fillId="0" borderId="44" xfId="4" applyFont="1" applyBorder="1" applyAlignment="1" applyProtection="1">
      <alignment horizontal="center" vertical="center"/>
    </xf>
    <xf numFmtId="0" fontId="12" fillId="0" borderId="45" xfId="4" applyFont="1" applyBorder="1" applyAlignment="1" applyProtection="1">
      <alignment horizontal="center" vertical="center"/>
    </xf>
    <xf numFmtId="38" fontId="12" fillId="6" borderId="4" xfId="5" applyFont="1" applyFill="1" applyBorder="1" applyAlignment="1" applyProtection="1">
      <alignment vertical="center"/>
    </xf>
    <xf numFmtId="38" fontId="12" fillId="6" borderId="6" xfId="5" applyFont="1" applyFill="1" applyBorder="1" applyAlignment="1" applyProtection="1">
      <alignment vertical="center"/>
    </xf>
    <xf numFmtId="0" fontId="12" fillId="0" borderId="12" xfId="4" applyFont="1" applyBorder="1" applyAlignment="1" applyProtection="1">
      <alignment horizontal="center" vertical="center" wrapText="1"/>
    </xf>
    <xf numFmtId="0" fontId="12" fillId="0" borderId="24" xfId="4" applyFont="1" applyBorder="1" applyAlignment="1" applyProtection="1">
      <alignment horizontal="center" vertical="center" wrapText="1"/>
    </xf>
    <xf numFmtId="0" fontId="12" fillId="0" borderId="8" xfId="4" applyFont="1" applyBorder="1" applyAlignment="1" applyProtection="1">
      <alignment horizontal="left" vertical="center" wrapText="1"/>
    </xf>
    <xf numFmtId="0" fontId="12" fillId="5" borderId="4" xfId="4" applyFont="1" applyFill="1" applyBorder="1" applyAlignment="1" applyProtection="1">
      <alignment horizontal="left" vertical="center" wrapText="1"/>
      <protection locked="0"/>
    </xf>
    <xf numFmtId="0" fontId="12" fillId="5" borderId="5" xfId="4" applyFont="1" applyFill="1" applyBorder="1" applyAlignment="1" applyProtection="1">
      <alignment horizontal="left" vertical="center" wrapText="1"/>
      <protection locked="0"/>
    </xf>
    <xf numFmtId="0" fontId="12" fillId="5" borderId="6" xfId="4" applyFont="1" applyFill="1" applyBorder="1" applyAlignment="1" applyProtection="1">
      <alignment horizontal="left" vertical="center" wrapText="1"/>
      <protection locked="0"/>
    </xf>
    <xf numFmtId="0" fontId="12" fillId="0" borderId="107" xfId="4" applyFont="1" applyBorder="1" applyAlignment="1" applyProtection="1">
      <alignment horizontal="center" vertical="center" wrapText="1"/>
    </xf>
    <xf numFmtId="0" fontId="12" fillId="0" borderId="32" xfId="4" applyFont="1" applyBorder="1" applyAlignment="1" applyProtection="1">
      <alignment horizontal="center" vertical="center" wrapText="1"/>
    </xf>
    <xf numFmtId="0" fontId="12" fillId="0" borderId="33" xfId="4" applyFont="1" applyBorder="1" applyAlignment="1" applyProtection="1">
      <alignment horizontal="center" vertical="center" wrapText="1"/>
    </xf>
    <xf numFmtId="0" fontId="12" fillId="0" borderId="4" xfId="6" applyFont="1" applyBorder="1" applyAlignment="1" applyProtection="1">
      <alignment horizontal="center" vertical="center"/>
    </xf>
    <xf numFmtId="0" fontId="12" fillId="0" borderId="5" xfId="6" applyFont="1" applyBorder="1" applyAlignment="1" applyProtection="1">
      <alignment horizontal="center" vertical="center"/>
    </xf>
    <xf numFmtId="0" fontId="12" fillId="0" borderId="6" xfId="6" applyFont="1" applyBorder="1" applyAlignment="1" applyProtection="1">
      <alignment horizontal="center" vertical="center"/>
    </xf>
    <xf numFmtId="0" fontId="12" fillId="0" borderId="10" xfId="4" applyFont="1" applyBorder="1" applyAlignment="1" applyProtection="1">
      <alignment horizontal="center" vertical="center" wrapText="1"/>
    </xf>
    <xf numFmtId="0" fontId="12" fillId="0" borderId="14" xfId="4" applyFont="1" applyBorder="1" applyAlignment="1" applyProtection="1">
      <alignment horizontal="center" vertical="center"/>
    </xf>
    <xf numFmtId="0" fontId="12" fillId="0" borderId="15" xfId="4" applyFont="1" applyBorder="1" applyAlignment="1" applyProtection="1">
      <alignment horizontal="center" vertical="center"/>
    </xf>
    <xf numFmtId="0" fontId="12" fillId="0" borderId="16" xfId="4" applyFont="1" applyBorder="1" applyAlignment="1" applyProtection="1">
      <alignment horizontal="center" vertical="center"/>
    </xf>
    <xf numFmtId="0" fontId="50" fillId="0" borderId="12" xfId="4" applyFont="1" applyBorder="1" applyAlignment="1" applyProtection="1">
      <alignment horizontal="center" vertical="center" wrapText="1"/>
    </xf>
    <xf numFmtId="0" fontId="50" fillId="0" borderId="24" xfId="4" applyFont="1" applyBorder="1" applyAlignment="1" applyProtection="1">
      <alignment horizontal="center" vertical="center" wrapText="1"/>
    </xf>
    <xf numFmtId="0" fontId="45" fillId="0" borderId="24" xfId="4" applyFont="1" applyBorder="1" applyAlignment="1" applyProtection="1">
      <alignment horizontal="center" vertical="center" wrapText="1"/>
    </xf>
    <xf numFmtId="6" fontId="45" fillId="0" borderId="12" xfId="10" applyFont="1" applyFill="1" applyBorder="1" applyAlignment="1" applyProtection="1">
      <alignment horizontal="center" vertical="center" wrapText="1"/>
    </xf>
    <xf numFmtId="6" fontId="45" fillId="0" borderId="13" xfId="10" applyFont="1" applyFill="1" applyBorder="1" applyAlignment="1" applyProtection="1">
      <alignment horizontal="center" vertical="center" wrapText="1"/>
    </xf>
    <xf numFmtId="0" fontId="21" fillId="0" borderId="20" xfId="0" applyFont="1" applyFill="1" applyBorder="1" applyProtection="1">
      <alignment vertical="center"/>
    </xf>
    <xf numFmtId="0" fontId="0" fillId="5" borderId="20" xfId="0" applyFill="1" applyBorder="1" applyAlignment="1" applyProtection="1">
      <alignment horizontal="center" vertical="center"/>
      <protection locked="0"/>
    </xf>
    <xf numFmtId="0" fontId="21" fillId="5" borderId="1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0" fontId="21" fillId="5" borderId="16" xfId="0" applyFont="1" applyFill="1" applyBorder="1" applyAlignment="1" applyProtection="1">
      <alignment horizontal="left" vertical="center" wrapText="1"/>
      <protection locked="0"/>
    </xf>
    <xf numFmtId="0" fontId="21" fillId="5" borderId="2"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wrapText="1"/>
      <protection locked="0"/>
    </xf>
    <xf numFmtId="0" fontId="21" fillId="5" borderId="3" xfId="0" applyFont="1" applyFill="1" applyBorder="1" applyAlignment="1" applyProtection="1">
      <alignment horizontal="left" vertical="center" wrapText="1"/>
      <protection locked="0"/>
    </xf>
    <xf numFmtId="38" fontId="19" fillId="0" borderId="47" xfId="1" applyFont="1" applyBorder="1" applyAlignment="1" applyProtection="1">
      <alignment horizontal="center" vertical="center"/>
    </xf>
    <xf numFmtId="38" fontId="19" fillId="0" borderId="57" xfId="1" applyFont="1" applyBorder="1" applyAlignment="1" applyProtection="1">
      <alignment horizontal="center" vertical="center"/>
    </xf>
    <xf numFmtId="38" fontId="19" fillId="0" borderId="48" xfId="1" applyFont="1" applyBorder="1" applyAlignment="1" applyProtection="1">
      <alignment horizontal="center" vertical="center"/>
    </xf>
    <xf numFmtId="0" fontId="0" fillId="5" borderId="43" xfId="0" applyFill="1" applyBorder="1" applyAlignment="1" applyProtection="1">
      <alignment horizontal="left" vertical="center" wrapText="1"/>
      <protection locked="0"/>
    </xf>
    <xf numFmtId="0" fontId="0" fillId="5" borderId="44" xfId="0" applyFill="1" applyBorder="1" applyAlignment="1" applyProtection="1">
      <alignment horizontal="left" vertical="center" wrapText="1"/>
      <protection locked="0"/>
    </xf>
    <xf numFmtId="0" fontId="0" fillId="5" borderId="45" xfId="0" applyFill="1" applyBorder="1" applyAlignment="1" applyProtection="1">
      <alignment horizontal="left" vertical="center" wrapText="1"/>
      <protection locked="0"/>
    </xf>
    <xf numFmtId="0" fontId="21" fillId="5" borderId="2"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0" fontId="19" fillId="0" borderId="86" xfId="0" applyFont="1" applyBorder="1" applyAlignment="1" applyProtection="1">
      <alignment horizontal="center" vertical="center"/>
    </xf>
    <xf numFmtId="0" fontId="0" fillId="0" borderId="4" xfId="0"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0" fillId="12" borderId="20" xfId="0" applyFill="1" applyBorder="1" applyAlignment="1" applyProtection="1">
      <alignment vertical="center" wrapText="1"/>
      <protection locked="0"/>
    </xf>
    <xf numFmtId="0" fontId="19" fillId="0" borderId="20" xfId="0" applyFont="1" applyFill="1" applyBorder="1" applyAlignment="1" applyProtection="1">
      <alignment horizontal="center" vertical="center"/>
    </xf>
    <xf numFmtId="0" fontId="0" fillId="0" borderId="4" xfId="0" applyFill="1" applyBorder="1" applyAlignment="1" applyProtection="1">
      <alignment horizontal="left" vertical="center"/>
    </xf>
    <xf numFmtId="0" fontId="0" fillId="0" borderId="6" xfId="0" applyFill="1" applyBorder="1" applyAlignment="1" applyProtection="1">
      <alignment horizontal="left" vertical="center"/>
    </xf>
    <xf numFmtId="0" fontId="0" fillId="12" borderId="4" xfId="0" applyFill="1" applyBorder="1" applyAlignment="1" applyProtection="1">
      <alignment vertical="center" wrapText="1"/>
      <protection locked="0"/>
    </xf>
    <xf numFmtId="0" fontId="0" fillId="12" borderId="5" xfId="0" applyFill="1" applyBorder="1" applyAlignment="1" applyProtection="1">
      <alignment vertical="center" wrapText="1"/>
      <protection locked="0"/>
    </xf>
    <xf numFmtId="0" fontId="0" fillId="12" borderId="6" xfId="0" applyFill="1" applyBorder="1" applyAlignment="1" applyProtection="1">
      <alignment vertical="center" wrapText="1"/>
      <protection locked="0"/>
    </xf>
    <xf numFmtId="0" fontId="19" fillId="0" borderId="49" xfId="0" applyFont="1" applyBorder="1" applyAlignment="1" applyProtection="1">
      <alignment horizontal="center" vertical="center"/>
    </xf>
    <xf numFmtId="0" fontId="19" fillId="0" borderId="42" xfId="0" applyFont="1" applyBorder="1" applyAlignment="1" applyProtection="1">
      <alignment horizontal="center" vertical="center"/>
    </xf>
    <xf numFmtId="0" fontId="0" fillId="0" borderId="2" xfId="0" applyFill="1" applyBorder="1" applyProtection="1">
      <alignment vertical="center"/>
    </xf>
    <xf numFmtId="0" fontId="0" fillId="0" borderId="1" xfId="0" applyFill="1" applyBorder="1" applyProtection="1">
      <alignment vertical="center"/>
    </xf>
    <xf numFmtId="0" fontId="0" fillId="0" borderId="3" xfId="0" applyFill="1" applyBorder="1" applyProtection="1">
      <alignment vertical="center"/>
    </xf>
    <xf numFmtId="0" fontId="0" fillId="0" borderId="2" xfId="0" applyFill="1" applyBorder="1" applyAlignment="1" applyProtection="1">
      <alignment horizontal="left" vertical="center"/>
    </xf>
    <xf numFmtId="0" fontId="0" fillId="0" borderId="3" xfId="0" applyFill="1" applyBorder="1" applyAlignment="1" applyProtection="1">
      <alignment horizontal="left" vertical="center"/>
    </xf>
    <xf numFmtId="0" fontId="0" fillId="12" borderId="43" xfId="0" applyFill="1" applyBorder="1" applyAlignment="1" applyProtection="1">
      <alignment vertical="center" wrapText="1"/>
      <protection locked="0"/>
    </xf>
    <xf numFmtId="0" fontId="0" fillId="12" borderId="44" xfId="0" applyFill="1" applyBorder="1" applyAlignment="1" applyProtection="1">
      <alignment vertical="center" wrapText="1"/>
      <protection locked="0"/>
    </xf>
    <xf numFmtId="0" fontId="0" fillId="12" borderId="45" xfId="0" applyFill="1" applyBorder="1" applyAlignment="1" applyProtection="1">
      <alignment vertical="center" wrapText="1"/>
      <protection locked="0"/>
    </xf>
    <xf numFmtId="0" fontId="0" fillId="0" borderId="35"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35" xfId="0" applyFill="1" applyBorder="1" applyProtection="1">
      <alignment vertical="center"/>
    </xf>
    <xf numFmtId="0" fontId="0" fillId="0" borderId="13" xfId="0" applyFill="1" applyBorder="1" applyProtection="1">
      <alignment vertical="center"/>
    </xf>
    <xf numFmtId="0" fontId="0" fillId="0" borderId="24" xfId="0" applyFill="1" applyBorder="1" applyProtection="1">
      <alignment vertical="center"/>
    </xf>
    <xf numFmtId="0" fontId="40" fillId="10" borderId="0" xfId="0" applyFont="1" applyFill="1" applyAlignment="1" applyProtection="1">
      <alignment vertical="center" wrapText="1"/>
    </xf>
    <xf numFmtId="0" fontId="40" fillId="10" borderId="0" xfId="0" applyFont="1" applyFill="1" applyProtection="1">
      <alignment vertical="center"/>
    </xf>
    <xf numFmtId="0" fontId="0" fillId="0" borderId="4" xfId="0" applyFill="1" applyBorder="1" applyProtection="1">
      <alignment vertical="center"/>
    </xf>
    <xf numFmtId="0" fontId="0" fillId="0" borderId="5" xfId="0" applyFill="1" applyBorder="1" applyProtection="1">
      <alignment vertical="center"/>
    </xf>
    <xf numFmtId="0" fontId="0" fillId="0" borderId="6" xfId="0" applyFill="1" applyBorder="1" applyProtection="1">
      <alignment vertical="center"/>
    </xf>
    <xf numFmtId="0" fontId="0" fillId="12" borderId="2" xfId="0" applyFill="1" applyBorder="1" applyAlignment="1" applyProtection="1">
      <alignment vertical="center" wrapText="1"/>
      <protection locked="0"/>
    </xf>
    <xf numFmtId="0" fontId="0" fillId="12" borderId="1" xfId="0" applyFill="1" applyBorder="1" applyAlignment="1" applyProtection="1">
      <alignment vertical="center" wrapText="1"/>
      <protection locked="0"/>
    </xf>
    <xf numFmtId="0" fontId="0" fillId="12" borderId="3" xfId="0" applyFill="1" applyBorder="1" applyAlignment="1" applyProtection="1">
      <alignment vertical="center" wrapText="1"/>
      <protection locked="0"/>
    </xf>
    <xf numFmtId="0" fontId="0" fillId="0" borderId="12" xfId="0" applyFill="1" applyBorder="1" applyAlignment="1" applyProtection="1">
      <alignment vertical="center"/>
    </xf>
    <xf numFmtId="0" fontId="0" fillId="0" borderId="13" xfId="0" applyFill="1" applyBorder="1" applyAlignment="1" applyProtection="1">
      <alignment vertical="center"/>
    </xf>
    <xf numFmtId="0" fontId="0" fillId="0" borderId="24" xfId="0" applyFill="1" applyBorder="1" applyAlignment="1" applyProtection="1">
      <alignment vertical="center"/>
    </xf>
    <xf numFmtId="0" fontId="0" fillId="0" borderId="12" xfId="0" applyFill="1" applyBorder="1" applyAlignment="1" applyProtection="1">
      <alignment horizontal="right" vertical="center"/>
    </xf>
    <xf numFmtId="0" fontId="0" fillId="0" borderId="13" xfId="0" applyFill="1" applyBorder="1" applyAlignment="1" applyProtection="1">
      <alignment horizontal="right" vertical="center"/>
    </xf>
    <xf numFmtId="0" fontId="0" fillId="0" borderId="24" xfId="0" applyFill="1" applyBorder="1" applyAlignment="1" applyProtection="1">
      <alignment horizontal="right" vertical="center"/>
    </xf>
    <xf numFmtId="0" fontId="0" fillId="0" borderId="20" xfId="0" applyFill="1" applyBorder="1" applyAlignment="1" applyProtection="1">
      <alignment horizontal="center" vertical="center"/>
    </xf>
    <xf numFmtId="0" fontId="0" fillId="0" borderId="12" xfId="0" applyFill="1" applyBorder="1" applyProtection="1">
      <alignment vertical="center"/>
    </xf>
    <xf numFmtId="0" fontId="0" fillId="0" borderId="12" xfId="0" applyFill="1" applyBorder="1" applyAlignment="1" applyProtection="1">
      <alignment vertical="center" wrapText="1"/>
    </xf>
    <xf numFmtId="0" fontId="0" fillId="0" borderId="13" xfId="0" applyFill="1" applyBorder="1" applyAlignment="1" applyProtection="1">
      <alignment vertical="center" wrapText="1"/>
    </xf>
    <xf numFmtId="0" fontId="0" fillId="0" borderId="24" xfId="0" applyFill="1" applyBorder="1" applyAlignment="1" applyProtection="1">
      <alignment vertical="center" wrapText="1"/>
    </xf>
    <xf numFmtId="0" fontId="0" fillId="0" borderId="7" xfId="0" applyFill="1" applyBorder="1" applyAlignment="1" applyProtection="1">
      <alignment vertical="center" wrapText="1"/>
    </xf>
    <xf numFmtId="0" fontId="0" fillId="0" borderId="8" xfId="0" applyFill="1" applyBorder="1" applyAlignment="1" applyProtection="1">
      <alignment vertical="center" wrapText="1"/>
    </xf>
    <xf numFmtId="0" fontId="0" fillId="0" borderId="9" xfId="0" applyFill="1" applyBorder="1" applyAlignment="1" applyProtection="1">
      <alignment vertical="center" wrapText="1"/>
    </xf>
    <xf numFmtId="0" fontId="0" fillId="0" borderId="10" xfId="0" applyFill="1" applyBorder="1" applyAlignment="1" applyProtection="1">
      <alignment vertical="center" wrapText="1"/>
    </xf>
    <xf numFmtId="0" fontId="0" fillId="0" borderId="0" xfId="0" applyFill="1" applyAlignment="1" applyProtection="1">
      <alignment vertical="center" wrapText="1"/>
    </xf>
    <xf numFmtId="0" fontId="0" fillId="0" borderId="11" xfId="0" applyFill="1" applyBorder="1" applyAlignment="1" applyProtection="1">
      <alignment vertical="center" wrapText="1"/>
    </xf>
    <xf numFmtId="0" fontId="0" fillId="0" borderId="2" xfId="0" applyFill="1" applyBorder="1" applyAlignment="1" applyProtection="1">
      <alignment vertical="center" wrapText="1"/>
    </xf>
    <xf numFmtId="0" fontId="0" fillId="0" borderId="1" xfId="0" applyFill="1" applyBorder="1" applyAlignment="1" applyProtection="1">
      <alignment vertical="center" wrapText="1"/>
    </xf>
    <xf numFmtId="0" fontId="0" fillId="0" borderId="3" xfId="0" applyFill="1" applyBorder="1" applyAlignment="1" applyProtection="1">
      <alignment vertical="center" wrapText="1"/>
    </xf>
    <xf numFmtId="0" fontId="0" fillId="0" borderId="12" xfId="0" applyFill="1" applyBorder="1" applyAlignment="1" applyProtection="1">
      <alignment horizontal="left" vertical="center"/>
    </xf>
    <xf numFmtId="0" fontId="0" fillId="0" borderId="24" xfId="0" applyFill="1" applyBorder="1" applyAlignment="1" applyProtection="1">
      <alignment horizontal="left" vertical="center"/>
    </xf>
    <xf numFmtId="0" fontId="0" fillId="0" borderId="13" xfId="0" applyFill="1" applyBorder="1" applyAlignment="1" applyProtection="1">
      <alignment horizontal="left" vertical="center"/>
    </xf>
    <xf numFmtId="0" fontId="0" fillId="0" borderId="12" xfId="0" applyFill="1" applyBorder="1" applyAlignment="1" applyProtection="1">
      <alignment horizontal="center" vertical="center"/>
    </xf>
    <xf numFmtId="0" fontId="0" fillId="0" borderId="20" xfId="0" applyFill="1" applyBorder="1" applyProtection="1">
      <alignment vertical="center"/>
    </xf>
    <xf numFmtId="0" fontId="0" fillId="0" borderId="20" xfId="0" applyFill="1" applyBorder="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6" xfId="0" applyFill="1" applyBorder="1" applyAlignment="1" applyProtection="1">
      <alignment vertical="center" wrapText="1"/>
    </xf>
    <xf numFmtId="0" fontId="0" fillId="0" borderId="46" xfId="0" applyFill="1" applyBorder="1" applyAlignment="1" applyProtection="1">
      <alignment horizontal="center" vertical="center"/>
    </xf>
    <xf numFmtId="0" fontId="0" fillId="0" borderId="46" xfId="0" applyFill="1" applyBorder="1" applyAlignment="1" applyProtection="1">
      <alignment vertical="center" wrapText="1"/>
    </xf>
    <xf numFmtId="0" fontId="0" fillId="0" borderId="46"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0" fillId="0" borderId="9" xfId="0" applyFill="1" applyBorder="1" applyProtection="1">
      <alignment vertical="center"/>
    </xf>
    <xf numFmtId="0" fontId="0" fillId="0" borderId="10" xfId="0" applyFill="1" applyBorder="1" applyProtection="1">
      <alignment vertical="center"/>
    </xf>
    <xf numFmtId="0" fontId="0" fillId="0" borderId="0" xfId="0" applyFill="1" applyBorder="1" applyProtection="1">
      <alignment vertical="center"/>
    </xf>
    <xf numFmtId="0" fontId="0" fillId="0" borderId="11" xfId="0" applyFill="1" applyBorder="1" applyProtection="1">
      <alignment vertical="center"/>
    </xf>
    <xf numFmtId="0" fontId="0" fillId="0" borderId="0" xfId="0" applyFill="1" applyProtection="1">
      <alignment vertical="center"/>
    </xf>
    <xf numFmtId="0" fontId="0" fillId="0" borderId="43" xfId="0" applyFill="1" applyBorder="1" applyAlignment="1" applyProtection="1">
      <alignment horizontal="left" vertical="center" wrapText="1"/>
    </xf>
    <xf numFmtId="0" fontId="0" fillId="0" borderId="45" xfId="0" applyFill="1" applyBorder="1" applyAlignment="1" applyProtection="1">
      <alignment horizontal="left" vertical="center" wrapText="1"/>
    </xf>
    <xf numFmtId="0" fontId="0" fillId="12" borderId="46" xfId="0" applyFill="1" applyBorder="1" applyAlignment="1" applyProtection="1">
      <alignment vertical="center" wrapText="1"/>
      <protection locked="0"/>
    </xf>
    <xf numFmtId="0" fontId="34" fillId="6" borderId="4" xfId="3" applyFont="1" applyFill="1" applyBorder="1" applyAlignment="1">
      <alignment horizontal="center" vertical="center"/>
    </xf>
    <xf numFmtId="0" fontId="34" fillId="6" borderId="5" xfId="3" applyFont="1" applyFill="1" applyBorder="1" applyAlignment="1">
      <alignment horizontal="center" vertical="center"/>
    </xf>
    <xf numFmtId="0" fontId="34" fillId="6" borderId="6" xfId="3" applyFont="1" applyFill="1" applyBorder="1" applyAlignment="1">
      <alignment horizontal="center" vertical="center"/>
    </xf>
  </cellXfs>
  <cellStyles count="12">
    <cellStyle name="ハイパーリンク" xfId="8" builtinId="8"/>
    <cellStyle name="桁区切り" xfId="1" builtinId="6"/>
    <cellStyle name="桁区切り 2" xfId="5" xr:uid="{8C07736A-869A-4E47-BF7A-213856A7F017}"/>
    <cellStyle name="通貨" xfId="10" builtinId="7"/>
    <cellStyle name="標準" xfId="0" builtinId="0"/>
    <cellStyle name="標準 2" xfId="3" xr:uid="{CF5CABC1-E7EE-463D-9C28-986B4DFC8116}"/>
    <cellStyle name="標準 2 2" xfId="7" xr:uid="{4DB6E1A8-A39E-4EA1-A056-336A06E664DD}"/>
    <cellStyle name="標準 2 3" xfId="9" xr:uid="{87721735-18CA-4807-A33D-020397840A8F}"/>
    <cellStyle name="標準_○○県市-認可外調査（様式１）" xfId="11" xr:uid="{D2C2C616-DC0F-4F74-82F4-ADD2110737F7}"/>
    <cellStyle name="標準_☆☆県市-認可外調査（様式１）(2)" xfId="2" xr:uid="{047F8836-F4B9-4684-9A4E-CA8C20FE386E}"/>
    <cellStyle name="標準_☆☆県市-認可外調査（様式１）(2) 2" xfId="6" xr:uid="{9872095E-9AC8-43BF-8459-E7BB3576CD2F}"/>
    <cellStyle name="標準_ベビーホテル" xfId="4" xr:uid="{37FAB021-CD8B-4347-A308-D773E0CA3E99}"/>
  </cellStyles>
  <dxfs count="31">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CCFFCC"/>
        </patternFill>
      </fill>
    </dxf>
    <dxf>
      <fill>
        <patternFill>
          <bgColor rgb="FFCCFFCC"/>
        </patternFill>
      </fill>
    </dxf>
    <dxf>
      <font>
        <color theme="3"/>
      </font>
      <fill>
        <patternFill>
          <bgColor theme="3" tint="0.79998168889431442"/>
        </patternFill>
      </fill>
    </dxf>
    <dxf>
      <font>
        <b/>
        <i val="0"/>
        <color theme="8"/>
      </font>
      <fill>
        <patternFill>
          <bgColor theme="8" tint="0.79998168889431442"/>
        </patternFill>
      </fill>
    </dxf>
    <dxf>
      <font>
        <b/>
        <i val="0"/>
        <color rgb="FFFF0000"/>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ill>
        <patternFill>
          <bgColor rgb="FFCCFFCC"/>
        </patternFill>
      </fill>
    </dxf>
    <dxf>
      <font>
        <b/>
        <i val="0"/>
        <color rgb="FFFF0000"/>
      </font>
      <fill>
        <patternFill>
          <bgColor theme="8" tint="0.79998168889431442"/>
        </patternFill>
      </fill>
    </dxf>
    <dxf>
      <font>
        <b/>
        <i val="0"/>
        <color theme="8"/>
      </font>
    </dxf>
    <dxf>
      <font>
        <b/>
        <i val="0"/>
        <color theme="8"/>
      </font>
      <fill>
        <patternFill>
          <bgColor theme="8" tint="0.79998168889431442"/>
        </patternFill>
      </fill>
    </dxf>
    <dxf>
      <font>
        <b/>
        <i val="0"/>
        <color theme="8"/>
      </font>
      <fill>
        <patternFill>
          <bgColor theme="8" tint="0.79998168889431442"/>
        </patternFill>
      </fill>
    </dxf>
    <dxf>
      <font>
        <color theme="5" tint="-0.24994659260841701"/>
      </font>
      <fill>
        <patternFill>
          <bgColor theme="6" tint="0.79998168889431442"/>
        </patternFill>
      </fill>
    </dxf>
    <dxf>
      <font>
        <b val="0"/>
        <i val="0"/>
        <color theme="5" tint="-0.24994659260841701"/>
      </font>
      <fill>
        <patternFill>
          <bgColor theme="6" tint="0.79998168889431442"/>
        </patternFill>
      </fill>
    </dxf>
    <dxf>
      <font>
        <b val="0"/>
        <i val="0"/>
        <color theme="5" tint="-0.24994659260841701"/>
      </font>
      <fill>
        <patternFill>
          <bgColor theme="6" tint="0.79998168889431442"/>
        </patternFill>
      </fill>
    </dxf>
    <dxf>
      <font>
        <color theme="4"/>
      </font>
      <fill>
        <patternFill>
          <bgColor theme="4" tint="0.79998168889431442"/>
        </patternFill>
      </fill>
    </dxf>
    <dxf>
      <font>
        <color theme="5"/>
      </font>
      <fill>
        <patternFill>
          <bgColor theme="7" tint="0.79998168889431442"/>
        </patternFill>
      </fill>
    </dxf>
    <dxf>
      <font>
        <color theme="4"/>
      </font>
      <fill>
        <patternFill>
          <bgColor theme="4" tint="0.79998168889431442"/>
        </patternFill>
      </fill>
    </dxf>
    <dxf>
      <font>
        <color theme="5"/>
      </font>
      <fill>
        <patternFill>
          <bgColor theme="7" tint="0.79998168889431442"/>
        </patternFill>
      </fill>
    </dxf>
    <dxf>
      <font>
        <color theme="3"/>
      </font>
      <fill>
        <patternFill>
          <bgColor theme="3" tint="0.79998168889431442"/>
        </patternFill>
      </fill>
    </dxf>
  </dxfs>
  <tableStyles count="0" defaultTableStyle="TableStyleMedium2" defaultPivotStyle="PivotStyleLight16"/>
  <colors>
    <mruColors>
      <color rgb="FFCCFFCC"/>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156882</xdr:colOff>
      <xdr:row>115</xdr:row>
      <xdr:rowOff>56028</xdr:rowOff>
    </xdr:from>
    <xdr:to>
      <xdr:col>6</xdr:col>
      <xdr:colOff>168088</xdr:colOff>
      <xdr:row>116</xdr:row>
      <xdr:rowOff>4360</xdr:rowOff>
    </xdr:to>
    <xdr:pic>
      <xdr:nvPicPr>
        <xdr:cNvPr id="6" name="図 5">
          <a:extLst>
            <a:ext uri="{FF2B5EF4-FFF2-40B4-BE49-F238E27FC236}">
              <a16:creationId xmlns:a16="http://schemas.microsoft.com/office/drawing/2014/main" id="{85F60017-B24C-2036-08DB-11E419BB660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176617" y="43131440"/>
          <a:ext cx="2330824" cy="3343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291353</xdr:colOff>
      <xdr:row>115</xdr:row>
      <xdr:rowOff>56030</xdr:rowOff>
    </xdr:from>
    <xdr:to>
      <xdr:col>8</xdr:col>
      <xdr:colOff>536673</xdr:colOff>
      <xdr:row>115</xdr:row>
      <xdr:rowOff>3372971</xdr:rowOff>
    </xdr:to>
    <xdr:pic>
      <xdr:nvPicPr>
        <xdr:cNvPr id="7" name="図 6">
          <a:extLst>
            <a:ext uri="{FF2B5EF4-FFF2-40B4-BE49-F238E27FC236}">
              <a16:creationId xmlns:a16="http://schemas.microsoft.com/office/drawing/2014/main" id="{10610229-46C0-E856-2960-A40360C7998D}"/>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630706" y="43131442"/>
          <a:ext cx="2295996" cy="3316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89647</xdr:colOff>
      <xdr:row>127</xdr:row>
      <xdr:rowOff>78441</xdr:rowOff>
    </xdr:from>
    <xdr:to>
      <xdr:col>6</xdr:col>
      <xdr:colOff>78441</xdr:colOff>
      <xdr:row>127</xdr:row>
      <xdr:rowOff>3385562</xdr:rowOff>
    </xdr:to>
    <xdr:pic>
      <xdr:nvPicPr>
        <xdr:cNvPr id="9" name="図 8">
          <a:extLst>
            <a:ext uri="{FF2B5EF4-FFF2-40B4-BE49-F238E27FC236}">
              <a16:creationId xmlns:a16="http://schemas.microsoft.com/office/drawing/2014/main" id="{C5AAE339-6EF9-D57C-DE66-4E8BF634D1E8}"/>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1109382" y="49507588"/>
          <a:ext cx="2308412" cy="3307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112059</xdr:colOff>
      <xdr:row>127</xdr:row>
      <xdr:rowOff>78441</xdr:rowOff>
    </xdr:from>
    <xdr:to>
      <xdr:col>8</xdr:col>
      <xdr:colOff>369583</xdr:colOff>
      <xdr:row>128</xdr:row>
      <xdr:rowOff>11205</xdr:rowOff>
    </xdr:to>
    <xdr:pic>
      <xdr:nvPicPr>
        <xdr:cNvPr id="10" name="図 9">
          <a:extLst>
            <a:ext uri="{FF2B5EF4-FFF2-40B4-BE49-F238E27FC236}">
              <a16:creationId xmlns:a16="http://schemas.microsoft.com/office/drawing/2014/main" id="{F2EDDD0C-47F8-110A-BBFF-0F13229DD448}"/>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3451412" y="49507588"/>
          <a:ext cx="2308200" cy="3328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basic">
      <a:dk1>
        <a:srgbClr val="000000"/>
      </a:dk1>
      <a:lt1>
        <a:srgbClr val="FFFFFF"/>
      </a:lt1>
      <a:dk2>
        <a:srgbClr val="CCCCCC"/>
      </a:dk2>
      <a:lt2>
        <a:srgbClr val="7F7F7F"/>
      </a:lt2>
      <a:accent1>
        <a:srgbClr val="000F78"/>
      </a:accent1>
      <a:accent2>
        <a:srgbClr val="3C64AA"/>
      </a:accent2>
      <a:accent3>
        <a:srgbClr val="64AADC"/>
      </a:accent3>
      <a:accent4>
        <a:srgbClr val="F59637"/>
      </a:accent4>
      <a:accent5>
        <a:srgbClr val="D73232"/>
      </a:accent5>
      <a:accent6>
        <a:srgbClr val="0F55C3"/>
      </a:accent6>
      <a:hlink>
        <a:srgbClr val="F59637"/>
      </a:hlink>
      <a:folHlink>
        <a:srgbClr val="D7323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FB87-8CBE-4DF0-ABDB-AF5F64BA0C48}">
  <sheetPr>
    <tabColor theme="8"/>
  </sheetPr>
  <dimension ref="B2:Y25"/>
  <sheetViews>
    <sheetView showGridLines="0" tabSelected="1" view="pageBreakPreview" zoomScaleNormal="70" zoomScaleSheetLayoutView="100" workbookViewId="0">
      <selection activeCell="N7" sqref="N7:P7"/>
    </sheetView>
  </sheetViews>
  <sheetFormatPr defaultColWidth="8.75" defaultRowHeight="18.75" x14ac:dyDescent="0.4"/>
  <cols>
    <col min="1" max="1" width="3" style="88" customWidth="1"/>
    <col min="2" max="2" width="10.375" style="94" customWidth="1"/>
    <col min="3" max="3" width="6.75" style="96" customWidth="1"/>
    <col min="4" max="4" width="6" style="88" customWidth="1"/>
    <col min="5" max="5" width="13.75" style="88" customWidth="1"/>
    <col min="6" max="6" width="3.75" style="92" customWidth="1"/>
    <col min="7" max="7" width="22.25" style="88" customWidth="1"/>
    <col min="8" max="8" width="4.75" style="92" customWidth="1"/>
    <col min="9" max="9" width="35.5" style="88" customWidth="1"/>
    <col min="10" max="10" width="4.75" style="88" customWidth="1"/>
    <col min="11" max="11" width="15" style="88" customWidth="1"/>
    <col min="12" max="13" width="14.875" style="88" customWidth="1"/>
    <col min="14" max="16" width="13.75" style="88" customWidth="1"/>
    <col min="17" max="19" width="13.75" style="90" customWidth="1"/>
    <col min="20" max="20" width="8.75" style="89"/>
    <col min="21" max="22" width="8.75" style="88"/>
    <col min="23" max="24" width="8.75" style="89"/>
    <col min="25" max="16384" width="8.75" style="88"/>
  </cols>
  <sheetData>
    <row r="2" spans="2:24" ht="24" x14ac:dyDescent="0.4">
      <c r="B2" s="360" t="s">
        <v>509</v>
      </c>
      <c r="C2" s="360"/>
      <c r="D2" s="360"/>
      <c r="E2" s="360"/>
      <c r="F2" s="360"/>
      <c r="G2" s="360"/>
      <c r="H2" s="360"/>
      <c r="I2" s="360"/>
      <c r="J2" s="360"/>
      <c r="K2" s="360"/>
      <c r="L2" s="360"/>
      <c r="M2" s="360"/>
      <c r="N2" s="360"/>
      <c r="O2" s="360"/>
      <c r="P2" s="360"/>
      <c r="Q2" s="360"/>
      <c r="R2" s="86"/>
      <c r="S2" s="86"/>
      <c r="T2" s="87"/>
    </row>
    <row r="3" spans="2:24" ht="75" customHeight="1" x14ac:dyDescent="0.4">
      <c r="B3" s="361" t="s">
        <v>691</v>
      </c>
      <c r="C3" s="361"/>
      <c r="D3" s="361"/>
      <c r="E3" s="361"/>
      <c r="F3" s="361"/>
      <c r="G3" s="361"/>
      <c r="H3" s="361"/>
      <c r="I3" s="361"/>
      <c r="J3" s="361"/>
      <c r="K3" s="361"/>
      <c r="L3" s="361"/>
      <c r="M3" s="361"/>
      <c r="N3" s="361"/>
      <c r="O3" s="361"/>
      <c r="P3" s="361"/>
      <c r="Q3" s="361"/>
      <c r="R3" s="86"/>
      <c r="S3" s="86"/>
      <c r="T3" s="87"/>
    </row>
    <row r="4" spans="2:24" x14ac:dyDescent="0.4">
      <c r="B4" s="90" t="s">
        <v>363</v>
      </c>
      <c r="C4" s="91" t="s">
        <v>615</v>
      </c>
      <c r="W4" s="89">
        <v>1</v>
      </c>
      <c r="X4" s="89" t="e">
        <f>IF(AND(X5=1,#REF!=1,#REF!=1),1,0)</f>
        <v>#REF!</v>
      </c>
    </row>
    <row r="5" spans="2:24" x14ac:dyDescent="0.4">
      <c r="B5" s="93"/>
      <c r="C5" s="94"/>
      <c r="X5" s="89">
        <f>IF(AND(N7&lt;&gt;"",N8&lt;&gt;""),1,0)</f>
        <v>0</v>
      </c>
    </row>
    <row r="6" spans="2:24" ht="19.5" thickBot="1" x14ac:dyDescent="0.45">
      <c r="B6" s="95"/>
      <c r="D6" s="94"/>
      <c r="N6" s="362" t="s">
        <v>362</v>
      </c>
      <c r="O6" s="363"/>
      <c r="P6" s="364"/>
      <c r="T6" s="89" t="s">
        <v>230</v>
      </c>
    </row>
    <row r="7" spans="2:24" ht="19.5" thickTop="1" x14ac:dyDescent="0.4">
      <c r="M7" s="97" t="s">
        <v>620</v>
      </c>
      <c r="N7" s="365"/>
      <c r="O7" s="366"/>
      <c r="P7" s="367"/>
    </row>
    <row r="8" spans="2:24" x14ac:dyDescent="0.4">
      <c r="B8" s="88"/>
      <c r="Q8" s="88"/>
    </row>
    <row r="9" spans="2:24" x14ac:dyDescent="0.4">
      <c r="B9" s="88"/>
      <c r="C9" s="91" t="s">
        <v>689</v>
      </c>
      <c r="Q9" s="88"/>
    </row>
    <row r="10" spans="2:24" ht="18.75" customHeight="1" x14ac:dyDescent="0.4">
      <c r="B10" s="88"/>
      <c r="C10" s="98"/>
      <c r="D10" s="98"/>
      <c r="E10" s="98"/>
      <c r="F10" s="98"/>
      <c r="G10" s="98"/>
      <c r="H10" s="98"/>
      <c r="I10" s="98"/>
      <c r="J10" s="98"/>
      <c r="M10" s="368" t="s">
        <v>690</v>
      </c>
      <c r="N10" s="368"/>
      <c r="O10" s="369">
        <f>シート2!T4+シート3!V4</f>
        <v>0</v>
      </c>
      <c r="P10" s="369"/>
      <c r="Q10" s="88"/>
      <c r="R10" s="99"/>
      <c r="S10" s="99"/>
    </row>
    <row r="11" spans="2:24" ht="25.5" customHeight="1" x14ac:dyDescent="0.4">
      <c r="B11" s="88"/>
      <c r="C11" s="98"/>
      <c r="D11" s="98"/>
      <c r="E11" s="98"/>
      <c r="F11" s="98"/>
      <c r="G11" s="98"/>
      <c r="H11" s="98"/>
      <c r="I11" s="98"/>
      <c r="J11" s="98"/>
      <c r="K11" s="100"/>
      <c r="L11" s="100"/>
      <c r="M11" s="368"/>
      <c r="N11" s="368"/>
      <c r="O11" s="369"/>
      <c r="P11" s="369"/>
      <c r="Q11" s="88"/>
      <c r="R11" s="99"/>
      <c r="S11" s="99"/>
    </row>
    <row r="12" spans="2:24" ht="30.75" customHeight="1" x14ac:dyDescent="0.4">
      <c r="B12" s="88"/>
      <c r="C12" s="98"/>
      <c r="D12" s="98"/>
      <c r="E12" s="98"/>
      <c r="F12" s="98"/>
      <c r="G12" s="98"/>
      <c r="H12" s="98"/>
      <c r="I12" s="98"/>
      <c r="J12" s="98"/>
      <c r="K12" s="100"/>
      <c r="L12" s="100"/>
      <c r="M12" s="101" t="s">
        <v>695</v>
      </c>
      <c r="N12" s="101"/>
      <c r="O12" s="359" t="str">
        <f>IF(シート2!T4=0,"回答完了","エラーが"&amp;シート2!T4&amp;"個あります")</f>
        <v>回答完了</v>
      </c>
      <c r="P12" s="359"/>
      <c r="Q12" s="88"/>
      <c r="R12" s="99"/>
      <c r="S12" s="99"/>
    </row>
    <row r="13" spans="2:24" ht="30.75" customHeight="1" x14ac:dyDescent="0.4">
      <c r="B13" s="88"/>
      <c r="C13" s="98"/>
      <c r="D13" s="98"/>
      <c r="E13" s="98"/>
      <c r="F13" s="98"/>
      <c r="G13" s="98"/>
      <c r="H13" s="98"/>
      <c r="I13" s="98"/>
      <c r="J13" s="98"/>
      <c r="K13" s="100"/>
      <c r="L13" s="100"/>
      <c r="M13" s="101" t="s">
        <v>696</v>
      </c>
      <c r="N13" s="101"/>
      <c r="O13" s="359" t="str">
        <f>IF(シート3!V4=0,"回答完了","エラーが"&amp;シート3!V4&amp;"個あります")</f>
        <v>回答完了</v>
      </c>
      <c r="P13" s="359"/>
      <c r="Q13" s="88"/>
      <c r="R13" s="99"/>
      <c r="S13" s="99"/>
    </row>
    <row r="14" spans="2:24" x14ac:dyDescent="0.4">
      <c r="B14" s="88"/>
      <c r="C14" s="98"/>
      <c r="D14" s="98"/>
      <c r="E14" s="98"/>
      <c r="F14" s="98"/>
      <c r="G14" s="98"/>
      <c r="H14" s="98"/>
      <c r="I14" s="98"/>
      <c r="J14" s="98"/>
      <c r="K14" s="98"/>
      <c r="L14" s="98"/>
      <c r="M14" s="98"/>
      <c r="N14" s="98"/>
      <c r="O14" s="98"/>
      <c r="P14" s="98"/>
      <c r="Q14" s="88"/>
      <c r="R14" s="99"/>
      <c r="S14" s="99"/>
    </row>
    <row r="15" spans="2:24" x14ac:dyDescent="0.4">
      <c r="F15" s="88"/>
      <c r="H15" s="88"/>
      <c r="L15" s="94"/>
      <c r="M15" s="94"/>
      <c r="Q15" s="88"/>
      <c r="R15" s="88"/>
      <c r="S15" s="88"/>
    </row>
    <row r="16" spans="2:24" s="104" customFormat="1" ht="19.899999999999999" customHeight="1" x14ac:dyDescent="0.4">
      <c r="B16" s="102" t="s">
        <v>352</v>
      </c>
      <c r="C16" s="103" t="s">
        <v>353</v>
      </c>
      <c r="F16" s="105"/>
      <c r="H16" s="105"/>
      <c r="P16" s="106"/>
      <c r="Q16" s="107"/>
      <c r="R16" s="107"/>
      <c r="S16" s="107"/>
      <c r="T16" s="108"/>
      <c r="U16" s="107"/>
      <c r="V16" s="107"/>
      <c r="W16" s="109"/>
      <c r="X16" s="109"/>
    </row>
    <row r="17" spans="2:25" s="104" customFormat="1" ht="19.899999999999999" customHeight="1" x14ac:dyDescent="0.4">
      <c r="B17" s="110"/>
      <c r="C17" s="103" t="s">
        <v>622</v>
      </c>
      <c r="D17" s="103"/>
      <c r="E17" s="103"/>
      <c r="F17" s="105"/>
      <c r="H17" s="105"/>
      <c r="P17" s="106"/>
      <c r="Q17" s="107"/>
      <c r="R17" s="107"/>
      <c r="S17" s="107"/>
      <c r="T17" s="109"/>
      <c r="V17" s="107"/>
      <c r="W17" s="108" t="s">
        <v>354</v>
      </c>
      <c r="X17" s="108">
        <f>IF(AND(N19&lt;&gt;"",L20&lt;&gt;"",O20&lt;&gt;"",L21&lt;&gt;""),1,0)</f>
        <v>0</v>
      </c>
    </row>
    <row r="18" spans="2:25" s="104" customFormat="1" ht="19.899999999999999" customHeight="1" thickBot="1" x14ac:dyDescent="0.45">
      <c r="B18" s="110"/>
      <c r="C18" s="111"/>
      <c r="D18" s="88"/>
      <c r="F18" s="105"/>
      <c r="H18" s="105"/>
      <c r="K18" s="341" t="s">
        <v>355</v>
      </c>
      <c r="L18" s="342"/>
      <c r="M18" s="342"/>
      <c r="N18" s="342"/>
      <c r="O18" s="342"/>
      <c r="P18" s="343"/>
      <c r="T18" s="108"/>
      <c r="U18" s="107"/>
      <c r="V18" s="107"/>
      <c r="W18" s="109"/>
      <c r="X18" s="109"/>
    </row>
    <row r="19" spans="2:25" s="104" customFormat="1" ht="19.899999999999999" customHeight="1" thickTop="1" x14ac:dyDescent="0.4">
      <c r="B19" s="110"/>
      <c r="C19" s="111"/>
      <c r="D19" s="88"/>
      <c r="F19" s="105"/>
      <c r="G19" s="88"/>
      <c r="H19" s="88"/>
      <c r="I19" s="344" t="s">
        <v>614</v>
      </c>
      <c r="J19" s="345"/>
      <c r="K19" s="356"/>
      <c r="L19" s="357"/>
      <c r="M19" s="357"/>
      <c r="N19" s="357"/>
      <c r="O19" s="357"/>
      <c r="P19" s="358"/>
      <c r="T19" s="108"/>
      <c r="U19" s="107"/>
      <c r="V19" s="107"/>
      <c r="W19" s="109"/>
      <c r="X19" s="109"/>
    </row>
    <row r="20" spans="2:25" s="104" customFormat="1" ht="19.899999999999999" customHeight="1" x14ac:dyDescent="0.4">
      <c r="B20" s="110"/>
      <c r="C20" s="112"/>
      <c r="D20" s="88"/>
      <c r="F20" s="105"/>
      <c r="G20" s="88"/>
      <c r="H20" s="88"/>
      <c r="I20" s="346" t="s">
        <v>356</v>
      </c>
      <c r="J20" s="347"/>
      <c r="K20" s="113" t="s">
        <v>357</v>
      </c>
      <c r="L20" s="348"/>
      <c r="M20" s="349"/>
      <c r="N20" s="114" t="s">
        <v>358</v>
      </c>
      <c r="O20" s="350"/>
      <c r="P20" s="351"/>
      <c r="T20" s="108"/>
      <c r="U20" s="107"/>
      <c r="V20" s="107"/>
      <c r="W20" s="109"/>
      <c r="X20" s="109"/>
    </row>
    <row r="21" spans="2:25" s="104" customFormat="1" ht="19.899999999999999" customHeight="1" x14ac:dyDescent="0.4">
      <c r="B21" s="110"/>
      <c r="C21" s="112"/>
      <c r="D21" s="88"/>
      <c r="F21" s="105"/>
      <c r="G21" s="88"/>
      <c r="H21" s="88"/>
      <c r="I21" s="352" t="s">
        <v>359</v>
      </c>
      <c r="J21" s="353"/>
      <c r="K21" s="115" t="s">
        <v>360</v>
      </c>
      <c r="L21" s="354"/>
      <c r="M21" s="355"/>
      <c r="N21" s="116" t="s">
        <v>361</v>
      </c>
      <c r="O21" s="339"/>
      <c r="P21" s="340"/>
      <c r="T21" s="117"/>
      <c r="U21" s="107"/>
      <c r="V21" s="107"/>
      <c r="W21" s="109"/>
      <c r="X21" s="109"/>
    </row>
    <row r="22" spans="2:25" ht="19.899999999999999" customHeight="1" x14ac:dyDescent="0.4">
      <c r="B22" s="88"/>
      <c r="C22" s="88"/>
      <c r="F22" s="88"/>
      <c r="H22" s="88"/>
      <c r="Q22" s="88"/>
      <c r="R22" s="88"/>
      <c r="S22" s="88"/>
      <c r="T22" s="88"/>
      <c r="W22" s="88"/>
      <c r="X22" s="88"/>
    </row>
    <row r="23" spans="2:25" ht="19.899999999999999" customHeight="1" x14ac:dyDescent="0.4">
      <c r="B23" s="88"/>
      <c r="C23" s="88"/>
      <c r="F23" s="88"/>
      <c r="H23" s="88"/>
      <c r="Q23" s="88"/>
      <c r="R23" s="88"/>
      <c r="S23" s="88"/>
      <c r="T23" s="88"/>
      <c r="W23" s="88"/>
      <c r="X23" s="88"/>
    </row>
    <row r="24" spans="2:25" ht="19.899999999999999" customHeight="1" x14ac:dyDescent="0.4">
      <c r="B24" s="88"/>
      <c r="C24" s="88"/>
      <c r="F24" s="88"/>
      <c r="H24" s="88"/>
      <c r="Q24" s="88"/>
      <c r="R24" s="88"/>
      <c r="S24" s="88"/>
      <c r="T24" s="88"/>
      <c r="W24" s="88"/>
      <c r="X24" s="88"/>
    </row>
    <row r="25" spans="2:25" x14ac:dyDescent="0.4">
      <c r="C25" s="94"/>
      <c r="D25" s="96"/>
      <c r="Q25" s="88"/>
      <c r="T25" s="118"/>
      <c r="Y25" s="89"/>
    </row>
  </sheetData>
  <sheetProtection algorithmName="SHA-512" hashValue="e6FypOtR274DVkikl1tNP42Et4pGEbHL4dixdNmkEdAvlBGPoT4lls7RkyApv91mT24+RtnShvbeReOTHOlcsw==" saltValue="jNtKnNXoctIbCe4vHMlqpg==" spinCount="100000" sheet="1" selectLockedCells="1"/>
  <mergeCells count="17">
    <mergeCell ref="O13:P13"/>
    <mergeCell ref="B2:Q2"/>
    <mergeCell ref="B3:Q3"/>
    <mergeCell ref="N6:P6"/>
    <mergeCell ref="N7:P7"/>
    <mergeCell ref="M10:N11"/>
    <mergeCell ref="O10:P11"/>
    <mergeCell ref="O12:P12"/>
    <mergeCell ref="O21:P21"/>
    <mergeCell ref="K18:P18"/>
    <mergeCell ref="I19:J19"/>
    <mergeCell ref="I20:J20"/>
    <mergeCell ref="L20:M20"/>
    <mergeCell ref="O20:P20"/>
    <mergeCell ref="I21:J21"/>
    <mergeCell ref="L21:M21"/>
    <mergeCell ref="K19:P19"/>
  </mergeCells>
  <phoneticPr fontId="5"/>
  <conditionalFormatting sqref="B5:B6">
    <cfRule type="expression" dxfId="30" priority="27">
      <formula>B5="回答完了"</formula>
    </cfRule>
  </conditionalFormatting>
  <conditionalFormatting sqref="B16 B18:B21">
    <cfRule type="containsText" dxfId="29" priority="25" operator="containsText" text="未回答">
      <formula>NOT(ISERROR(SEARCH("未回答",B16)))</formula>
    </cfRule>
  </conditionalFormatting>
  <conditionalFormatting sqref="B16 B18:B21">
    <cfRule type="containsText" dxfId="28" priority="24" stopIfTrue="1" operator="containsText" text="回答完了">
      <formula>NOT(ISERROR(SEARCH("回答完了",B16)))</formula>
    </cfRule>
  </conditionalFormatting>
  <conditionalFormatting sqref="B17">
    <cfRule type="containsText" dxfId="27" priority="5" operator="containsText" text="未回答">
      <formula>NOT(ISERROR(SEARCH("未回答",B17)))</formula>
    </cfRule>
  </conditionalFormatting>
  <conditionalFormatting sqref="B17">
    <cfRule type="containsText" dxfId="26" priority="4" stopIfTrue="1" operator="containsText" text="回答完了">
      <formula>NOT(ISERROR(SEARCH("回答完了",B17)))</formula>
    </cfRule>
  </conditionalFormatting>
  <conditionalFormatting sqref="M10:P13">
    <cfRule type="expression" dxfId="25" priority="3">
      <formula>$O$10=0</formula>
    </cfRule>
  </conditionalFormatting>
  <printOptions horizontalCentered="1"/>
  <pageMargins left="0.25" right="0.25" top="0.75" bottom="0.75" header="0.3" footer="0.3"/>
  <pageSetup paperSize="8" scale="60" fitToWidth="0"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2" id="{7AFC393A-A6B6-435E-86E4-A18535EBEEF5}">
            <xm:f>シート2!$T$4=0</xm:f>
            <x14:dxf>
              <font>
                <b val="0"/>
                <i val="0"/>
                <color theme="5" tint="-0.24994659260841701"/>
              </font>
              <fill>
                <patternFill>
                  <bgColor theme="6" tint="0.79998168889431442"/>
                </patternFill>
              </fill>
            </x14:dxf>
          </x14:cfRule>
          <xm:sqref>M12:P12</xm:sqref>
        </x14:conditionalFormatting>
        <x14:conditionalFormatting xmlns:xm="http://schemas.microsoft.com/office/excel/2006/main">
          <x14:cfRule type="expression" priority="1" id="{25C31FAC-A5B2-428E-A486-B278EDE61559}">
            <xm:f>シート3!$V$4=0</xm:f>
            <x14:dxf>
              <font>
                <color theme="5" tint="-0.24994659260841701"/>
              </font>
              <fill>
                <patternFill>
                  <bgColor theme="6" tint="0.79998168889431442"/>
                </patternFill>
              </fill>
            </x14:dxf>
          </x14:cfRule>
          <xm:sqref>M13:P13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3639638-1A2A-4D2B-98E7-336B7AF718B1}">
          <x14:formula1>
            <xm:f>自治体リストR3!$K$3:$K$5</xm:f>
          </x14:formula1>
          <xm:sqref>N7:P7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F9205-8267-4D76-ACC0-8A26BA7F68C3}">
  <sheetPr>
    <tabColor theme="8"/>
  </sheetPr>
  <dimension ref="A2:AE146"/>
  <sheetViews>
    <sheetView showGridLines="0" view="pageBreakPreview" zoomScale="85" zoomScaleNormal="70" zoomScaleSheetLayoutView="85" workbookViewId="0">
      <selection activeCell="J15" sqref="J15"/>
    </sheetView>
  </sheetViews>
  <sheetFormatPr defaultColWidth="9" defaultRowHeight="19.5" x14ac:dyDescent="0.4"/>
  <cols>
    <col min="1" max="1" width="4.625" style="119" customWidth="1"/>
    <col min="2" max="2" width="8.875" style="119" customWidth="1"/>
    <col min="3" max="3" width="10.625" style="119" customWidth="1"/>
    <col min="4" max="7" width="9" style="119"/>
    <col min="8" max="20" width="16.25" style="119" customWidth="1"/>
    <col min="21" max="21" width="16.875" style="119" customWidth="1"/>
    <col min="22" max="22" width="2.625" style="119" customWidth="1"/>
    <col min="23" max="23" width="9" style="119"/>
    <col min="24" max="25" width="17.875" style="122" customWidth="1"/>
    <col min="26" max="26" width="9" style="122"/>
    <col min="27" max="16384" width="9" style="119"/>
  </cols>
  <sheetData>
    <row r="2" spans="2:31" ht="24" x14ac:dyDescent="0.4">
      <c r="B2" s="360" t="s">
        <v>509</v>
      </c>
      <c r="C2" s="360"/>
      <c r="D2" s="360"/>
      <c r="E2" s="360"/>
      <c r="F2" s="360"/>
      <c r="G2" s="360"/>
      <c r="H2" s="360"/>
      <c r="I2" s="360"/>
      <c r="J2" s="360"/>
      <c r="K2" s="360"/>
      <c r="L2" s="360"/>
      <c r="M2" s="360"/>
      <c r="N2" s="360"/>
      <c r="O2" s="360"/>
      <c r="P2" s="360"/>
      <c r="Q2" s="360"/>
      <c r="R2" s="360"/>
      <c r="S2" s="360"/>
      <c r="T2" s="360"/>
      <c r="U2" s="360"/>
      <c r="V2" s="326"/>
      <c r="W2" s="213"/>
      <c r="X2" s="213"/>
      <c r="Y2" s="213"/>
      <c r="Z2" s="213"/>
      <c r="AA2" s="213"/>
      <c r="AB2" s="213"/>
      <c r="AC2" s="213"/>
      <c r="AD2" s="213"/>
      <c r="AE2" s="213"/>
    </row>
    <row r="3" spans="2:31" ht="21" customHeight="1" x14ac:dyDescent="0.4">
      <c r="B3" s="426" t="s">
        <v>692</v>
      </c>
      <c r="C3" s="426"/>
      <c r="D3" s="426"/>
      <c r="E3" s="426"/>
      <c r="F3" s="426"/>
      <c r="G3" s="426"/>
      <c r="H3" s="426"/>
      <c r="I3" s="426"/>
      <c r="J3" s="120"/>
      <c r="K3" s="120"/>
      <c r="L3" s="120"/>
      <c r="M3" s="120"/>
      <c r="N3" s="120"/>
      <c r="O3" s="120"/>
      <c r="P3" s="120"/>
      <c r="Q3" s="120"/>
      <c r="R3" s="424"/>
      <c r="S3" s="424"/>
      <c r="T3" s="121"/>
      <c r="U3" s="120"/>
      <c r="V3" s="120"/>
    </row>
    <row r="4" spans="2:31" ht="82.5" customHeight="1" x14ac:dyDescent="0.4">
      <c r="B4" s="426"/>
      <c r="C4" s="426"/>
      <c r="D4" s="426"/>
      <c r="E4" s="426"/>
      <c r="F4" s="426"/>
      <c r="G4" s="426"/>
      <c r="H4" s="426"/>
      <c r="I4" s="426"/>
      <c r="J4" s="120"/>
      <c r="K4" s="120"/>
      <c r="L4" s="120"/>
      <c r="M4" s="120"/>
      <c r="N4" s="120"/>
      <c r="O4" s="120"/>
      <c r="P4" s="120"/>
      <c r="Q4" s="123"/>
      <c r="R4" s="424" t="s">
        <v>680</v>
      </c>
      <c r="S4" s="424"/>
      <c r="T4" s="121">
        <f>COUNTIF(X22:Y148,"ERR")</f>
        <v>0</v>
      </c>
      <c r="U4" s="120"/>
      <c r="V4" s="120"/>
    </row>
    <row r="5" spans="2:31" ht="18.75" customHeight="1" x14ac:dyDescent="0.4">
      <c r="B5" s="426"/>
      <c r="C5" s="426"/>
      <c r="D5" s="426"/>
      <c r="E5" s="426"/>
      <c r="F5" s="426"/>
      <c r="G5" s="426"/>
      <c r="H5" s="426"/>
      <c r="I5" s="426"/>
      <c r="J5" s="120"/>
      <c r="K5" s="120"/>
      <c r="L5" s="120"/>
      <c r="M5" s="120"/>
      <c r="N5" s="120"/>
      <c r="O5" s="120"/>
      <c r="P5" s="120"/>
      <c r="Q5" s="424"/>
      <c r="R5" s="425"/>
      <c r="S5" s="121"/>
      <c r="T5" s="120"/>
      <c r="U5" s="120"/>
      <c r="V5" s="120"/>
    </row>
    <row r="7" spans="2:31" x14ac:dyDescent="0.4">
      <c r="Y7" s="122" t="s">
        <v>627</v>
      </c>
    </row>
    <row r="8" spans="2:31" x14ac:dyDescent="0.4">
      <c r="B8" s="124" t="s">
        <v>562</v>
      </c>
      <c r="C8" s="125" t="s">
        <v>563</v>
      </c>
      <c r="Y8" s="122">
        <f>シート1!N7</f>
        <v>0</v>
      </c>
    </row>
    <row r="9" spans="2:31" x14ac:dyDescent="0.4">
      <c r="C9" s="125" t="s">
        <v>564</v>
      </c>
    </row>
    <row r="11" spans="2:31" x14ac:dyDescent="0.4">
      <c r="C11" s="126" t="s">
        <v>0</v>
      </c>
    </row>
    <row r="12" spans="2:31" ht="30.75" customHeight="1" x14ac:dyDescent="0.4">
      <c r="C12" s="429" t="s">
        <v>38</v>
      </c>
      <c r="D12" s="403"/>
      <c r="E12" s="403"/>
      <c r="F12" s="403"/>
      <c r="G12" s="403"/>
      <c r="H12" s="447" t="s">
        <v>45</v>
      </c>
      <c r="I12" s="403" t="s">
        <v>42</v>
      </c>
      <c r="J12" s="403"/>
      <c r="K12" s="403"/>
      <c r="L12" s="403"/>
      <c r="M12" s="403"/>
      <c r="N12" s="403"/>
      <c r="O12" s="127"/>
    </row>
    <row r="13" spans="2:31" ht="30.75" customHeight="1" x14ac:dyDescent="0.4">
      <c r="C13" s="428"/>
      <c r="D13" s="427" t="s">
        <v>39</v>
      </c>
      <c r="E13" s="428"/>
      <c r="F13" s="428"/>
      <c r="G13" s="428"/>
      <c r="H13" s="448"/>
      <c r="I13" s="373" t="s">
        <v>41</v>
      </c>
      <c r="J13" s="430"/>
      <c r="K13" s="431"/>
      <c r="L13" s="373" t="s">
        <v>44</v>
      </c>
      <c r="M13" s="430"/>
      <c r="N13" s="431"/>
    </row>
    <row r="14" spans="2:31" ht="39" x14ac:dyDescent="0.4">
      <c r="C14" s="403"/>
      <c r="D14" s="128"/>
      <c r="E14" s="403" t="s">
        <v>40</v>
      </c>
      <c r="F14" s="403"/>
      <c r="G14" s="403"/>
      <c r="H14" s="449"/>
      <c r="I14" s="403"/>
      <c r="J14" s="335" t="s">
        <v>715</v>
      </c>
      <c r="K14" s="335" t="s">
        <v>43</v>
      </c>
      <c r="L14" s="403"/>
      <c r="M14" s="335" t="s">
        <v>715</v>
      </c>
      <c r="N14" s="335" t="s">
        <v>43</v>
      </c>
    </row>
    <row r="15" spans="2:31" x14ac:dyDescent="0.4">
      <c r="C15" s="432" t="s">
        <v>2</v>
      </c>
      <c r="D15" s="435" t="s">
        <v>3</v>
      </c>
      <c r="E15" s="436"/>
      <c r="F15" s="436"/>
      <c r="G15" s="437"/>
      <c r="H15" s="129">
        <f t="shared" ref="H15:H20" si="0">I15+L15</f>
        <v>0</v>
      </c>
      <c r="I15" s="129">
        <f t="shared" ref="I15:I20" si="1">J15+K15</f>
        <v>0</v>
      </c>
      <c r="J15" s="1"/>
      <c r="K15" s="1"/>
      <c r="L15" s="129">
        <f t="shared" ref="L15:L20" si="2">M15+N15</f>
        <v>0</v>
      </c>
      <c r="M15" s="1"/>
      <c r="N15" s="1"/>
    </row>
    <row r="16" spans="2:31" x14ac:dyDescent="0.4">
      <c r="C16" s="433"/>
      <c r="D16" s="438"/>
      <c r="E16" s="439"/>
      <c r="F16" s="439"/>
      <c r="G16" s="440"/>
      <c r="H16" s="205">
        <f t="shared" si="0"/>
        <v>0</v>
      </c>
      <c r="I16" s="205">
        <f t="shared" si="1"/>
        <v>0</v>
      </c>
      <c r="J16" s="207"/>
      <c r="K16" s="207"/>
      <c r="L16" s="205">
        <f t="shared" si="2"/>
        <v>0</v>
      </c>
      <c r="M16" s="207"/>
      <c r="N16" s="207"/>
    </row>
    <row r="17" spans="3:24" x14ac:dyDescent="0.4">
      <c r="C17" s="433"/>
      <c r="D17" s="441" t="s">
        <v>4</v>
      </c>
      <c r="E17" s="442"/>
      <c r="F17" s="442"/>
      <c r="G17" s="443"/>
      <c r="H17" s="129">
        <f t="shared" si="0"/>
        <v>0</v>
      </c>
      <c r="I17" s="129">
        <f t="shared" si="1"/>
        <v>0</v>
      </c>
      <c r="J17" s="1"/>
      <c r="K17" s="1"/>
      <c r="L17" s="129">
        <f t="shared" si="2"/>
        <v>0</v>
      </c>
      <c r="M17" s="1"/>
      <c r="N17" s="1"/>
    </row>
    <row r="18" spans="3:24" ht="20.25" thickBot="1" x14ac:dyDescent="0.45">
      <c r="C18" s="433"/>
      <c r="D18" s="444"/>
      <c r="E18" s="445"/>
      <c r="F18" s="445"/>
      <c r="G18" s="446"/>
      <c r="H18" s="205">
        <f t="shared" si="0"/>
        <v>0</v>
      </c>
      <c r="I18" s="205">
        <f t="shared" si="1"/>
        <v>0</v>
      </c>
      <c r="J18" s="207"/>
      <c r="K18" s="207"/>
      <c r="L18" s="205">
        <f t="shared" si="2"/>
        <v>0</v>
      </c>
      <c r="M18" s="207"/>
      <c r="N18" s="207"/>
    </row>
    <row r="19" spans="3:24" ht="20.25" thickTop="1" x14ac:dyDescent="0.4">
      <c r="C19" s="433"/>
      <c r="D19" s="406" t="s">
        <v>5</v>
      </c>
      <c r="E19" s="407"/>
      <c r="F19" s="407"/>
      <c r="G19" s="408"/>
      <c r="H19" s="134">
        <f t="shared" si="0"/>
        <v>0</v>
      </c>
      <c r="I19" s="134">
        <f t="shared" si="1"/>
        <v>0</v>
      </c>
      <c r="J19" s="134">
        <f>J15+J17</f>
        <v>0</v>
      </c>
      <c r="K19" s="134">
        <f>K15+K17</f>
        <v>0</v>
      </c>
      <c r="L19" s="134">
        <f t="shared" si="2"/>
        <v>0</v>
      </c>
      <c r="M19" s="134">
        <f>M15+M17</f>
        <v>0</v>
      </c>
      <c r="N19" s="134">
        <f>N15+N17</f>
        <v>0</v>
      </c>
    </row>
    <row r="20" spans="3:24" x14ac:dyDescent="0.4">
      <c r="C20" s="433"/>
      <c r="D20" s="406"/>
      <c r="E20" s="407"/>
      <c r="F20" s="407"/>
      <c r="G20" s="408"/>
      <c r="H20" s="205">
        <f t="shared" si="0"/>
        <v>0</v>
      </c>
      <c r="I20" s="205">
        <f t="shared" si="1"/>
        <v>0</v>
      </c>
      <c r="J20" s="205">
        <f>J16+J18</f>
        <v>0</v>
      </c>
      <c r="K20" s="205">
        <f>K16+K18</f>
        <v>0</v>
      </c>
      <c r="L20" s="205">
        <f t="shared" si="2"/>
        <v>0</v>
      </c>
      <c r="M20" s="205">
        <f>M16+M18</f>
        <v>0</v>
      </c>
      <c r="N20" s="205">
        <f>N16+N18</f>
        <v>0</v>
      </c>
      <c r="X20" s="130" t="s">
        <v>653</v>
      </c>
    </row>
    <row r="21" spans="3:24" x14ac:dyDescent="0.4">
      <c r="C21" s="433"/>
      <c r="D21" s="131"/>
      <c r="E21" s="409" t="s">
        <v>6</v>
      </c>
      <c r="F21" s="410"/>
      <c r="G21" s="411"/>
      <c r="H21" s="1"/>
      <c r="I21" s="415"/>
      <c r="J21" s="416"/>
      <c r="K21" s="416"/>
      <c r="L21" s="416"/>
      <c r="M21" s="416"/>
      <c r="N21" s="417"/>
      <c r="X21" s="132" t="str">
        <f>IF(H19=SUM(H21:H23),"OK","ERR")</f>
        <v>OK</v>
      </c>
    </row>
    <row r="22" spans="3:24" x14ac:dyDescent="0.4">
      <c r="C22" s="433"/>
      <c r="D22" s="131"/>
      <c r="E22" s="409" t="s">
        <v>7</v>
      </c>
      <c r="F22" s="410"/>
      <c r="G22" s="411"/>
      <c r="H22" s="1"/>
      <c r="I22" s="418"/>
      <c r="J22" s="419"/>
      <c r="K22" s="419"/>
      <c r="L22" s="419"/>
      <c r="M22" s="419"/>
      <c r="N22" s="420"/>
    </row>
    <row r="23" spans="3:24" x14ac:dyDescent="0.4">
      <c r="C23" s="434"/>
      <c r="D23" s="133"/>
      <c r="E23" s="412" t="s">
        <v>8</v>
      </c>
      <c r="F23" s="413"/>
      <c r="G23" s="414"/>
      <c r="H23" s="2"/>
      <c r="I23" s="421"/>
      <c r="J23" s="422"/>
      <c r="K23" s="422"/>
      <c r="L23" s="422"/>
      <c r="M23" s="422"/>
      <c r="N23" s="423"/>
    </row>
    <row r="24" spans="3:24" x14ac:dyDescent="0.4">
      <c r="C24" s="432" t="s">
        <v>9</v>
      </c>
      <c r="D24" s="441" t="s">
        <v>10</v>
      </c>
      <c r="E24" s="436"/>
      <c r="F24" s="436"/>
      <c r="G24" s="437"/>
      <c r="H24" s="129">
        <f t="shared" ref="H24:H29" si="3">I24+L24</f>
        <v>0</v>
      </c>
      <c r="I24" s="129">
        <f t="shared" ref="I24:I29" si="4">J24+K24</f>
        <v>0</v>
      </c>
      <c r="J24" s="1"/>
      <c r="K24" s="1"/>
      <c r="L24" s="129">
        <f t="shared" ref="L24:L29" si="5">M24+N24</f>
        <v>0</v>
      </c>
      <c r="M24" s="1"/>
      <c r="N24" s="1"/>
    </row>
    <row r="25" spans="3:24" x14ac:dyDescent="0.4">
      <c r="C25" s="433"/>
      <c r="D25" s="438"/>
      <c r="E25" s="439"/>
      <c r="F25" s="439"/>
      <c r="G25" s="440"/>
      <c r="H25" s="205">
        <f t="shared" si="3"/>
        <v>0</v>
      </c>
      <c r="I25" s="205">
        <f t="shared" si="4"/>
        <v>0</v>
      </c>
      <c r="J25" s="207"/>
      <c r="K25" s="207"/>
      <c r="L25" s="205">
        <f t="shared" si="5"/>
        <v>0</v>
      </c>
      <c r="M25" s="207"/>
      <c r="N25" s="207"/>
    </row>
    <row r="26" spans="3:24" x14ac:dyDescent="0.4">
      <c r="C26" s="433"/>
      <c r="D26" s="441" t="s">
        <v>11</v>
      </c>
      <c r="E26" s="442"/>
      <c r="F26" s="442"/>
      <c r="G26" s="443"/>
      <c r="H26" s="129">
        <f t="shared" si="3"/>
        <v>0</v>
      </c>
      <c r="I26" s="129">
        <f t="shared" si="4"/>
        <v>0</v>
      </c>
      <c r="J26" s="1"/>
      <c r="K26" s="1"/>
      <c r="L26" s="129">
        <f t="shared" si="5"/>
        <v>0</v>
      </c>
      <c r="M26" s="1"/>
      <c r="N26" s="1"/>
    </row>
    <row r="27" spans="3:24" ht="20.25" thickBot="1" x14ac:dyDescent="0.45">
      <c r="C27" s="433"/>
      <c r="D27" s="444"/>
      <c r="E27" s="445"/>
      <c r="F27" s="445"/>
      <c r="G27" s="446"/>
      <c r="H27" s="205">
        <f t="shared" si="3"/>
        <v>0</v>
      </c>
      <c r="I27" s="205">
        <f t="shared" si="4"/>
        <v>0</v>
      </c>
      <c r="J27" s="207"/>
      <c r="K27" s="207"/>
      <c r="L27" s="205">
        <f t="shared" si="5"/>
        <v>0</v>
      </c>
      <c r="M27" s="207"/>
      <c r="N27" s="207"/>
    </row>
    <row r="28" spans="3:24" ht="20.25" thickTop="1" x14ac:dyDescent="0.4">
      <c r="C28" s="433"/>
      <c r="D28" s="406" t="s">
        <v>5</v>
      </c>
      <c r="E28" s="407"/>
      <c r="F28" s="407"/>
      <c r="G28" s="408"/>
      <c r="H28" s="134">
        <f t="shared" si="3"/>
        <v>0</v>
      </c>
      <c r="I28" s="134">
        <f t="shared" si="4"/>
        <v>0</v>
      </c>
      <c r="J28" s="134">
        <f>J24+J26</f>
        <v>0</v>
      </c>
      <c r="K28" s="134">
        <f>K24+K26</f>
        <v>0</v>
      </c>
      <c r="L28" s="134">
        <f t="shared" si="5"/>
        <v>0</v>
      </c>
      <c r="M28" s="134">
        <f>M24+M26</f>
        <v>0</v>
      </c>
      <c r="N28" s="134">
        <f>N24+N26</f>
        <v>0</v>
      </c>
    </row>
    <row r="29" spans="3:24" x14ac:dyDescent="0.4">
      <c r="C29" s="433"/>
      <c r="D29" s="406"/>
      <c r="E29" s="407"/>
      <c r="F29" s="407"/>
      <c r="G29" s="408"/>
      <c r="H29" s="205">
        <f t="shared" si="3"/>
        <v>0</v>
      </c>
      <c r="I29" s="205">
        <f t="shared" si="4"/>
        <v>0</v>
      </c>
      <c r="J29" s="205">
        <f>J25+J27</f>
        <v>0</v>
      </c>
      <c r="K29" s="205">
        <f>K25+K27</f>
        <v>0</v>
      </c>
      <c r="L29" s="205">
        <f t="shared" si="5"/>
        <v>0</v>
      </c>
      <c r="M29" s="205">
        <f>M25+M27</f>
        <v>0</v>
      </c>
      <c r="N29" s="205">
        <f>N25+N27</f>
        <v>0</v>
      </c>
      <c r="X29" s="130" t="s">
        <v>653</v>
      </c>
    </row>
    <row r="30" spans="3:24" x14ac:dyDescent="0.4">
      <c r="C30" s="433"/>
      <c r="D30" s="131"/>
      <c r="E30" s="409" t="s">
        <v>6</v>
      </c>
      <c r="F30" s="410"/>
      <c r="G30" s="411"/>
      <c r="H30" s="1"/>
      <c r="I30" s="415"/>
      <c r="J30" s="416"/>
      <c r="K30" s="416"/>
      <c r="L30" s="416"/>
      <c r="M30" s="416"/>
      <c r="N30" s="417"/>
      <c r="X30" s="132" t="str">
        <f>IF(H28=SUM(H30:H32),"OK","ERR")</f>
        <v>OK</v>
      </c>
    </row>
    <row r="31" spans="3:24" x14ac:dyDescent="0.4">
      <c r="C31" s="433"/>
      <c r="D31" s="131"/>
      <c r="E31" s="409" t="s">
        <v>7</v>
      </c>
      <c r="F31" s="410"/>
      <c r="G31" s="411"/>
      <c r="H31" s="1"/>
      <c r="I31" s="418"/>
      <c r="J31" s="419"/>
      <c r="K31" s="419"/>
      <c r="L31" s="419"/>
      <c r="M31" s="419"/>
      <c r="N31" s="420"/>
    </row>
    <row r="32" spans="3:24" x14ac:dyDescent="0.4">
      <c r="C32" s="434"/>
      <c r="D32" s="133"/>
      <c r="E32" s="412" t="s">
        <v>8</v>
      </c>
      <c r="F32" s="413"/>
      <c r="G32" s="414"/>
      <c r="H32" s="2"/>
      <c r="I32" s="421"/>
      <c r="J32" s="422"/>
      <c r="K32" s="422"/>
      <c r="L32" s="422"/>
      <c r="M32" s="422"/>
      <c r="N32" s="423"/>
    </row>
    <row r="33" spans="3:24" ht="19.5" customHeight="1" x14ac:dyDescent="0.4">
      <c r="C33" s="433" t="s">
        <v>47</v>
      </c>
      <c r="D33" s="441" t="s">
        <v>46</v>
      </c>
      <c r="E33" s="436"/>
      <c r="F33" s="436"/>
      <c r="G33" s="437"/>
      <c r="H33" s="129">
        <f>I33+L33</f>
        <v>0</v>
      </c>
      <c r="I33" s="129">
        <f>J33+K33</f>
        <v>0</v>
      </c>
      <c r="J33" s="1"/>
      <c r="K33" s="1"/>
      <c r="L33" s="129">
        <f>M33+N33</f>
        <v>0</v>
      </c>
      <c r="M33" s="1"/>
      <c r="N33" s="1"/>
    </row>
    <row r="34" spans="3:24" ht="20.25" thickBot="1" x14ac:dyDescent="0.45">
      <c r="C34" s="433"/>
      <c r="D34" s="458"/>
      <c r="E34" s="459"/>
      <c r="F34" s="459"/>
      <c r="G34" s="460"/>
      <c r="H34" s="205">
        <f>I34+L34</f>
        <v>0</v>
      </c>
      <c r="I34" s="205">
        <f>J34+K34</f>
        <v>0</v>
      </c>
      <c r="J34" s="207"/>
      <c r="K34" s="207"/>
      <c r="L34" s="205">
        <f>M34+N34</f>
        <v>0</v>
      </c>
      <c r="M34" s="207"/>
      <c r="N34" s="207"/>
    </row>
    <row r="35" spans="3:24" ht="20.25" thickTop="1" x14ac:dyDescent="0.4">
      <c r="C35" s="433"/>
      <c r="D35" s="406" t="s">
        <v>5</v>
      </c>
      <c r="E35" s="407"/>
      <c r="F35" s="407"/>
      <c r="G35" s="408"/>
      <c r="H35" s="134">
        <f>I35+L35</f>
        <v>0</v>
      </c>
      <c r="I35" s="134">
        <f>J35+K35</f>
        <v>0</v>
      </c>
      <c r="J35" s="134">
        <f>J33</f>
        <v>0</v>
      </c>
      <c r="K35" s="134">
        <f>K33</f>
        <v>0</v>
      </c>
      <c r="L35" s="134">
        <f>M35+N35</f>
        <v>0</v>
      </c>
      <c r="M35" s="134">
        <f>M33</f>
        <v>0</v>
      </c>
      <c r="N35" s="134">
        <f>N33</f>
        <v>0</v>
      </c>
    </row>
    <row r="36" spans="3:24" x14ac:dyDescent="0.4">
      <c r="C36" s="433"/>
      <c r="D36" s="406"/>
      <c r="E36" s="407"/>
      <c r="F36" s="407"/>
      <c r="G36" s="408"/>
      <c r="H36" s="205">
        <f>I36+L36</f>
        <v>0</v>
      </c>
      <c r="I36" s="205">
        <f>J36+K36</f>
        <v>0</v>
      </c>
      <c r="J36" s="205">
        <f>J34</f>
        <v>0</v>
      </c>
      <c r="K36" s="205">
        <f>K34</f>
        <v>0</v>
      </c>
      <c r="L36" s="205">
        <f>M36+N36</f>
        <v>0</v>
      </c>
      <c r="M36" s="205">
        <f>M34</f>
        <v>0</v>
      </c>
      <c r="N36" s="205">
        <f>N34</f>
        <v>0</v>
      </c>
      <c r="X36" s="130" t="s">
        <v>653</v>
      </c>
    </row>
    <row r="37" spans="3:24" x14ac:dyDescent="0.4">
      <c r="C37" s="433"/>
      <c r="D37" s="131"/>
      <c r="E37" s="409" t="s">
        <v>6</v>
      </c>
      <c r="F37" s="410"/>
      <c r="G37" s="411"/>
      <c r="H37" s="1"/>
      <c r="I37" s="415"/>
      <c r="J37" s="416"/>
      <c r="K37" s="416"/>
      <c r="L37" s="416"/>
      <c r="M37" s="416"/>
      <c r="N37" s="417"/>
      <c r="X37" s="132" t="str">
        <f>IF(H35=SUM(H37:H39),"OK","ERR")</f>
        <v>OK</v>
      </c>
    </row>
    <row r="38" spans="3:24" x14ac:dyDescent="0.4">
      <c r="C38" s="433"/>
      <c r="D38" s="131"/>
      <c r="E38" s="409" t="s">
        <v>7</v>
      </c>
      <c r="F38" s="410"/>
      <c r="G38" s="411"/>
      <c r="H38" s="1"/>
      <c r="I38" s="418"/>
      <c r="J38" s="419"/>
      <c r="K38" s="419"/>
      <c r="L38" s="419"/>
      <c r="M38" s="419"/>
      <c r="N38" s="420"/>
    </row>
    <row r="39" spans="3:24" x14ac:dyDescent="0.4">
      <c r="C39" s="434"/>
      <c r="D39" s="133"/>
      <c r="E39" s="412" t="s">
        <v>8</v>
      </c>
      <c r="F39" s="413"/>
      <c r="G39" s="414"/>
      <c r="H39" s="2"/>
      <c r="I39" s="421"/>
      <c r="J39" s="422"/>
      <c r="K39" s="422"/>
      <c r="L39" s="422"/>
      <c r="M39" s="422"/>
      <c r="N39" s="423"/>
    </row>
    <row r="40" spans="3:24" x14ac:dyDescent="0.4">
      <c r="C40" s="432" t="s">
        <v>48</v>
      </c>
      <c r="D40" s="441" t="s">
        <v>49</v>
      </c>
      <c r="E40" s="436"/>
      <c r="F40" s="436"/>
      <c r="G40" s="437"/>
      <c r="H40" s="129">
        <f t="shared" ref="H40:H47" si="6">I40+L40</f>
        <v>0</v>
      </c>
      <c r="I40" s="129">
        <f t="shared" ref="I40:I47" si="7">J40+K40</f>
        <v>0</v>
      </c>
      <c r="J40" s="1"/>
      <c r="K40" s="1"/>
      <c r="L40" s="129">
        <f t="shared" ref="L40:L47" si="8">M40+N40</f>
        <v>0</v>
      </c>
      <c r="M40" s="1"/>
      <c r="N40" s="1"/>
    </row>
    <row r="41" spans="3:24" x14ac:dyDescent="0.4">
      <c r="C41" s="433"/>
      <c r="D41" s="438"/>
      <c r="E41" s="439"/>
      <c r="F41" s="439"/>
      <c r="G41" s="440"/>
      <c r="H41" s="205">
        <f t="shared" si="6"/>
        <v>0</v>
      </c>
      <c r="I41" s="205">
        <f t="shared" si="7"/>
        <v>0</v>
      </c>
      <c r="J41" s="207"/>
      <c r="K41" s="207"/>
      <c r="L41" s="205">
        <f t="shared" si="8"/>
        <v>0</v>
      </c>
      <c r="M41" s="207"/>
      <c r="N41" s="207"/>
    </row>
    <row r="42" spans="3:24" x14ac:dyDescent="0.4">
      <c r="C42" s="433"/>
      <c r="D42" s="441" t="s">
        <v>50</v>
      </c>
      <c r="E42" s="442"/>
      <c r="F42" s="442"/>
      <c r="G42" s="443"/>
      <c r="H42" s="129">
        <f t="shared" si="6"/>
        <v>0</v>
      </c>
      <c r="I42" s="129">
        <f t="shared" si="7"/>
        <v>0</v>
      </c>
      <c r="J42" s="1"/>
      <c r="K42" s="1"/>
      <c r="L42" s="129">
        <f t="shared" si="8"/>
        <v>0</v>
      </c>
      <c r="M42" s="1"/>
      <c r="N42" s="1"/>
    </row>
    <row r="43" spans="3:24" ht="20.25" thickBot="1" x14ac:dyDescent="0.45">
      <c r="C43" s="433"/>
      <c r="D43" s="444"/>
      <c r="E43" s="445"/>
      <c r="F43" s="445"/>
      <c r="G43" s="446"/>
      <c r="H43" s="205">
        <f t="shared" si="6"/>
        <v>0</v>
      </c>
      <c r="I43" s="205">
        <f t="shared" si="7"/>
        <v>0</v>
      </c>
      <c r="J43" s="207"/>
      <c r="K43" s="207"/>
      <c r="L43" s="205">
        <f t="shared" si="8"/>
        <v>0</v>
      </c>
      <c r="M43" s="207"/>
      <c r="N43" s="207"/>
    </row>
    <row r="44" spans="3:24" ht="20.25" thickTop="1" x14ac:dyDescent="0.4">
      <c r="C44" s="433"/>
      <c r="D44" s="469" t="s">
        <v>5</v>
      </c>
      <c r="E44" s="470"/>
      <c r="F44" s="470"/>
      <c r="G44" s="471"/>
      <c r="H44" s="134">
        <f t="shared" si="6"/>
        <v>0</v>
      </c>
      <c r="I44" s="134">
        <f t="shared" si="7"/>
        <v>0</v>
      </c>
      <c r="J44" s="134">
        <f>J40+J42</f>
        <v>0</v>
      </c>
      <c r="K44" s="134">
        <f>K40+K42</f>
        <v>0</v>
      </c>
      <c r="L44" s="134">
        <f t="shared" si="8"/>
        <v>0</v>
      </c>
      <c r="M44" s="134">
        <f>M40+M42</f>
        <v>0</v>
      </c>
      <c r="N44" s="134">
        <f>N40+N42</f>
        <v>0</v>
      </c>
    </row>
    <row r="45" spans="3:24" ht="20.25" thickBot="1" x14ac:dyDescent="0.45">
      <c r="C45" s="468"/>
      <c r="D45" s="458"/>
      <c r="E45" s="459"/>
      <c r="F45" s="459"/>
      <c r="G45" s="460"/>
      <c r="H45" s="205">
        <f t="shared" si="6"/>
        <v>0</v>
      </c>
      <c r="I45" s="205">
        <f t="shared" si="7"/>
        <v>0</v>
      </c>
      <c r="J45" s="205">
        <f>J41+J43</f>
        <v>0</v>
      </c>
      <c r="K45" s="205">
        <f>K41+K43</f>
        <v>0</v>
      </c>
      <c r="L45" s="205">
        <f t="shared" si="8"/>
        <v>0</v>
      </c>
      <c r="M45" s="205">
        <f>M41+M43</f>
        <v>0</v>
      </c>
      <c r="N45" s="205">
        <f>N41+N43</f>
        <v>0</v>
      </c>
    </row>
    <row r="46" spans="3:24" ht="20.25" thickTop="1" x14ac:dyDescent="0.4">
      <c r="C46" s="406" t="s">
        <v>15</v>
      </c>
      <c r="D46" s="407"/>
      <c r="E46" s="407"/>
      <c r="F46" s="407"/>
      <c r="G46" s="408"/>
      <c r="H46" s="134">
        <f t="shared" si="6"/>
        <v>0</v>
      </c>
      <c r="I46" s="134">
        <f t="shared" si="7"/>
        <v>0</v>
      </c>
      <c r="J46" s="134">
        <f>J19+J28+J35+J44</f>
        <v>0</v>
      </c>
      <c r="K46" s="134">
        <f>K19+K28+K35+K44</f>
        <v>0</v>
      </c>
      <c r="L46" s="134">
        <f t="shared" si="8"/>
        <v>0</v>
      </c>
      <c r="M46" s="134">
        <f>M19+M28+M35+M44</f>
        <v>0</v>
      </c>
      <c r="N46" s="134">
        <f>N19+N28+N35+N44</f>
        <v>0</v>
      </c>
    </row>
    <row r="47" spans="3:24" x14ac:dyDescent="0.4">
      <c r="C47" s="438"/>
      <c r="D47" s="439"/>
      <c r="E47" s="439"/>
      <c r="F47" s="439"/>
      <c r="G47" s="440"/>
      <c r="H47" s="205">
        <f t="shared" si="6"/>
        <v>0</v>
      </c>
      <c r="I47" s="205">
        <f t="shared" si="7"/>
        <v>0</v>
      </c>
      <c r="J47" s="205">
        <f>J20+J29+J36+J45</f>
        <v>0</v>
      </c>
      <c r="K47" s="205">
        <f>K20+K29+K36+K45</f>
        <v>0</v>
      </c>
      <c r="L47" s="205">
        <f t="shared" si="8"/>
        <v>0</v>
      </c>
      <c r="M47" s="205">
        <f>M20+M29+M36+M45</f>
        <v>0</v>
      </c>
      <c r="N47" s="205">
        <f>N20+N29+N36+N45</f>
        <v>0</v>
      </c>
    </row>
    <row r="49" spans="3:24" x14ac:dyDescent="0.4">
      <c r="C49" s="125" t="s">
        <v>13</v>
      </c>
    </row>
    <row r="50" spans="3:24" ht="30.75" customHeight="1" x14ac:dyDescent="0.4">
      <c r="C50" s="429" t="s">
        <v>38</v>
      </c>
      <c r="D50" s="403"/>
      <c r="E50" s="403"/>
      <c r="F50" s="403"/>
      <c r="G50" s="403"/>
      <c r="H50" s="447" t="s">
        <v>45</v>
      </c>
    </row>
    <row r="51" spans="3:24" ht="30.75" customHeight="1" x14ac:dyDescent="0.4">
      <c r="C51" s="428"/>
      <c r="D51" s="427" t="s">
        <v>39</v>
      </c>
      <c r="E51" s="428"/>
      <c r="F51" s="428"/>
      <c r="G51" s="428"/>
      <c r="H51" s="448"/>
    </row>
    <row r="52" spans="3:24" ht="30.75" customHeight="1" x14ac:dyDescent="0.4">
      <c r="C52" s="403"/>
      <c r="D52" s="128"/>
      <c r="E52" s="403" t="s">
        <v>53</v>
      </c>
      <c r="F52" s="403"/>
      <c r="G52" s="403"/>
      <c r="H52" s="449"/>
    </row>
    <row r="53" spans="3:24" x14ac:dyDescent="0.4">
      <c r="C53" s="432"/>
      <c r="D53" s="472" t="s">
        <v>14</v>
      </c>
      <c r="E53" s="473"/>
      <c r="F53" s="473"/>
      <c r="G53" s="473"/>
      <c r="H53" s="1"/>
    </row>
    <row r="54" spans="3:24" ht="20.25" thickBot="1" x14ac:dyDescent="0.45">
      <c r="C54" s="433"/>
      <c r="D54" s="474"/>
      <c r="E54" s="475"/>
      <c r="F54" s="475"/>
      <c r="G54" s="475"/>
      <c r="H54" s="208"/>
    </row>
    <row r="55" spans="3:24" ht="20.25" thickTop="1" x14ac:dyDescent="0.4">
      <c r="C55" s="433"/>
      <c r="D55" s="469" t="s">
        <v>15</v>
      </c>
      <c r="E55" s="470"/>
      <c r="F55" s="470"/>
      <c r="G55" s="470"/>
      <c r="H55" s="129">
        <f>H53</f>
        <v>0</v>
      </c>
      <c r="X55" s="130" t="s">
        <v>653</v>
      </c>
    </row>
    <row r="56" spans="3:24" ht="20.25" thickBot="1" x14ac:dyDescent="0.45">
      <c r="C56" s="433"/>
      <c r="D56" s="406"/>
      <c r="E56" s="407"/>
      <c r="F56" s="407"/>
      <c r="G56" s="407"/>
      <c r="H56" s="206">
        <f>H54</f>
        <v>0</v>
      </c>
      <c r="X56" s="132" t="str">
        <f>IF(H55=SUM(H57:H59),"OK","ERR")</f>
        <v>OK</v>
      </c>
    </row>
    <row r="57" spans="3:24" ht="20.25" thickTop="1" x14ac:dyDescent="0.4">
      <c r="C57" s="433"/>
      <c r="D57" s="135"/>
      <c r="E57" s="409" t="s">
        <v>6</v>
      </c>
      <c r="F57" s="410"/>
      <c r="G57" s="411"/>
      <c r="H57" s="209"/>
    </row>
    <row r="58" spans="3:24" x14ac:dyDescent="0.4">
      <c r="C58" s="433"/>
      <c r="D58" s="131"/>
      <c r="E58" s="409" t="s">
        <v>7</v>
      </c>
      <c r="F58" s="410"/>
      <c r="G58" s="411"/>
      <c r="H58" s="1"/>
    </row>
    <row r="59" spans="3:24" x14ac:dyDescent="0.4">
      <c r="C59" s="434"/>
      <c r="D59" s="136"/>
      <c r="E59" s="412" t="s">
        <v>8</v>
      </c>
      <c r="F59" s="413"/>
      <c r="G59" s="414"/>
      <c r="H59" s="2"/>
    </row>
    <row r="61" spans="3:24" x14ac:dyDescent="0.4">
      <c r="C61" s="125" t="s">
        <v>51</v>
      </c>
    </row>
    <row r="62" spans="3:24" ht="19.5" customHeight="1" x14ac:dyDescent="0.4">
      <c r="C62" s="392" t="s">
        <v>1</v>
      </c>
      <c r="D62" s="393"/>
      <c r="E62" s="393"/>
      <c r="F62" s="393"/>
      <c r="G62" s="394"/>
      <c r="H62" s="390" t="s">
        <v>16</v>
      </c>
      <c r="I62" s="393" t="s">
        <v>616</v>
      </c>
      <c r="J62" s="393"/>
      <c r="K62" s="393"/>
      <c r="L62" s="393"/>
      <c r="M62" s="393"/>
      <c r="N62" s="393"/>
      <c r="O62" s="393"/>
      <c r="P62" s="392" t="s">
        <v>17</v>
      </c>
      <c r="Q62" s="394"/>
    </row>
    <row r="63" spans="3:24" x14ac:dyDescent="0.4">
      <c r="C63" s="137"/>
      <c r="D63" s="392" t="s">
        <v>18</v>
      </c>
      <c r="E63" s="393"/>
      <c r="F63" s="393"/>
      <c r="G63" s="394"/>
      <c r="H63" s="391"/>
      <c r="I63" s="138" t="s">
        <v>19</v>
      </c>
      <c r="J63" s="138" t="s">
        <v>20</v>
      </c>
      <c r="K63" s="138" t="s">
        <v>21</v>
      </c>
      <c r="L63" s="138" t="s">
        <v>22</v>
      </c>
      <c r="M63" s="138" t="s">
        <v>23</v>
      </c>
      <c r="N63" s="138" t="s">
        <v>24</v>
      </c>
      <c r="O63" s="138" t="s">
        <v>25</v>
      </c>
      <c r="P63" s="487"/>
      <c r="Q63" s="488"/>
      <c r="X63" s="461" t="s">
        <v>714</v>
      </c>
    </row>
    <row r="64" spans="3:24" ht="24.75" customHeight="1" x14ac:dyDescent="0.4">
      <c r="C64" s="476" t="s">
        <v>52</v>
      </c>
      <c r="D64" s="139" t="s">
        <v>3</v>
      </c>
      <c r="E64" s="140"/>
      <c r="F64" s="140"/>
      <c r="G64" s="141"/>
      <c r="H64" s="70">
        <f>SUM(I64,J64,K64,L64,M64,N64,O64)</f>
        <v>0</v>
      </c>
      <c r="I64" s="24"/>
      <c r="J64" s="24"/>
      <c r="K64" s="24"/>
      <c r="L64" s="24"/>
      <c r="M64" s="24"/>
      <c r="N64" s="24"/>
      <c r="O64" s="24"/>
      <c r="P64" s="456"/>
      <c r="Q64" s="457"/>
      <c r="X64" s="462"/>
    </row>
    <row r="65" spans="3:24" ht="24.75" customHeight="1" x14ac:dyDescent="0.4">
      <c r="C65" s="477"/>
      <c r="D65" s="142"/>
      <c r="E65" s="143" t="s">
        <v>26</v>
      </c>
      <c r="F65" s="143"/>
      <c r="G65" s="143"/>
      <c r="H65" s="11">
        <f>SUM(I65,J65,K65,L65,M65,N65,O65)</f>
        <v>0</v>
      </c>
      <c r="I65" s="71"/>
      <c r="J65" s="71"/>
      <c r="K65" s="71"/>
      <c r="L65" s="71"/>
      <c r="M65" s="71"/>
      <c r="N65" s="71"/>
      <c r="O65" s="71"/>
      <c r="P65" s="454"/>
      <c r="Q65" s="455"/>
      <c r="X65" s="132" t="str">
        <f>IF(H65&lt;=H64,"OK","ERR")</f>
        <v>OK</v>
      </c>
    </row>
    <row r="66" spans="3:24" ht="24.75" customHeight="1" x14ac:dyDescent="0.4">
      <c r="C66" s="477"/>
      <c r="D66" s="139" t="s">
        <v>27</v>
      </c>
      <c r="E66" s="140"/>
      <c r="F66" s="140"/>
      <c r="G66" s="144"/>
      <c r="H66" s="70">
        <f>SUM(I66,J66,K66,L66,M66,N66,O66)</f>
        <v>0</v>
      </c>
      <c r="I66" s="24"/>
      <c r="J66" s="24"/>
      <c r="K66" s="24"/>
      <c r="L66" s="24"/>
      <c r="M66" s="24"/>
      <c r="N66" s="24"/>
      <c r="O66" s="24"/>
      <c r="P66" s="456"/>
      <c r="Q66" s="457"/>
    </row>
    <row r="67" spans="3:24" ht="24.75" customHeight="1" thickBot="1" x14ac:dyDescent="0.45">
      <c r="C67" s="477"/>
      <c r="D67" s="145"/>
      <c r="E67" s="143" t="s">
        <v>26</v>
      </c>
      <c r="F67" s="143"/>
      <c r="G67" s="143"/>
      <c r="H67" s="72">
        <f>SUM(I67,J67,K67,L67,M67,N67,O67)</f>
        <v>0</v>
      </c>
      <c r="I67" s="71"/>
      <c r="J67" s="71"/>
      <c r="K67" s="71"/>
      <c r="L67" s="73"/>
      <c r="M67" s="71"/>
      <c r="N67" s="71"/>
      <c r="O67" s="71"/>
      <c r="P67" s="483"/>
      <c r="Q67" s="484"/>
      <c r="X67" s="132" t="str">
        <f>IF(H67&lt;=H66,"OK","ERR")</f>
        <v>OK</v>
      </c>
    </row>
    <row r="68" spans="3:24" ht="24.75" customHeight="1" thickTop="1" x14ac:dyDescent="0.4">
      <c r="C68" s="477"/>
      <c r="D68" s="146" t="s">
        <v>28</v>
      </c>
      <c r="E68" s="147"/>
      <c r="F68" s="147"/>
      <c r="G68" s="148"/>
      <c r="H68" s="74">
        <f>H64+H66</f>
        <v>0</v>
      </c>
      <c r="I68" s="74">
        <f t="shared" ref="I68:O69" si="9">SUM(I64,I66)</f>
        <v>0</v>
      </c>
      <c r="J68" s="74">
        <f>SUM(J64,J66)</f>
        <v>0</v>
      </c>
      <c r="K68" s="74">
        <f t="shared" si="9"/>
        <v>0</v>
      </c>
      <c r="L68" s="74">
        <f t="shared" si="9"/>
        <v>0</v>
      </c>
      <c r="M68" s="74">
        <f t="shared" si="9"/>
        <v>0</v>
      </c>
      <c r="N68" s="74">
        <f t="shared" si="9"/>
        <v>0</v>
      </c>
      <c r="O68" s="74">
        <f t="shared" si="9"/>
        <v>0</v>
      </c>
      <c r="P68" s="490"/>
      <c r="Q68" s="491"/>
    </row>
    <row r="69" spans="3:24" ht="24.75" customHeight="1" x14ac:dyDescent="0.4">
      <c r="C69" s="489"/>
      <c r="D69" s="142"/>
      <c r="E69" s="143" t="s">
        <v>26</v>
      </c>
      <c r="F69" s="143"/>
      <c r="G69" s="143"/>
      <c r="H69" s="11">
        <f>H65+H67</f>
        <v>0</v>
      </c>
      <c r="I69" s="11">
        <f>SUM(I65,I67)</f>
        <v>0</v>
      </c>
      <c r="J69" s="11">
        <f t="shared" si="9"/>
        <v>0</v>
      </c>
      <c r="K69" s="11">
        <f t="shared" si="9"/>
        <v>0</v>
      </c>
      <c r="L69" s="11">
        <f t="shared" si="9"/>
        <v>0</v>
      </c>
      <c r="M69" s="11">
        <f t="shared" si="9"/>
        <v>0</v>
      </c>
      <c r="N69" s="11">
        <f t="shared" si="9"/>
        <v>0</v>
      </c>
      <c r="O69" s="11">
        <f t="shared" si="9"/>
        <v>0</v>
      </c>
      <c r="P69" s="454"/>
      <c r="Q69" s="455"/>
    </row>
    <row r="70" spans="3:24" ht="24.75" customHeight="1" x14ac:dyDescent="0.4">
      <c r="C70" s="476" t="s">
        <v>9</v>
      </c>
      <c r="D70" s="139" t="s">
        <v>29</v>
      </c>
      <c r="E70" s="140"/>
      <c r="F70" s="140"/>
      <c r="G70" s="144"/>
      <c r="H70" s="70">
        <f>SUM(I70,J70,K70,L70,M70,N70,O70)</f>
        <v>0</v>
      </c>
      <c r="I70" s="24"/>
      <c r="J70" s="24"/>
      <c r="K70" s="24"/>
      <c r="L70" s="24"/>
      <c r="M70" s="24"/>
      <c r="N70" s="24"/>
      <c r="O70" s="24"/>
      <c r="P70" s="456"/>
      <c r="Q70" s="457"/>
    </row>
    <row r="71" spans="3:24" ht="24.75" customHeight="1" x14ac:dyDescent="0.4">
      <c r="C71" s="497"/>
      <c r="D71" s="149"/>
      <c r="E71" s="143" t="s">
        <v>26</v>
      </c>
      <c r="F71" s="143"/>
      <c r="G71" s="143"/>
      <c r="H71" s="11">
        <f>SUM(I71,J71,K71,L71,M71,N71,O71)</f>
        <v>0</v>
      </c>
      <c r="I71" s="71"/>
      <c r="J71" s="71"/>
      <c r="K71" s="71"/>
      <c r="L71" s="71"/>
      <c r="M71" s="71"/>
      <c r="N71" s="71"/>
      <c r="O71" s="71"/>
      <c r="P71" s="454"/>
      <c r="Q71" s="455"/>
      <c r="X71" s="132" t="str">
        <f>IF(H71&lt;=H70,"OK","ERR")</f>
        <v>OK</v>
      </c>
    </row>
    <row r="72" spans="3:24" ht="24.75" customHeight="1" x14ac:dyDescent="0.4">
      <c r="C72" s="497"/>
      <c r="D72" s="145" t="s">
        <v>11</v>
      </c>
      <c r="E72" s="150"/>
      <c r="F72" s="150"/>
      <c r="G72" s="151"/>
      <c r="H72" s="70">
        <f>SUM(I72,J72,K72,L72,M72,N72,O72)</f>
        <v>0</v>
      </c>
      <c r="I72" s="24"/>
      <c r="J72" s="24"/>
      <c r="K72" s="24"/>
      <c r="L72" s="24"/>
      <c r="M72" s="24"/>
      <c r="N72" s="24"/>
      <c r="O72" s="24"/>
      <c r="P72" s="456"/>
      <c r="Q72" s="457"/>
    </row>
    <row r="73" spans="3:24" ht="24.75" customHeight="1" thickBot="1" x14ac:dyDescent="0.45">
      <c r="C73" s="497"/>
      <c r="D73" s="145"/>
      <c r="E73" s="143" t="s">
        <v>26</v>
      </c>
      <c r="F73" s="143"/>
      <c r="G73" s="143"/>
      <c r="H73" s="11">
        <f>SUM(I73,J73,K73,L73,M73,N73,O73)</f>
        <v>0</v>
      </c>
      <c r="I73" s="71"/>
      <c r="J73" s="71"/>
      <c r="K73" s="71"/>
      <c r="L73" s="71"/>
      <c r="M73" s="71"/>
      <c r="N73" s="71"/>
      <c r="O73" s="71"/>
      <c r="P73" s="483"/>
      <c r="Q73" s="484"/>
      <c r="X73" s="132" t="str">
        <f>IF(H73&lt;=H72,"OK","ERR")</f>
        <v>OK</v>
      </c>
    </row>
    <row r="74" spans="3:24" ht="24.75" customHeight="1" thickTop="1" x14ac:dyDescent="0.4">
      <c r="C74" s="497"/>
      <c r="D74" s="146" t="s">
        <v>28</v>
      </c>
      <c r="E74" s="147"/>
      <c r="F74" s="147"/>
      <c r="G74" s="148"/>
      <c r="H74" s="74">
        <f>H70+H72</f>
        <v>0</v>
      </c>
      <c r="I74" s="74">
        <f>SUM(I70,I72)</f>
        <v>0</v>
      </c>
      <c r="J74" s="74">
        <f t="shared" ref="I74:O75" si="10">SUM(J70,J72)</f>
        <v>0</v>
      </c>
      <c r="K74" s="74">
        <f t="shared" si="10"/>
        <v>0</v>
      </c>
      <c r="L74" s="74">
        <f t="shared" si="10"/>
        <v>0</v>
      </c>
      <c r="M74" s="74">
        <f t="shared" si="10"/>
        <v>0</v>
      </c>
      <c r="N74" s="74">
        <f t="shared" si="10"/>
        <v>0</v>
      </c>
      <c r="O74" s="74">
        <f t="shared" si="10"/>
        <v>0</v>
      </c>
      <c r="P74" s="490"/>
      <c r="Q74" s="491"/>
    </row>
    <row r="75" spans="3:24" ht="24.75" customHeight="1" x14ac:dyDescent="0.4">
      <c r="C75" s="489"/>
      <c r="D75" s="142"/>
      <c r="E75" s="143" t="s">
        <v>26</v>
      </c>
      <c r="F75" s="143"/>
      <c r="G75" s="143"/>
      <c r="H75" s="11">
        <f>H71+H73</f>
        <v>0</v>
      </c>
      <c r="I75" s="11">
        <f t="shared" si="10"/>
        <v>0</v>
      </c>
      <c r="J75" s="11">
        <f t="shared" si="10"/>
        <v>0</v>
      </c>
      <c r="K75" s="11">
        <f t="shared" si="10"/>
        <v>0</v>
      </c>
      <c r="L75" s="11">
        <f t="shared" si="10"/>
        <v>0</v>
      </c>
      <c r="M75" s="11">
        <f t="shared" si="10"/>
        <v>0</v>
      </c>
      <c r="N75" s="11">
        <f t="shared" si="10"/>
        <v>0</v>
      </c>
      <c r="O75" s="11">
        <f t="shared" si="10"/>
        <v>0</v>
      </c>
      <c r="P75" s="454"/>
      <c r="Q75" s="455"/>
    </row>
    <row r="76" spans="3:24" ht="24.75" customHeight="1" x14ac:dyDescent="0.4">
      <c r="C76" s="396" t="s">
        <v>30</v>
      </c>
      <c r="D76" s="152" t="s">
        <v>31</v>
      </c>
      <c r="E76" s="153"/>
      <c r="F76" s="153"/>
      <c r="G76" s="154"/>
      <c r="H76" s="3">
        <f>SUM(I76,J76,K76,L76,M76,N76,O76)</f>
        <v>0</v>
      </c>
      <c r="I76" s="4"/>
      <c r="J76" s="4"/>
      <c r="K76" s="4"/>
      <c r="L76" s="4"/>
      <c r="M76" s="4"/>
      <c r="N76" s="4"/>
      <c r="O76" s="4"/>
      <c r="P76" s="501"/>
      <c r="Q76" s="502"/>
    </row>
    <row r="77" spans="3:24" ht="24.75" customHeight="1" thickBot="1" x14ac:dyDescent="0.45">
      <c r="C77" s="397"/>
      <c r="D77" s="155"/>
      <c r="E77" s="156" t="s">
        <v>26</v>
      </c>
      <c r="F77" s="156"/>
      <c r="G77" s="156"/>
      <c r="H77" s="7">
        <f>SUM(I77,J77,K77,L77,M77,N77,O77)</f>
        <v>0</v>
      </c>
      <c r="I77" s="9"/>
      <c r="J77" s="9"/>
      <c r="K77" s="9"/>
      <c r="L77" s="9"/>
      <c r="M77" s="9"/>
      <c r="N77" s="9"/>
      <c r="O77" s="9"/>
      <c r="P77" s="499"/>
      <c r="Q77" s="500"/>
      <c r="X77" s="132" t="str">
        <f>IF(H77&lt;=H76,"OK","ERR")</f>
        <v>OK</v>
      </c>
    </row>
    <row r="78" spans="3:24" ht="24.75" customHeight="1" thickTop="1" x14ac:dyDescent="0.4">
      <c r="C78" s="397"/>
      <c r="D78" s="157" t="s">
        <v>28</v>
      </c>
      <c r="E78" s="158"/>
      <c r="F78" s="158"/>
      <c r="G78" s="159"/>
      <c r="H78" s="8">
        <f t="shared" ref="H78:O79" si="11">H76</f>
        <v>0</v>
      </c>
      <c r="I78" s="8">
        <f t="shared" si="11"/>
        <v>0</v>
      </c>
      <c r="J78" s="8">
        <f t="shared" si="11"/>
        <v>0</v>
      </c>
      <c r="K78" s="8">
        <f t="shared" si="11"/>
        <v>0</v>
      </c>
      <c r="L78" s="8">
        <f t="shared" si="11"/>
        <v>0</v>
      </c>
      <c r="M78" s="8">
        <f t="shared" si="11"/>
        <v>0</v>
      </c>
      <c r="N78" s="8">
        <f t="shared" si="11"/>
        <v>0</v>
      </c>
      <c r="O78" s="8">
        <f t="shared" si="11"/>
        <v>0</v>
      </c>
      <c r="P78" s="495"/>
      <c r="Q78" s="496"/>
    </row>
    <row r="79" spans="3:24" ht="24.75" customHeight="1" x14ac:dyDescent="0.4">
      <c r="C79" s="398"/>
      <c r="D79" s="160"/>
      <c r="E79" s="156" t="s">
        <v>26</v>
      </c>
      <c r="F79" s="156"/>
      <c r="G79" s="156"/>
      <c r="H79" s="5">
        <f t="shared" si="11"/>
        <v>0</v>
      </c>
      <c r="I79" s="5">
        <f t="shared" si="11"/>
        <v>0</v>
      </c>
      <c r="J79" s="5">
        <f t="shared" si="11"/>
        <v>0</v>
      </c>
      <c r="K79" s="5">
        <f t="shared" si="11"/>
        <v>0</v>
      </c>
      <c r="L79" s="5">
        <f t="shared" si="11"/>
        <v>0</v>
      </c>
      <c r="M79" s="5">
        <f t="shared" si="11"/>
        <v>0</v>
      </c>
      <c r="N79" s="5">
        <f>N77</f>
        <v>0</v>
      </c>
      <c r="O79" s="5">
        <f t="shared" si="11"/>
        <v>0</v>
      </c>
      <c r="P79" s="452"/>
      <c r="Q79" s="453"/>
    </row>
    <row r="80" spans="3:24" ht="24.75" customHeight="1" x14ac:dyDescent="0.4">
      <c r="C80" s="370" t="s">
        <v>12</v>
      </c>
      <c r="D80" s="139" t="s">
        <v>32</v>
      </c>
      <c r="E80" s="140"/>
      <c r="F80" s="140"/>
      <c r="G80" s="144"/>
      <c r="H80" s="10">
        <f>SUM(I80,J80,K80,L80,M80,N80,O80)</f>
        <v>0</v>
      </c>
      <c r="I80" s="4"/>
      <c r="J80" s="4"/>
      <c r="K80" s="4"/>
      <c r="L80" s="4"/>
      <c r="M80" s="4"/>
      <c r="N80" s="4"/>
      <c r="O80" s="4"/>
      <c r="P80" s="456"/>
      <c r="Q80" s="457"/>
    </row>
    <row r="81" spans="3:24" ht="24.75" customHeight="1" x14ac:dyDescent="0.4">
      <c r="C81" s="371"/>
      <c r="D81" s="142"/>
      <c r="E81" s="156" t="s">
        <v>26</v>
      </c>
      <c r="F81" s="156"/>
      <c r="G81" s="156"/>
      <c r="H81" s="11">
        <f>SUM(I81,J81,K81,L81,M81,N81,O81)</f>
        <v>0</v>
      </c>
      <c r="I81" s="6"/>
      <c r="J81" s="6"/>
      <c r="K81" s="6"/>
      <c r="L81" s="6"/>
      <c r="M81" s="6"/>
      <c r="N81" s="6"/>
      <c r="O81" s="6"/>
      <c r="P81" s="454"/>
      <c r="Q81" s="455"/>
      <c r="X81" s="132" t="str">
        <f>IF(H81&lt;=H80,"OK","ERR")</f>
        <v>OK</v>
      </c>
    </row>
    <row r="82" spans="3:24" ht="24.75" customHeight="1" x14ac:dyDescent="0.4">
      <c r="C82" s="371"/>
      <c r="D82" s="139" t="s">
        <v>33</v>
      </c>
      <c r="E82" s="140"/>
      <c r="F82" s="140"/>
      <c r="G82" s="144"/>
      <c r="H82" s="12">
        <f>SUM(I82,J82,K82,L82,M82,N82,O82)</f>
        <v>0</v>
      </c>
      <c r="I82" s="4"/>
      <c r="J82" s="4"/>
      <c r="K82" s="4"/>
      <c r="L82" s="4"/>
      <c r="M82" s="4"/>
      <c r="N82" s="4"/>
      <c r="O82" s="4"/>
      <c r="P82" s="456"/>
      <c r="Q82" s="457"/>
    </row>
    <row r="83" spans="3:24" ht="24.75" customHeight="1" thickBot="1" x14ac:dyDescent="0.45">
      <c r="C83" s="371"/>
      <c r="D83" s="161"/>
      <c r="E83" s="162" t="s">
        <v>26</v>
      </c>
      <c r="F83" s="162"/>
      <c r="G83" s="162"/>
      <c r="H83" s="14">
        <f>SUM(I83,J83,K83,L83,M83,N83,O83)</f>
        <v>0</v>
      </c>
      <c r="I83" s="23"/>
      <c r="J83" s="23"/>
      <c r="K83" s="23"/>
      <c r="L83" s="23"/>
      <c r="M83" s="23"/>
      <c r="N83" s="23"/>
      <c r="O83" s="23"/>
      <c r="P83" s="483"/>
      <c r="Q83" s="484"/>
      <c r="X83" s="132" t="str">
        <f>IF(H83&lt;=H82,"OK","ERR")</f>
        <v>OK</v>
      </c>
    </row>
    <row r="84" spans="3:24" ht="24.75" customHeight="1" thickTop="1" x14ac:dyDescent="0.4">
      <c r="C84" s="371"/>
      <c r="D84" s="145" t="s">
        <v>34</v>
      </c>
      <c r="E84" s="150"/>
      <c r="F84" s="150"/>
      <c r="G84" s="151"/>
      <c r="H84" s="10">
        <f>H80+H82</f>
        <v>0</v>
      </c>
      <c r="I84" s="13">
        <f>SUM(I80,I82)</f>
        <v>0</v>
      </c>
      <c r="J84" s="13">
        <f t="shared" ref="I84:O85" si="12">SUM(J80,J82)</f>
        <v>0</v>
      </c>
      <c r="K84" s="13">
        <f t="shared" si="12"/>
        <v>0</v>
      </c>
      <c r="L84" s="13">
        <f t="shared" si="12"/>
        <v>0</v>
      </c>
      <c r="M84" s="13">
        <f t="shared" si="12"/>
        <v>0</v>
      </c>
      <c r="N84" s="13">
        <f t="shared" si="12"/>
        <v>0</v>
      </c>
      <c r="O84" s="13">
        <f t="shared" si="12"/>
        <v>0</v>
      </c>
      <c r="P84" s="490"/>
      <c r="Q84" s="491"/>
    </row>
    <row r="85" spans="3:24" ht="24.75" customHeight="1" thickBot="1" x14ac:dyDescent="0.45">
      <c r="C85" s="372"/>
      <c r="D85" s="161"/>
      <c r="E85" s="156" t="s">
        <v>26</v>
      </c>
      <c r="F85" s="156"/>
      <c r="G85" s="156"/>
      <c r="H85" s="14">
        <f>H81+H83</f>
        <v>0</v>
      </c>
      <c r="I85" s="15">
        <f t="shared" si="12"/>
        <v>0</v>
      </c>
      <c r="J85" s="15">
        <f t="shared" si="12"/>
        <v>0</v>
      </c>
      <c r="K85" s="15">
        <f t="shared" si="12"/>
        <v>0</v>
      </c>
      <c r="L85" s="15">
        <f t="shared" si="12"/>
        <v>0</v>
      </c>
      <c r="M85" s="15">
        <f t="shared" si="12"/>
        <v>0</v>
      </c>
      <c r="N85" s="15">
        <f t="shared" si="12"/>
        <v>0</v>
      </c>
      <c r="O85" s="15">
        <f t="shared" si="12"/>
        <v>0</v>
      </c>
      <c r="P85" s="483"/>
      <c r="Q85" s="484"/>
    </row>
    <row r="86" spans="3:24" ht="20.25" thickTop="1" x14ac:dyDescent="0.4">
      <c r="C86" s="492" t="s">
        <v>35</v>
      </c>
      <c r="D86" s="493"/>
      <c r="E86" s="493"/>
      <c r="F86" s="493"/>
      <c r="G86" s="494"/>
      <c r="H86" s="16">
        <f>SUM(I86,J86,K86,L86,M86,N86,O86)</f>
        <v>0</v>
      </c>
      <c r="I86" s="16">
        <f>SUM(I68,I74,I78,I84)</f>
        <v>0</v>
      </c>
      <c r="J86" s="16">
        <f t="shared" ref="J86:O87" si="13">SUM(J68,J74,J78,J84)</f>
        <v>0</v>
      </c>
      <c r="K86" s="16">
        <f t="shared" si="13"/>
        <v>0</v>
      </c>
      <c r="L86" s="16">
        <f t="shared" si="13"/>
        <v>0</v>
      </c>
      <c r="M86" s="16">
        <f t="shared" si="13"/>
        <v>0</v>
      </c>
      <c r="N86" s="16">
        <f t="shared" si="13"/>
        <v>0</v>
      </c>
      <c r="O86" s="16">
        <f t="shared" si="13"/>
        <v>0</v>
      </c>
      <c r="P86" s="495"/>
      <c r="Q86" s="496"/>
    </row>
    <row r="87" spans="3:24" x14ac:dyDescent="0.4">
      <c r="C87" s="163"/>
      <c r="D87" s="164"/>
      <c r="E87" s="156" t="s">
        <v>26</v>
      </c>
      <c r="F87" s="156"/>
      <c r="G87" s="156"/>
      <c r="H87" s="11">
        <f>SUM(I87,J87,K87,L87,M87,N87,O87)</f>
        <v>0</v>
      </c>
      <c r="I87" s="11">
        <f>SUM(I69,I75,I79,I85)</f>
        <v>0</v>
      </c>
      <c r="J87" s="11">
        <f t="shared" si="13"/>
        <v>0</v>
      </c>
      <c r="K87" s="11">
        <f t="shared" si="13"/>
        <v>0</v>
      </c>
      <c r="L87" s="11">
        <f>SUM(L69,L75,L79,L85)</f>
        <v>0</v>
      </c>
      <c r="M87" s="11">
        <f>SUM(M69,M75,M79,M85)</f>
        <v>0</v>
      </c>
      <c r="N87" s="11">
        <f t="shared" si="13"/>
        <v>0</v>
      </c>
      <c r="O87" s="11">
        <f t="shared" si="13"/>
        <v>0</v>
      </c>
      <c r="P87" s="452"/>
      <c r="Q87" s="453"/>
    </row>
    <row r="88" spans="3:24" x14ac:dyDescent="0.4">
      <c r="C88" s="165"/>
      <c r="D88" s="165"/>
      <c r="E88" s="165"/>
      <c r="F88" s="165"/>
      <c r="G88" s="165"/>
      <c r="H88" s="165"/>
      <c r="I88" s="165"/>
      <c r="J88" s="165"/>
      <c r="K88" s="165"/>
      <c r="L88" s="165"/>
      <c r="M88" s="165"/>
      <c r="N88" s="165"/>
      <c r="O88" s="165"/>
      <c r="P88" s="165"/>
      <c r="Q88" s="165"/>
    </row>
    <row r="89" spans="3:24" x14ac:dyDescent="0.4">
      <c r="C89" s="125" t="s">
        <v>565</v>
      </c>
      <c r="D89" s="165"/>
      <c r="E89" s="165"/>
      <c r="F89" s="165"/>
      <c r="G89" s="165"/>
      <c r="H89" s="165"/>
      <c r="I89" s="165"/>
      <c r="J89" s="165"/>
      <c r="K89" s="165"/>
      <c r="L89" s="165"/>
      <c r="M89" s="165"/>
      <c r="N89" s="165"/>
      <c r="O89" s="165"/>
      <c r="P89" s="165"/>
      <c r="Q89" s="165"/>
      <c r="X89" s="450" t="s">
        <v>702</v>
      </c>
    </row>
    <row r="90" spans="3:24" ht="19.5" customHeight="1" x14ac:dyDescent="0.4">
      <c r="C90" s="392" t="s">
        <v>1</v>
      </c>
      <c r="D90" s="393"/>
      <c r="E90" s="393"/>
      <c r="F90" s="393"/>
      <c r="G90" s="394"/>
      <c r="H90" s="390" t="s">
        <v>16</v>
      </c>
      <c r="I90" s="165"/>
      <c r="J90" s="165"/>
      <c r="K90" s="165"/>
      <c r="L90" s="165"/>
      <c r="M90" s="165"/>
      <c r="N90" s="165"/>
      <c r="O90" s="165"/>
      <c r="P90" s="165"/>
      <c r="Q90" s="165"/>
      <c r="X90" s="463"/>
    </row>
    <row r="91" spans="3:24" ht="19.5" customHeight="1" x14ac:dyDescent="0.4">
      <c r="C91" s="166"/>
      <c r="D91" s="392" t="s">
        <v>18</v>
      </c>
      <c r="E91" s="393"/>
      <c r="F91" s="393"/>
      <c r="G91" s="394"/>
      <c r="H91" s="391"/>
      <c r="I91" s="165"/>
      <c r="J91" s="165"/>
      <c r="K91" s="165"/>
      <c r="L91" s="165"/>
      <c r="M91" s="165"/>
      <c r="N91" s="165"/>
      <c r="O91" s="165"/>
      <c r="P91" s="165"/>
      <c r="Q91" s="165"/>
      <c r="X91" s="451"/>
    </row>
    <row r="92" spans="3:24" ht="20.25" customHeight="1" thickBot="1" x14ac:dyDescent="0.45">
      <c r="C92" s="167"/>
      <c r="D92" s="485" t="s">
        <v>14</v>
      </c>
      <c r="E92" s="485"/>
      <c r="F92" s="485"/>
      <c r="G92" s="486"/>
      <c r="H92" s="4"/>
      <c r="I92" s="165"/>
      <c r="J92" s="165"/>
      <c r="K92" s="165"/>
      <c r="L92" s="165"/>
      <c r="M92" s="165"/>
      <c r="N92" s="165"/>
      <c r="O92" s="165"/>
      <c r="P92" s="165"/>
      <c r="Q92" s="165"/>
      <c r="X92" s="132" t="str">
        <f>IF(H92&lt;=H68,"OK","ERR")</f>
        <v>OK</v>
      </c>
    </row>
    <row r="93" spans="3:24" ht="20.25" thickTop="1" x14ac:dyDescent="0.4">
      <c r="C93" s="464" t="s">
        <v>35</v>
      </c>
      <c r="D93" s="465"/>
      <c r="E93" s="465"/>
      <c r="F93" s="465"/>
      <c r="G93" s="466"/>
      <c r="H93" s="17">
        <f>H92</f>
        <v>0</v>
      </c>
      <c r="I93" s="165"/>
      <c r="J93" s="165"/>
      <c r="K93" s="165"/>
      <c r="L93" s="165"/>
      <c r="M93" s="165"/>
      <c r="N93" s="165"/>
      <c r="O93" s="165"/>
      <c r="P93" s="165"/>
      <c r="Q93" s="165"/>
    </row>
    <row r="94" spans="3:24" x14ac:dyDescent="0.4">
      <c r="C94" s="165"/>
      <c r="D94" s="165"/>
      <c r="E94" s="165"/>
      <c r="F94" s="165"/>
      <c r="G94" s="165"/>
      <c r="H94" s="165"/>
      <c r="I94" s="165"/>
      <c r="J94" s="165"/>
      <c r="K94" s="165"/>
      <c r="L94" s="165"/>
      <c r="M94" s="165"/>
      <c r="N94" s="165"/>
      <c r="O94" s="165"/>
      <c r="P94" s="165"/>
      <c r="Q94" s="165"/>
    </row>
    <row r="95" spans="3:24" x14ac:dyDescent="0.4">
      <c r="C95" s="125" t="s">
        <v>566</v>
      </c>
      <c r="D95" s="165"/>
      <c r="E95" s="165"/>
      <c r="F95" s="165"/>
      <c r="G95" s="165"/>
      <c r="H95" s="165"/>
      <c r="I95" s="165"/>
      <c r="J95" s="165"/>
      <c r="K95" s="165"/>
      <c r="L95" s="165"/>
      <c r="M95" s="165"/>
      <c r="N95" s="165"/>
      <c r="O95" s="165"/>
      <c r="P95" s="165"/>
      <c r="Q95" s="165"/>
    </row>
    <row r="96" spans="3:24" x14ac:dyDescent="0.4">
      <c r="C96" s="392" t="s">
        <v>1</v>
      </c>
      <c r="D96" s="393"/>
      <c r="E96" s="393"/>
      <c r="F96" s="393"/>
      <c r="G96" s="394"/>
      <c r="H96" s="390" t="s">
        <v>16</v>
      </c>
      <c r="I96" s="165"/>
      <c r="J96" s="165"/>
      <c r="K96" s="165"/>
      <c r="L96" s="165"/>
      <c r="M96" s="165"/>
      <c r="N96" s="165"/>
      <c r="O96" s="165"/>
      <c r="P96" s="165"/>
      <c r="Q96" s="165"/>
    </row>
    <row r="97" spans="3:24" x14ac:dyDescent="0.4">
      <c r="C97" s="137"/>
      <c r="D97" s="392" t="s">
        <v>18</v>
      </c>
      <c r="E97" s="393"/>
      <c r="F97" s="393"/>
      <c r="G97" s="394"/>
      <c r="H97" s="391"/>
      <c r="I97" s="165"/>
      <c r="J97" s="165"/>
      <c r="K97" s="165"/>
      <c r="L97" s="165"/>
      <c r="M97" s="165"/>
      <c r="N97" s="165"/>
      <c r="O97" s="165"/>
      <c r="P97" s="165"/>
      <c r="Q97" s="165"/>
    </row>
    <row r="98" spans="3:24" ht="48" customHeight="1" x14ac:dyDescent="0.4">
      <c r="C98" s="395" t="s">
        <v>52</v>
      </c>
      <c r="D98" s="152" t="s">
        <v>3</v>
      </c>
      <c r="E98" s="153"/>
      <c r="F98" s="153"/>
      <c r="G98" s="154"/>
      <c r="H98" s="4"/>
      <c r="I98" s="165"/>
      <c r="J98" s="165"/>
      <c r="K98" s="165"/>
      <c r="L98" s="165"/>
      <c r="M98" s="165"/>
      <c r="N98" s="165"/>
      <c r="O98" s="165"/>
      <c r="P98" s="165"/>
      <c r="Q98" s="165"/>
    </row>
    <row r="99" spans="3:24" ht="48" customHeight="1" thickBot="1" x14ac:dyDescent="0.45">
      <c r="C99" s="396"/>
      <c r="D99" s="152" t="s">
        <v>27</v>
      </c>
      <c r="E99" s="153"/>
      <c r="F99" s="153"/>
      <c r="G99" s="168"/>
      <c r="H99" s="4"/>
      <c r="I99" s="165"/>
      <c r="J99" s="165"/>
      <c r="K99" s="165"/>
      <c r="L99" s="165"/>
      <c r="M99" s="165"/>
      <c r="N99" s="165"/>
      <c r="O99" s="165"/>
      <c r="P99" s="165"/>
      <c r="Q99" s="165"/>
      <c r="X99" s="450" t="s">
        <v>702</v>
      </c>
    </row>
    <row r="100" spans="3:24" ht="48" customHeight="1" thickTop="1" x14ac:dyDescent="0.4">
      <c r="C100" s="396"/>
      <c r="D100" s="169" t="s">
        <v>697</v>
      </c>
      <c r="E100" s="170"/>
      <c r="F100" s="170"/>
      <c r="G100" s="171"/>
      <c r="H100" s="18">
        <f>H98+H99</f>
        <v>0</v>
      </c>
      <c r="I100" s="165"/>
      <c r="J100" s="165"/>
      <c r="K100" s="165"/>
      <c r="L100" s="165"/>
      <c r="M100" s="165"/>
      <c r="N100" s="165"/>
      <c r="O100" s="165"/>
      <c r="P100" s="165"/>
      <c r="Q100" s="165"/>
      <c r="X100" s="451"/>
    </row>
    <row r="101" spans="3:24" ht="141.75" customHeight="1" x14ac:dyDescent="0.4">
      <c r="C101" s="172" t="s">
        <v>36</v>
      </c>
      <c r="D101" s="139" t="s">
        <v>37</v>
      </c>
      <c r="E101" s="140"/>
      <c r="F101" s="140"/>
      <c r="G101" s="141"/>
      <c r="H101" s="24"/>
      <c r="I101" s="165"/>
      <c r="J101" s="165"/>
      <c r="K101" s="165"/>
      <c r="L101" s="165"/>
      <c r="M101" s="165"/>
      <c r="N101" s="165"/>
      <c r="O101" s="165"/>
      <c r="P101" s="165"/>
      <c r="Q101" s="165"/>
      <c r="X101" s="132" t="str">
        <f>IF(H101&lt;=H100,"OK","ERR")</f>
        <v>OK</v>
      </c>
    </row>
    <row r="102" spans="3:24" ht="48" customHeight="1" x14ac:dyDescent="0.4">
      <c r="C102" s="395" t="s">
        <v>9</v>
      </c>
      <c r="D102" s="173" t="s">
        <v>29</v>
      </c>
      <c r="E102" s="174"/>
      <c r="F102" s="174"/>
      <c r="G102" s="175"/>
      <c r="H102" s="19"/>
      <c r="I102" s="165"/>
      <c r="J102" s="165"/>
      <c r="K102" s="165"/>
      <c r="L102" s="165"/>
      <c r="M102" s="165"/>
      <c r="N102" s="165"/>
      <c r="O102" s="165"/>
      <c r="P102" s="165"/>
      <c r="Q102" s="165"/>
    </row>
    <row r="103" spans="3:24" ht="48" customHeight="1" thickBot="1" x14ac:dyDescent="0.45">
      <c r="C103" s="397"/>
      <c r="D103" s="173" t="s">
        <v>11</v>
      </c>
      <c r="E103" s="174"/>
      <c r="F103" s="174"/>
      <c r="G103" s="175"/>
      <c r="H103" s="19"/>
      <c r="I103" s="165"/>
      <c r="J103" s="165"/>
      <c r="K103" s="165"/>
      <c r="L103" s="165"/>
      <c r="M103" s="165"/>
      <c r="N103" s="165"/>
      <c r="O103" s="165"/>
      <c r="P103" s="165"/>
      <c r="Q103" s="165"/>
    </row>
    <row r="104" spans="3:24" ht="48" customHeight="1" thickTop="1" x14ac:dyDescent="0.4">
      <c r="C104" s="398"/>
      <c r="D104" s="169" t="s">
        <v>698</v>
      </c>
      <c r="E104" s="170"/>
      <c r="F104" s="170"/>
      <c r="G104" s="171"/>
      <c r="H104" s="18">
        <f>H102+H103</f>
        <v>0</v>
      </c>
      <c r="I104" s="165"/>
      <c r="J104" s="165"/>
      <c r="K104" s="165"/>
      <c r="L104" s="165"/>
      <c r="M104" s="165"/>
      <c r="N104" s="165"/>
      <c r="O104" s="165"/>
      <c r="P104" s="165"/>
      <c r="Q104" s="165"/>
    </row>
    <row r="105" spans="3:24" ht="72.75" customHeight="1" thickBot="1" x14ac:dyDescent="0.45">
      <c r="C105" s="396" t="s">
        <v>30</v>
      </c>
      <c r="D105" s="176" t="s">
        <v>31</v>
      </c>
      <c r="E105" s="177"/>
      <c r="F105" s="177"/>
      <c r="G105" s="178"/>
      <c r="H105" s="20"/>
      <c r="I105" s="165"/>
      <c r="J105" s="165"/>
      <c r="K105" s="165"/>
      <c r="L105" s="165"/>
      <c r="M105" s="165"/>
      <c r="N105" s="165"/>
      <c r="O105" s="165"/>
      <c r="P105" s="165"/>
      <c r="Q105" s="165"/>
    </row>
    <row r="106" spans="3:24" ht="72.75" customHeight="1" thickTop="1" x14ac:dyDescent="0.4">
      <c r="C106" s="397"/>
      <c r="D106" s="169" t="s">
        <v>698</v>
      </c>
      <c r="E106" s="170"/>
      <c r="F106" s="170"/>
      <c r="G106" s="171"/>
      <c r="H106" s="18">
        <f>H105</f>
        <v>0</v>
      </c>
      <c r="I106" s="165"/>
      <c r="J106" s="165"/>
      <c r="K106" s="165"/>
      <c r="L106" s="165"/>
      <c r="M106" s="165"/>
      <c r="N106" s="165"/>
      <c r="O106" s="165"/>
      <c r="P106" s="165"/>
      <c r="Q106" s="165"/>
    </row>
    <row r="107" spans="3:24" ht="48" customHeight="1" x14ac:dyDescent="0.4">
      <c r="C107" s="476" t="s">
        <v>12</v>
      </c>
      <c r="D107" s="145" t="s">
        <v>699</v>
      </c>
      <c r="E107" s="150"/>
      <c r="F107" s="150"/>
      <c r="G107" s="151"/>
      <c r="H107" s="21"/>
      <c r="I107" s="165"/>
      <c r="J107" s="165"/>
      <c r="K107" s="165"/>
      <c r="L107" s="165"/>
      <c r="M107" s="165"/>
      <c r="N107" s="165"/>
      <c r="O107" s="165"/>
      <c r="P107" s="165"/>
      <c r="Q107" s="165"/>
    </row>
    <row r="108" spans="3:24" ht="48" customHeight="1" thickBot="1" x14ac:dyDescent="0.45">
      <c r="C108" s="477"/>
      <c r="D108" s="139" t="s">
        <v>700</v>
      </c>
      <c r="E108" s="140"/>
      <c r="F108" s="140"/>
      <c r="G108" s="144"/>
      <c r="H108" s="4"/>
      <c r="I108" s="165"/>
      <c r="J108" s="165"/>
      <c r="K108" s="165"/>
      <c r="L108" s="165"/>
      <c r="M108" s="165"/>
      <c r="N108" s="165"/>
      <c r="O108" s="165"/>
      <c r="P108" s="165"/>
      <c r="Q108" s="165"/>
    </row>
    <row r="109" spans="3:24" ht="48" customHeight="1" thickTop="1" thickBot="1" x14ac:dyDescent="0.45">
      <c r="C109" s="478"/>
      <c r="D109" s="179" t="s">
        <v>697</v>
      </c>
      <c r="E109" s="180"/>
      <c r="F109" s="180"/>
      <c r="G109" s="181"/>
      <c r="H109" s="22">
        <f>H107+H108</f>
        <v>0</v>
      </c>
      <c r="I109" s="165"/>
      <c r="J109" s="165"/>
      <c r="K109" s="165"/>
      <c r="L109" s="165"/>
      <c r="M109" s="165"/>
      <c r="N109" s="165"/>
      <c r="O109" s="165"/>
      <c r="P109" s="165"/>
      <c r="Q109" s="165"/>
    </row>
    <row r="110" spans="3:24" ht="48" customHeight="1" thickTop="1" x14ac:dyDescent="0.4">
      <c r="C110" s="464" t="s">
        <v>35</v>
      </c>
      <c r="D110" s="465"/>
      <c r="E110" s="465"/>
      <c r="F110" s="465"/>
      <c r="G110" s="466"/>
      <c r="H110" s="17">
        <f>H100+H104+H106+H109</f>
        <v>0</v>
      </c>
      <c r="I110" s="165"/>
      <c r="J110" s="165"/>
      <c r="K110" s="165"/>
      <c r="L110" s="165"/>
      <c r="M110" s="165"/>
      <c r="N110" s="165"/>
      <c r="O110" s="165"/>
      <c r="P110" s="165"/>
      <c r="Q110" s="165"/>
    </row>
    <row r="113" spans="3:25" x14ac:dyDescent="0.4">
      <c r="C113" s="125" t="s">
        <v>567</v>
      </c>
    </row>
    <row r="114" spans="3:25" ht="33.75" customHeight="1" x14ac:dyDescent="0.4">
      <c r="C114" s="119" t="s">
        <v>54</v>
      </c>
      <c r="N114" s="479" t="s">
        <v>711</v>
      </c>
      <c r="O114" s="479"/>
      <c r="X114" s="122">
        <f>シート1!N7</f>
        <v>0</v>
      </c>
    </row>
    <row r="115" spans="3:25" ht="33.75" customHeight="1" x14ac:dyDescent="0.4">
      <c r="C115" s="376" t="s">
        <v>38</v>
      </c>
      <c r="D115" s="377"/>
      <c r="E115" s="377"/>
      <c r="F115" s="377"/>
      <c r="G115" s="378"/>
      <c r="H115" s="404" t="s">
        <v>56</v>
      </c>
      <c r="I115" s="404" t="s">
        <v>57</v>
      </c>
      <c r="J115" s="404" t="s">
        <v>58</v>
      </c>
      <c r="K115" s="404" t="s">
        <v>59</v>
      </c>
      <c r="L115" s="404" t="s">
        <v>60</v>
      </c>
      <c r="M115" s="404" t="s">
        <v>61</v>
      </c>
      <c r="N115" s="503" t="s">
        <v>707</v>
      </c>
      <c r="O115" s="503" t="s">
        <v>708</v>
      </c>
      <c r="X115" s="450" t="s">
        <v>681</v>
      </c>
      <c r="Y115" s="450" t="s">
        <v>682</v>
      </c>
    </row>
    <row r="116" spans="3:25" ht="33.75" customHeight="1" x14ac:dyDescent="0.4">
      <c r="C116" s="382"/>
      <c r="D116" s="383"/>
      <c r="E116" s="383"/>
      <c r="F116" s="383"/>
      <c r="G116" s="384"/>
      <c r="H116" s="405"/>
      <c r="I116" s="405"/>
      <c r="J116" s="405"/>
      <c r="K116" s="405"/>
      <c r="L116" s="405"/>
      <c r="M116" s="405"/>
      <c r="N116" s="504"/>
      <c r="O116" s="504"/>
      <c r="X116" s="451"/>
      <c r="Y116" s="451"/>
    </row>
    <row r="117" spans="3:25" x14ac:dyDescent="0.4">
      <c r="C117" s="403" t="s">
        <v>55</v>
      </c>
      <c r="D117" s="403"/>
      <c r="E117" s="403"/>
      <c r="F117" s="403"/>
      <c r="G117" s="403"/>
      <c r="H117" s="84"/>
      <c r="I117" s="84"/>
      <c r="J117" s="84"/>
      <c r="K117" s="84"/>
      <c r="L117" s="84"/>
      <c r="M117" s="85">
        <f>SUM(H117:L117)</f>
        <v>0</v>
      </c>
      <c r="N117" s="333">
        <f>H24</f>
        <v>0</v>
      </c>
      <c r="O117" s="333">
        <f>H26</f>
        <v>0</v>
      </c>
      <c r="X117" s="132" t="str">
        <f>IF(SUM(H117:K117)=H24,"OK","ERR")</f>
        <v>OK</v>
      </c>
      <c r="Y117" s="132" t="str">
        <f>IF(L117=H26,"OK","ERR")</f>
        <v>OK</v>
      </c>
    </row>
    <row r="118" spans="3:25" x14ac:dyDescent="0.4">
      <c r="C118" s="119" t="s">
        <v>62</v>
      </c>
    </row>
    <row r="120" spans="3:25" ht="34.5" customHeight="1" x14ac:dyDescent="0.4">
      <c r="C120" s="119" t="s">
        <v>63</v>
      </c>
      <c r="M120" s="480" t="s">
        <v>712</v>
      </c>
      <c r="N120" s="480"/>
    </row>
    <row r="121" spans="3:25" ht="37.5" x14ac:dyDescent="0.4">
      <c r="C121" s="376" t="s">
        <v>38</v>
      </c>
      <c r="D121" s="377"/>
      <c r="E121" s="377"/>
      <c r="F121" s="377"/>
      <c r="G121" s="378"/>
      <c r="H121" s="182" t="s">
        <v>65</v>
      </c>
      <c r="I121" s="182" t="s">
        <v>66</v>
      </c>
      <c r="J121" s="182" t="s">
        <v>67</v>
      </c>
      <c r="K121" s="182" t="s">
        <v>68</v>
      </c>
      <c r="L121" s="183" t="s">
        <v>61</v>
      </c>
      <c r="M121" s="481" t="s">
        <v>709</v>
      </c>
      <c r="N121" s="481" t="s">
        <v>710</v>
      </c>
      <c r="X121" s="450" t="s">
        <v>654</v>
      </c>
    </row>
    <row r="122" spans="3:25" x14ac:dyDescent="0.4">
      <c r="C122" s="382"/>
      <c r="D122" s="383"/>
      <c r="E122" s="383"/>
      <c r="F122" s="383"/>
      <c r="G122" s="384"/>
      <c r="H122" s="184" t="s">
        <v>69</v>
      </c>
      <c r="I122" s="184" t="s">
        <v>70</v>
      </c>
      <c r="J122" s="184" t="s">
        <v>71</v>
      </c>
      <c r="K122" s="184" t="s">
        <v>72</v>
      </c>
      <c r="L122" s="185"/>
      <c r="M122" s="482"/>
      <c r="N122" s="482"/>
      <c r="X122" s="451"/>
    </row>
    <row r="123" spans="3:25" x14ac:dyDescent="0.4">
      <c r="C123" s="403" t="s">
        <v>64</v>
      </c>
      <c r="D123" s="403"/>
      <c r="E123" s="403"/>
      <c r="F123" s="403"/>
      <c r="G123" s="403"/>
      <c r="H123" s="84"/>
      <c r="I123" s="84"/>
      <c r="J123" s="84"/>
      <c r="K123" s="84"/>
      <c r="L123" s="85">
        <f>SUM(H123:K123)</f>
        <v>0</v>
      </c>
      <c r="M123" s="333">
        <f>H70</f>
        <v>0</v>
      </c>
      <c r="N123" s="333">
        <f>H72</f>
        <v>0</v>
      </c>
      <c r="X123" s="132" t="str">
        <f>IF(L123=H74,"OK","ERR")</f>
        <v>OK</v>
      </c>
    </row>
    <row r="124" spans="3:25" x14ac:dyDescent="0.4">
      <c r="C124" s="119" t="s">
        <v>73</v>
      </c>
    </row>
    <row r="126" spans="3:25" x14ac:dyDescent="0.4">
      <c r="C126" s="125" t="s">
        <v>568</v>
      </c>
    </row>
    <row r="127" spans="3:25" ht="28.5" customHeight="1" x14ac:dyDescent="0.4">
      <c r="C127" s="507" t="s">
        <v>38</v>
      </c>
      <c r="D127" s="508"/>
      <c r="E127" s="508"/>
      <c r="F127" s="508"/>
      <c r="G127" s="509"/>
      <c r="H127" s="385" t="s">
        <v>625</v>
      </c>
      <c r="I127" s="387" t="s">
        <v>626</v>
      </c>
      <c r="J127" s="388"/>
      <c r="K127" s="388"/>
      <c r="L127" s="388"/>
      <c r="M127" s="388"/>
      <c r="N127" s="388"/>
      <c r="O127" s="388"/>
      <c r="P127" s="388"/>
      <c r="Q127" s="388"/>
      <c r="R127" s="388"/>
      <c r="S127" s="389"/>
      <c r="T127" s="385" t="s">
        <v>619</v>
      </c>
      <c r="U127" s="481" t="s">
        <v>713</v>
      </c>
    </row>
    <row r="128" spans="3:25" x14ac:dyDescent="0.4">
      <c r="C128" s="510"/>
      <c r="D128" s="511"/>
      <c r="E128" s="511"/>
      <c r="F128" s="511"/>
      <c r="G128" s="512"/>
      <c r="H128" s="386"/>
      <c r="I128" s="506" t="s">
        <v>80</v>
      </c>
      <c r="J128" s="506"/>
      <c r="K128" s="388" t="s">
        <v>81</v>
      </c>
      <c r="L128" s="388"/>
      <c r="M128" s="388"/>
      <c r="N128" s="388"/>
      <c r="O128" s="388"/>
      <c r="P128" s="388"/>
      <c r="Q128" s="388"/>
      <c r="R128" s="388"/>
      <c r="S128" s="388"/>
      <c r="T128" s="505"/>
      <c r="U128" s="498"/>
    </row>
    <row r="129" spans="1:25" ht="58.5" x14ac:dyDescent="0.4">
      <c r="C129" s="510"/>
      <c r="D129" s="511"/>
      <c r="E129" s="511"/>
      <c r="F129" s="511"/>
      <c r="G129" s="512"/>
      <c r="H129" s="386"/>
      <c r="I129" s="186" t="s">
        <v>82</v>
      </c>
      <c r="J129" s="187" t="s">
        <v>83</v>
      </c>
      <c r="K129" s="188" t="s">
        <v>84</v>
      </c>
      <c r="L129" s="189" t="s">
        <v>85</v>
      </c>
      <c r="M129" s="189" t="s">
        <v>86</v>
      </c>
      <c r="N129" s="189" t="s">
        <v>87</v>
      </c>
      <c r="O129" s="189" t="s">
        <v>88</v>
      </c>
      <c r="P129" s="189" t="s">
        <v>89</v>
      </c>
      <c r="Q129" s="189" t="s">
        <v>90</v>
      </c>
      <c r="R129" s="189" t="s">
        <v>91</v>
      </c>
      <c r="S129" s="186" t="s">
        <v>92</v>
      </c>
      <c r="T129" s="187" t="s">
        <v>93</v>
      </c>
      <c r="U129" s="498"/>
      <c r="X129" s="450" t="s">
        <v>683</v>
      </c>
      <c r="Y129" s="467" t="s">
        <v>684</v>
      </c>
    </row>
    <row r="130" spans="1:25" ht="24" x14ac:dyDescent="0.5">
      <c r="C130" s="513"/>
      <c r="D130" s="514"/>
      <c r="E130" s="514"/>
      <c r="F130" s="514"/>
      <c r="G130" s="515"/>
      <c r="H130" s="190" t="s">
        <v>94</v>
      </c>
      <c r="I130" s="191" t="s">
        <v>95</v>
      </c>
      <c r="J130" s="191" t="s">
        <v>96</v>
      </c>
      <c r="K130" s="191" t="s">
        <v>97</v>
      </c>
      <c r="L130" s="192" t="s">
        <v>98</v>
      </c>
      <c r="M130" s="192" t="s">
        <v>99</v>
      </c>
      <c r="N130" s="191" t="s">
        <v>100</v>
      </c>
      <c r="O130" s="191" t="s">
        <v>101</v>
      </c>
      <c r="P130" s="191" t="s">
        <v>102</v>
      </c>
      <c r="Q130" s="191" t="s">
        <v>103</v>
      </c>
      <c r="R130" s="191" t="s">
        <v>104</v>
      </c>
      <c r="S130" s="191" t="s">
        <v>105</v>
      </c>
      <c r="T130" s="193"/>
      <c r="U130" s="482"/>
      <c r="X130" s="451"/>
      <c r="Y130" s="467"/>
    </row>
    <row r="131" spans="1:25" x14ac:dyDescent="0.4">
      <c r="A131" s="119">
        <v>2</v>
      </c>
      <c r="C131" s="399" t="s">
        <v>74</v>
      </c>
      <c r="D131" s="400"/>
      <c r="E131" s="400"/>
      <c r="F131" s="400"/>
      <c r="G131" s="401"/>
      <c r="H131" s="338"/>
      <c r="I131" s="75"/>
      <c r="J131" s="76"/>
      <c r="K131" s="76"/>
      <c r="L131" s="76"/>
      <c r="M131" s="76"/>
      <c r="N131" s="76"/>
      <c r="O131" s="76"/>
      <c r="P131" s="76"/>
      <c r="Q131" s="76"/>
      <c r="R131" s="76"/>
      <c r="S131" s="76"/>
      <c r="T131" s="194">
        <f>H131+SUM(I131:J131)-SUM(K131:S131)</f>
        <v>0</v>
      </c>
      <c r="U131" s="334">
        <f>H15</f>
        <v>0</v>
      </c>
      <c r="X131" s="132" t="str">
        <f>IF(T131=H15,"OK","ERR")</f>
        <v>OK</v>
      </c>
      <c r="Y131" s="132" t="str">
        <f>IF(SUM(J131:J136)=SUM(K131:K136),"OK","ERR")</f>
        <v>OK</v>
      </c>
    </row>
    <row r="132" spans="1:25" x14ac:dyDescent="0.4">
      <c r="A132" s="119">
        <v>3</v>
      </c>
      <c r="C132" s="399" t="s">
        <v>75</v>
      </c>
      <c r="D132" s="400"/>
      <c r="E132" s="400"/>
      <c r="F132" s="400"/>
      <c r="G132" s="401"/>
      <c r="H132" s="338"/>
      <c r="I132" s="75"/>
      <c r="J132" s="76"/>
      <c r="K132" s="77"/>
      <c r="L132" s="76"/>
      <c r="M132" s="76"/>
      <c r="N132" s="76"/>
      <c r="O132" s="76"/>
      <c r="P132" s="76"/>
      <c r="Q132" s="76"/>
      <c r="R132" s="76"/>
      <c r="S132" s="76"/>
      <c r="T132" s="194">
        <f>H132+SUM(I132:J132)-SUM(K132:S132)</f>
        <v>0</v>
      </c>
      <c r="U132" s="334">
        <f>H17</f>
        <v>0</v>
      </c>
      <c r="X132" s="132" t="str">
        <f>IF(T132=H17,"OK","ERR")</f>
        <v>OK</v>
      </c>
    </row>
    <row r="133" spans="1:25" x14ac:dyDescent="0.4">
      <c r="A133" s="119">
        <v>4</v>
      </c>
      <c r="C133" s="402" t="s">
        <v>76</v>
      </c>
      <c r="D133" s="400"/>
      <c r="E133" s="400"/>
      <c r="F133" s="400"/>
      <c r="G133" s="401"/>
      <c r="H133" s="338"/>
      <c r="I133" s="75"/>
      <c r="J133" s="76"/>
      <c r="K133" s="77"/>
      <c r="L133" s="76"/>
      <c r="M133" s="76"/>
      <c r="N133" s="76"/>
      <c r="O133" s="76"/>
      <c r="P133" s="76"/>
      <c r="Q133" s="76"/>
      <c r="R133" s="76"/>
      <c r="S133" s="76"/>
      <c r="T133" s="194">
        <f>H133+SUM(I133:J133)-SUM(K133:S133)</f>
        <v>0</v>
      </c>
      <c r="U133" s="334">
        <f>H24</f>
        <v>0</v>
      </c>
      <c r="X133" s="132" t="str">
        <f>IF(T133=H24,"OK","ERR")</f>
        <v>OK</v>
      </c>
    </row>
    <row r="134" spans="1:25" x14ac:dyDescent="0.4">
      <c r="A134" s="119">
        <v>5</v>
      </c>
      <c r="C134" s="402" t="s">
        <v>77</v>
      </c>
      <c r="D134" s="400"/>
      <c r="E134" s="400"/>
      <c r="F134" s="400"/>
      <c r="G134" s="401"/>
      <c r="H134" s="338"/>
      <c r="I134" s="75"/>
      <c r="J134" s="76"/>
      <c r="K134" s="77"/>
      <c r="L134" s="76"/>
      <c r="M134" s="76"/>
      <c r="N134" s="76"/>
      <c r="O134" s="76"/>
      <c r="P134" s="76"/>
      <c r="Q134" s="76"/>
      <c r="R134" s="76"/>
      <c r="S134" s="76"/>
      <c r="T134" s="194">
        <f>H134+SUM(I134:J134)-SUM(K134:S134)</f>
        <v>0</v>
      </c>
      <c r="U134" s="334">
        <f>H26</f>
        <v>0</v>
      </c>
      <c r="X134" s="132" t="str">
        <f>IF(T134=H26,"OK","ERR")</f>
        <v>OK</v>
      </c>
    </row>
    <row r="135" spans="1:25" x14ac:dyDescent="0.4">
      <c r="A135" s="119">
        <v>6</v>
      </c>
      <c r="C135" s="399" t="s">
        <v>78</v>
      </c>
      <c r="D135" s="400"/>
      <c r="E135" s="400"/>
      <c r="F135" s="400"/>
      <c r="G135" s="401"/>
      <c r="H135" s="338"/>
      <c r="I135" s="75"/>
      <c r="J135" s="76"/>
      <c r="K135" s="76"/>
      <c r="L135" s="78"/>
      <c r="M135" s="78"/>
      <c r="N135" s="78"/>
      <c r="O135" s="78"/>
      <c r="P135" s="78"/>
      <c r="Q135" s="78"/>
      <c r="R135" s="78"/>
      <c r="S135" s="76"/>
      <c r="T135" s="194">
        <f>H135+SUM(I135:J135)-SUM(K135:S135)</f>
        <v>0</v>
      </c>
      <c r="U135" s="334">
        <f>H33</f>
        <v>0</v>
      </c>
      <c r="X135" s="132" t="str">
        <f>IF(T135=H33,"OK","ERR")</f>
        <v>OK</v>
      </c>
    </row>
    <row r="136" spans="1:25" x14ac:dyDescent="0.4">
      <c r="A136" s="119">
        <v>7</v>
      </c>
      <c r="C136" s="399" t="s">
        <v>79</v>
      </c>
      <c r="D136" s="400"/>
      <c r="E136" s="400"/>
      <c r="F136" s="400"/>
      <c r="G136" s="401"/>
      <c r="H136" s="338"/>
      <c r="I136" s="75"/>
      <c r="J136" s="195" t="s">
        <v>106</v>
      </c>
      <c r="K136" s="195" t="s">
        <v>106</v>
      </c>
      <c r="L136" s="195" t="s">
        <v>106</v>
      </c>
      <c r="M136" s="195" t="s">
        <v>106</v>
      </c>
      <c r="N136" s="195" t="s">
        <v>106</v>
      </c>
      <c r="O136" s="195" t="s">
        <v>106</v>
      </c>
      <c r="P136" s="195" t="s">
        <v>106</v>
      </c>
      <c r="Q136" s="195" t="s">
        <v>106</v>
      </c>
      <c r="R136" s="195" t="s">
        <v>106</v>
      </c>
      <c r="S136" s="76"/>
      <c r="T136" s="194">
        <f>H136+I136-S136</f>
        <v>0</v>
      </c>
      <c r="U136" s="334">
        <f>H44</f>
        <v>0</v>
      </c>
      <c r="X136" s="132" t="str">
        <f>IF(T136=H44,"OK","ERR")</f>
        <v>OK</v>
      </c>
    </row>
    <row r="137" spans="1:25" x14ac:dyDescent="0.4">
      <c r="C137" s="119" t="s">
        <v>510</v>
      </c>
    </row>
    <row r="139" spans="1:25" x14ac:dyDescent="0.4">
      <c r="C139" s="125" t="s">
        <v>569</v>
      </c>
    </row>
    <row r="140" spans="1:25" ht="19.5" customHeight="1" x14ac:dyDescent="0.4">
      <c r="C140" s="376" t="s">
        <v>38</v>
      </c>
      <c r="D140" s="377"/>
      <c r="E140" s="377"/>
      <c r="F140" s="377"/>
      <c r="G140" s="378"/>
      <c r="H140" s="385" t="s">
        <v>625</v>
      </c>
      <c r="I140" s="387" t="s">
        <v>626</v>
      </c>
      <c r="J140" s="388"/>
      <c r="K140" s="388"/>
      <c r="L140" s="388"/>
      <c r="M140" s="388"/>
      <c r="N140" s="388"/>
      <c r="O140" s="388"/>
      <c r="P140" s="388"/>
      <c r="Q140" s="388"/>
      <c r="R140" s="388"/>
      <c r="S140" s="389"/>
      <c r="T140" s="385" t="s">
        <v>619</v>
      </c>
      <c r="U140" s="481" t="s">
        <v>713</v>
      </c>
    </row>
    <row r="141" spans="1:25" x14ac:dyDescent="0.4">
      <c r="C141" s="379"/>
      <c r="D141" s="380"/>
      <c r="E141" s="380"/>
      <c r="F141" s="380"/>
      <c r="G141" s="381"/>
      <c r="H141" s="386"/>
      <c r="I141" s="506" t="s">
        <v>80</v>
      </c>
      <c r="J141" s="506"/>
      <c r="K141" s="388" t="s">
        <v>81</v>
      </c>
      <c r="L141" s="388"/>
      <c r="M141" s="388"/>
      <c r="N141" s="388"/>
      <c r="O141" s="388"/>
      <c r="P141" s="388"/>
      <c r="Q141" s="388"/>
      <c r="R141" s="388"/>
      <c r="S141" s="388"/>
      <c r="T141" s="505"/>
      <c r="U141" s="498"/>
    </row>
    <row r="142" spans="1:25" ht="58.5" x14ac:dyDescent="0.4">
      <c r="C142" s="379"/>
      <c r="D142" s="380"/>
      <c r="E142" s="380"/>
      <c r="F142" s="380"/>
      <c r="G142" s="381"/>
      <c r="H142" s="386"/>
      <c r="I142" s="186" t="s">
        <v>82</v>
      </c>
      <c r="J142" s="187" t="s">
        <v>83</v>
      </c>
      <c r="K142" s="188" t="s">
        <v>84</v>
      </c>
      <c r="L142" s="189" t="s">
        <v>85</v>
      </c>
      <c r="M142" s="189" t="s">
        <v>86</v>
      </c>
      <c r="N142" s="189" t="s">
        <v>87</v>
      </c>
      <c r="O142" s="189" t="s">
        <v>88</v>
      </c>
      <c r="P142" s="189" t="s">
        <v>89</v>
      </c>
      <c r="Q142" s="189" t="s">
        <v>90</v>
      </c>
      <c r="R142" s="189" t="s">
        <v>91</v>
      </c>
      <c r="S142" s="186" t="s">
        <v>92</v>
      </c>
      <c r="T142" s="187" t="s">
        <v>93</v>
      </c>
      <c r="U142" s="498"/>
      <c r="X142" s="450" t="s">
        <v>683</v>
      </c>
    </row>
    <row r="143" spans="1:25" ht="24" x14ac:dyDescent="0.5">
      <c r="C143" s="382"/>
      <c r="D143" s="383"/>
      <c r="E143" s="383"/>
      <c r="F143" s="383"/>
      <c r="G143" s="384"/>
      <c r="H143" s="190" t="s">
        <v>94</v>
      </c>
      <c r="I143" s="191" t="s">
        <v>95</v>
      </c>
      <c r="J143" s="191" t="s">
        <v>96</v>
      </c>
      <c r="K143" s="191" t="s">
        <v>97</v>
      </c>
      <c r="L143" s="192" t="s">
        <v>98</v>
      </c>
      <c r="M143" s="192" t="s">
        <v>99</v>
      </c>
      <c r="N143" s="191" t="s">
        <v>100</v>
      </c>
      <c r="O143" s="191" t="s">
        <v>101</v>
      </c>
      <c r="P143" s="191" t="s">
        <v>102</v>
      </c>
      <c r="Q143" s="191" t="s">
        <v>103</v>
      </c>
      <c r="R143" s="191" t="s">
        <v>104</v>
      </c>
      <c r="S143" s="191" t="s">
        <v>105</v>
      </c>
      <c r="T143" s="193"/>
      <c r="U143" s="482"/>
      <c r="X143" s="451"/>
    </row>
    <row r="144" spans="1:25" x14ac:dyDescent="0.4">
      <c r="C144" s="373" t="s">
        <v>719</v>
      </c>
      <c r="D144" s="374"/>
      <c r="E144" s="374"/>
      <c r="F144" s="374"/>
      <c r="G144" s="375"/>
      <c r="H144" s="25"/>
      <c r="I144" s="25"/>
      <c r="J144" s="26"/>
      <c r="K144" s="26"/>
      <c r="L144" s="26"/>
      <c r="M144" s="26"/>
      <c r="N144" s="26"/>
      <c r="O144" s="26"/>
      <c r="P144" s="26"/>
      <c r="Q144" s="26"/>
      <c r="R144" s="26"/>
      <c r="S144" s="26"/>
      <c r="T144" s="196">
        <f>H144+SUM(I144:J144)-SUM(K144:S144)</f>
        <v>0</v>
      </c>
      <c r="U144" s="334">
        <f>H55</f>
        <v>0</v>
      </c>
      <c r="X144" s="132" t="str">
        <f>IF(T144=H55,"OK","ERR")</f>
        <v>OK</v>
      </c>
    </row>
    <row r="145" spans="3:3" x14ac:dyDescent="0.4">
      <c r="C145" s="122" t="s">
        <v>623</v>
      </c>
    </row>
    <row r="146" spans="3:3" x14ac:dyDescent="0.4">
      <c r="C146" s="122" t="s">
        <v>624</v>
      </c>
    </row>
  </sheetData>
  <sheetProtection algorithmName="SHA-512" hashValue="3hpFiKZDGZDX/yKZKJJQVpuqmR3RLY+IvNVar7GXMezBUbnINHq7eu8wAiGinRNRPP4Wb1KK5DAjPS1ebOWIyg==" saltValue="2mP1xx5bvjpCOj1c/VdcGw==" spinCount="100000" sheet="1" objects="1" scenarios="1"/>
  <mergeCells count="147">
    <mergeCell ref="U140:U143"/>
    <mergeCell ref="N115:N116"/>
    <mergeCell ref="O115:O116"/>
    <mergeCell ref="C117:G117"/>
    <mergeCell ref="C121:G122"/>
    <mergeCell ref="T140:T141"/>
    <mergeCell ref="I141:J141"/>
    <mergeCell ref="K141:S141"/>
    <mergeCell ref="I128:J128"/>
    <mergeCell ref="C136:G136"/>
    <mergeCell ref="C127:G130"/>
    <mergeCell ref="T127:T128"/>
    <mergeCell ref="I127:S127"/>
    <mergeCell ref="C131:G131"/>
    <mergeCell ref="D51:G51"/>
    <mergeCell ref="E52:G52"/>
    <mergeCell ref="U127:U130"/>
    <mergeCell ref="P67:Q67"/>
    <mergeCell ref="P69:Q69"/>
    <mergeCell ref="P71:Q71"/>
    <mergeCell ref="P87:Q87"/>
    <mergeCell ref="P73:Q73"/>
    <mergeCell ref="P75:Q75"/>
    <mergeCell ref="P77:Q77"/>
    <mergeCell ref="P82:Q82"/>
    <mergeCell ref="P83:Q83"/>
    <mergeCell ref="P65:Q65"/>
    <mergeCell ref="P72:Q72"/>
    <mergeCell ref="P74:Q74"/>
    <mergeCell ref="P76:Q76"/>
    <mergeCell ref="P78:Q78"/>
    <mergeCell ref="C53:C59"/>
    <mergeCell ref="M120:N120"/>
    <mergeCell ref="M121:M122"/>
    <mergeCell ref="N121:N122"/>
    <mergeCell ref="P85:Q85"/>
    <mergeCell ref="D92:G92"/>
    <mergeCell ref="C115:G116"/>
    <mergeCell ref="C93:G93"/>
    <mergeCell ref="C96:G96"/>
    <mergeCell ref="C90:G90"/>
    <mergeCell ref="H90:H91"/>
    <mergeCell ref="D91:G91"/>
    <mergeCell ref="P62:Q63"/>
    <mergeCell ref="D63:G63"/>
    <mergeCell ref="C64:C69"/>
    <mergeCell ref="P64:Q64"/>
    <mergeCell ref="P66:Q66"/>
    <mergeCell ref="P68:Q68"/>
    <mergeCell ref="C86:G86"/>
    <mergeCell ref="P86:Q86"/>
    <mergeCell ref="P84:Q84"/>
    <mergeCell ref="C70:C75"/>
    <mergeCell ref="P70:Q70"/>
    <mergeCell ref="C76:C79"/>
    <mergeCell ref="Y115:Y116"/>
    <mergeCell ref="X121:X122"/>
    <mergeCell ref="X129:X130"/>
    <mergeCell ref="Y129:Y130"/>
    <mergeCell ref="X142:X143"/>
    <mergeCell ref="C40:C45"/>
    <mergeCell ref="D40:G41"/>
    <mergeCell ref="D42:G43"/>
    <mergeCell ref="D44:G45"/>
    <mergeCell ref="C46:G47"/>
    <mergeCell ref="C62:G62"/>
    <mergeCell ref="H62:H63"/>
    <mergeCell ref="I62:O62"/>
    <mergeCell ref="D53:G54"/>
    <mergeCell ref="D55:G56"/>
    <mergeCell ref="E57:G57"/>
    <mergeCell ref="E58:G58"/>
    <mergeCell ref="E59:G59"/>
    <mergeCell ref="H50:H52"/>
    <mergeCell ref="C51:C52"/>
    <mergeCell ref="C50:G50"/>
    <mergeCell ref="C105:C106"/>
    <mergeCell ref="C107:C109"/>
    <mergeCell ref="N114:O114"/>
    <mergeCell ref="L13:L14"/>
    <mergeCell ref="I12:N12"/>
    <mergeCell ref="X115:X116"/>
    <mergeCell ref="C24:C32"/>
    <mergeCell ref="D24:G25"/>
    <mergeCell ref="D26:G27"/>
    <mergeCell ref="D28:G29"/>
    <mergeCell ref="E30:G30"/>
    <mergeCell ref="E39:G39"/>
    <mergeCell ref="P79:Q79"/>
    <mergeCell ref="P81:Q81"/>
    <mergeCell ref="P80:Q80"/>
    <mergeCell ref="C33:C39"/>
    <mergeCell ref="D33:G34"/>
    <mergeCell ref="D35:G36"/>
    <mergeCell ref="E37:G37"/>
    <mergeCell ref="I37:N39"/>
    <mergeCell ref="E38:G38"/>
    <mergeCell ref="X63:X64"/>
    <mergeCell ref="X89:X91"/>
    <mergeCell ref="X99:X100"/>
    <mergeCell ref="C110:G110"/>
    <mergeCell ref="J115:J116"/>
    <mergeCell ref="K115:K116"/>
    <mergeCell ref="B2:U2"/>
    <mergeCell ref="E14:G14"/>
    <mergeCell ref="D19:G20"/>
    <mergeCell ref="E21:G21"/>
    <mergeCell ref="E22:G22"/>
    <mergeCell ref="E23:G23"/>
    <mergeCell ref="I21:N23"/>
    <mergeCell ref="I30:N32"/>
    <mergeCell ref="E31:G31"/>
    <mergeCell ref="E32:G32"/>
    <mergeCell ref="Q5:R5"/>
    <mergeCell ref="R3:S3"/>
    <mergeCell ref="B3:I5"/>
    <mergeCell ref="R4:S4"/>
    <mergeCell ref="D13:G13"/>
    <mergeCell ref="C12:G12"/>
    <mergeCell ref="M13:N13"/>
    <mergeCell ref="C13:C14"/>
    <mergeCell ref="C15:C23"/>
    <mergeCell ref="D15:G16"/>
    <mergeCell ref="D17:G18"/>
    <mergeCell ref="H12:H14"/>
    <mergeCell ref="I13:I14"/>
    <mergeCell ref="J13:K13"/>
    <mergeCell ref="C80:C85"/>
    <mergeCell ref="C144:G144"/>
    <mergeCell ref="C140:G143"/>
    <mergeCell ref="H140:H142"/>
    <mergeCell ref="I140:S140"/>
    <mergeCell ref="H96:H97"/>
    <mergeCell ref="D97:G97"/>
    <mergeCell ref="C98:C100"/>
    <mergeCell ref="C102:C104"/>
    <mergeCell ref="K128:S128"/>
    <mergeCell ref="H127:H129"/>
    <mergeCell ref="C132:G132"/>
    <mergeCell ref="C133:G133"/>
    <mergeCell ref="C134:G134"/>
    <mergeCell ref="C135:G135"/>
    <mergeCell ref="C123:G123"/>
    <mergeCell ref="H115:H116"/>
    <mergeCell ref="I115:I116"/>
    <mergeCell ref="L115:L116"/>
    <mergeCell ref="M115:M116"/>
  </mergeCells>
  <phoneticPr fontId="5"/>
  <conditionalFormatting sqref="X21 X30 X37 X56 X117:Y117 X123 X131:Y131 X132:X136 X144">
    <cfRule type="expression" dxfId="22" priority="16">
      <formula>X21="ERR"</formula>
    </cfRule>
  </conditionalFormatting>
  <conditionalFormatting sqref="T3">
    <cfRule type="expression" dxfId="21" priority="15">
      <formula>$T$3&lt;&gt;0</formula>
    </cfRule>
  </conditionalFormatting>
  <conditionalFormatting sqref="S5">
    <cfRule type="expression" dxfId="20" priority="51">
      <formula>$T$3&lt;&gt;0</formula>
    </cfRule>
  </conditionalFormatting>
  <conditionalFormatting sqref="T4">
    <cfRule type="expression" dxfId="19" priority="11">
      <formula>$T$4&lt;&gt;0</formula>
    </cfRule>
  </conditionalFormatting>
  <conditionalFormatting sqref="H131:H136">
    <cfRule type="expression" dxfId="18" priority="10">
      <formula>OR($X$114="013.東京都",$X$114="132.東京都中野区",$X$114="134.東京都板橋区")</formula>
    </cfRule>
  </conditionalFormatting>
  <conditionalFormatting sqref="X65">
    <cfRule type="expression" dxfId="17" priority="9">
      <formula>X65="ERR"</formula>
    </cfRule>
  </conditionalFormatting>
  <conditionalFormatting sqref="X67">
    <cfRule type="expression" dxfId="16" priority="8">
      <formula>X67="ERR"</formula>
    </cfRule>
  </conditionalFormatting>
  <conditionalFormatting sqref="X71">
    <cfRule type="expression" dxfId="15" priority="7">
      <formula>X71="ERR"</formula>
    </cfRule>
  </conditionalFormatting>
  <conditionalFormatting sqref="X73">
    <cfRule type="expression" dxfId="14" priority="6">
      <formula>X73="ERR"</formula>
    </cfRule>
  </conditionalFormatting>
  <conditionalFormatting sqref="X77">
    <cfRule type="expression" dxfId="13" priority="5">
      <formula>X77="ERR"</formula>
    </cfRule>
  </conditionalFormatting>
  <conditionalFormatting sqref="X81">
    <cfRule type="expression" dxfId="12" priority="4">
      <formula>X81="ERR"</formula>
    </cfRule>
  </conditionalFormatting>
  <conditionalFormatting sqref="X83">
    <cfRule type="expression" dxfId="11" priority="3">
      <formula>X83="ERR"</formula>
    </cfRule>
  </conditionalFormatting>
  <conditionalFormatting sqref="X92">
    <cfRule type="expression" dxfId="10" priority="2">
      <formula>X92="ERR"</formula>
    </cfRule>
  </conditionalFormatting>
  <conditionalFormatting sqref="X101">
    <cfRule type="expression" dxfId="9" priority="1">
      <formula>X101="ERR"</formula>
    </cfRule>
  </conditionalFormatting>
  <dataValidations count="1">
    <dataValidation type="whole" operator="greaterThanOrEqual" allowBlank="1" showInputMessage="1" showErrorMessage="1" sqref="I64:O67 I70:O73 I76:O77 I80:O83 H92 H98:H99 H101:H103 H105 H107:H108 H117:L117 H123:K123 I131:S135 S136 I136 H144:S144 J15:K18 M15:N18 H21:H23 J24:K27 M24:N27 H30:H32 J33:K34 M33:N34 H37:H39 J40:K43 M40:N43 H53:H54 H57:H59 H131:H136" xr:uid="{52069958-76CD-4B2B-97D3-E82FB2E08D63}">
      <formula1>0</formula1>
    </dataValidation>
  </dataValidations>
  <pageMargins left="0.7" right="0.7" top="0.75" bottom="0.75" header="0.3" footer="0.3"/>
  <pageSetup paperSize="9" scale="1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8958D-4BCC-4FF6-B538-CA50888E1A0F}">
  <sheetPr>
    <tabColor theme="8"/>
  </sheetPr>
  <dimension ref="B2:BO229"/>
  <sheetViews>
    <sheetView showGridLines="0" view="pageBreakPreview" zoomScale="70" zoomScaleNormal="70" zoomScaleSheetLayoutView="70" workbookViewId="0">
      <selection activeCell="H16" sqref="H16"/>
    </sheetView>
  </sheetViews>
  <sheetFormatPr defaultColWidth="9" defaultRowHeight="19.5" x14ac:dyDescent="0.4"/>
  <cols>
    <col min="1" max="1" width="4.625" style="122" customWidth="1"/>
    <col min="2" max="2" width="9.375" style="122" customWidth="1"/>
    <col min="3" max="3" width="4.125" style="122" customWidth="1"/>
    <col min="4" max="4" width="16.25" style="122" customWidth="1"/>
    <col min="5" max="5" width="31.125" style="122" customWidth="1"/>
    <col min="6" max="13" width="15" style="122" customWidth="1"/>
    <col min="14" max="15" width="13.25" style="122" customWidth="1"/>
    <col min="16" max="16" width="11.25" style="122" customWidth="1"/>
    <col min="17" max="19" width="11.125" style="122" customWidth="1"/>
    <col min="20" max="20" width="31.125" style="122" customWidth="1"/>
    <col min="21" max="22" width="11.125" style="122" customWidth="1"/>
    <col min="23" max="23" width="25.75" style="122" customWidth="1"/>
    <col min="24" max="25" width="11.125" style="122" customWidth="1"/>
    <col min="26" max="26" width="3.875" style="122" customWidth="1"/>
    <col min="27" max="27" width="2.625" style="122" customWidth="1"/>
    <col min="28" max="62" width="14.125" style="122" customWidth="1"/>
    <col min="63" max="67" width="19.875" style="88" customWidth="1"/>
    <col min="68" max="16384" width="9" style="122"/>
  </cols>
  <sheetData>
    <row r="2" spans="2:30" ht="24" x14ac:dyDescent="0.4">
      <c r="B2" s="360" t="s">
        <v>509</v>
      </c>
      <c r="C2" s="360"/>
      <c r="D2" s="360"/>
      <c r="E2" s="360"/>
      <c r="F2" s="360"/>
      <c r="G2" s="360"/>
      <c r="H2" s="360"/>
      <c r="I2" s="360"/>
      <c r="J2" s="360"/>
      <c r="K2" s="360"/>
      <c r="L2" s="360"/>
      <c r="M2" s="360"/>
      <c r="N2" s="360"/>
      <c r="O2" s="360"/>
      <c r="P2" s="360"/>
      <c r="Q2" s="360"/>
      <c r="R2" s="360"/>
      <c r="S2" s="360"/>
      <c r="T2" s="360"/>
      <c r="U2" s="360"/>
      <c r="V2" s="360"/>
      <c r="W2" s="360"/>
      <c r="X2" s="360"/>
      <c r="Y2" s="360"/>
      <c r="Z2" s="360"/>
      <c r="AA2" s="213"/>
      <c r="AB2" s="213"/>
      <c r="AC2" s="213"/>
      <c r="AD2" s="213"/>
    </row>
    <row r="3" spans="2:30" ht="24" x14ac:dyDescent="0.4">
      <c r="B3" s="361" t="s">
        <v>693</v>
      </c>
      <c r="C3" s="361"/>
      <c r="D3" s="361"/>
      <c r="E3" s="361"/>
      <c r="F3" s="361"/>
      <c r="G3" s="361"/>
      <c r="H3" s="361"/>
      <c r="I3" s="120"/>
      <c r="J3" s="120"/>
      <c r="K3" s="120"/>
      <c r="L3" s="120"/>
      <c r="M3" s="120"/>
      <c r="N3" s="120"/>
      <c r="O3" s="120"/>
      <c r="P3" s="120"/>
      <c r="Q3" s="120"/>
      <c r="R3" s="120"/>
      <c r="S3" s="120"/>
      <c r="T3" s="120"/>
      <c r="U3" s="120"/>
      <c r="V3" s="120"/>
      <c r="W3" s="120"/>
      <c r="X3" s="120"/>
      <c r="Y3" s="120"/>
      <c r="Z3" s="120"/>
      <c r="AA3" s="213"/>
      <c r="AB3" s="213"/>
      <c r="AC3" s="213"/>
      <c r="AD3" s="213"/>
    </row>
    <row r="4" spans="2:30" ht="79.5" customHeight="1" x14ac:dyDescent="0.4">
      <c r="B4" s="608" t="s">
        <v>688</v>
      </c>
      <c r="C4" s="608"/>
      <c r="D4" s="608"/>
      <c r="E4" s="608"/>
      <c r="F4" s="608"/>
      <c r="G4" s="608"/>
      <c r="H4" s="608"/>
      <c r="I4" s="120"/>
      <c r="J4" s="120"/>
      <c r="K4" s="120"/>
      <c r="L4" s="120"/>
      <c r="M4" s="120"/>
      <c r="N4" s="120"/>
      <c r="O4" s="120"/>
      <c r="P4" s="120"/>
      <c r="Q4" s="120"/>
      <c r="R4" s="120"/>
      <c r="S4" s="120"/>
      <c r="T4" s="424" t="s">
        <v>680</v>
      </c>
      <c r="U4" s="425"/>
      <c r="V4" s="602">
        <f>COUNTIF(AB14:BG218,"ERR")</f>
        <v>0</v>
      </c>
      <c r="W4" s="602"/>
      <c r="X4" s="328"/>
      <c r="Y4" s="328"/>
      <c r="Z4" s="120"/>
      <c r="AA4" s="120"/>
      <c r="AB4" s="120"/>
      <c r="AC4" s="120"/>
      <c r="AD4" s="120"/>
    </row>
    <row r="5" spans="2:30" ht="52.5" customHeight="1" x14ac:dyDescent="0.4">
      <c r="B5" s="361" t="s">
        <v>686</v>
      </c>
      <c r="C5" s="361"/>
      <c r="D5" s="361"/>
      <c r="E5" s="361"/>
      <c r="F5" s="361"/>
      <c r="G5" s="361"/>
      <c r="H5" s="361"/>
      <c r="I5" s="361"/>
      <c r="J5" s="361"/>
      <c r="K5" s="361"/>
      <c r="L5" s="361"/>
      <c r="M5" s="361"/>
      <c r="N5" s="361"/>
      <c r="O5" s="361"/>
      <c r="P5" s="361"/>
      <c r="Q5" s="361"/>
      <c r="R5" s="361"/>
      <c r="S5" s="361"/>
      <c r="T5" s="361"/>
      <c r="U5" s="361"/>
      <c r="V5" s="361"/>
      <c r="W5" s="361"/>
      <c r="X5" s="327"/>
      <c r="Y5" s="327"/>
      <c r="Z5" s="120"/>
      <c r="AA5" s="213"/>
      <c r="AB5" s="213"/>
      <c r="AC5" s="213"/>
      <c r="AD5" s="213"/>
    </row>
    <row r="6" spans="2:30" ht="24" x14ac:dyDescent="0.4">
      <c r="B6" s="361" t="s">
        <v>687</v>
      </c>
      <c r="C6" s="361"/>
      <c r="D6" s="361"/>
      <c r="E6" s="361"/>
      <c r="F6" s="361"/>
      <c r="G6" s="361"/>
      <c r="H6" s="361"/>
      <c r="I6" s="361"/>
      <c r="J6" s="361"/>
      <c r="K6" s="361"/>
      <c r="L6" s="361"/>
      <c r="M6" s="361"/>
      <c r="N6" s="361"/>
      <c r="O6" s="361"/>
      <c r="P6" s="361"/>
      <c r="Q6" s="361"/>
      <c r="R6" s="361"/>
      <c r="S6" s="361"/>
      <c r="T6" s="361"/>
      <c r="U6" s="361"/>
      <c r="V6" s="361"/>
      <c r="W6" s="361"/>
      <c r="X6" s="327"/>
      <c r="Y6" s="327"/>
      <c r="Z6" s="120"/>
      <c r="AA6" s="213"/>
      <c r="AB6" s="213"/>
      <c r="AC6" s="213"/>
      <c r="AD6" s="213"/>
    </row>
    <row r="8" spans="2:30" x14ac:dyDescent="0.4">
      <c r="B8" s="124" t="s">
        <v>570</v>
      </c>
      <c r="C8" s="125" t="s">
        <v>602</v>
      </c>
    </row>
    <row r="9" spans="2:30" x14ac:dyDescent="0.4">
      <c r="B9" s="119"/>
      <c r="C9" s="125" t="s">
        <v>564</v>
      </c>
    </row>
    <row r="10" spans="2:30" x14ac:dyDescent="0.4">
      <c r="B10" s="119"/>
      <c r="C10" s="125"/>
    </row>
    <row r="11" spans="2:30" x14ac:dyDescent="0.4">
      <c r="C11" s="125" t="s">
        <v>571</v>
      </c>
    </row>
    <row r="12" spans="2:30" x14ac:dyDescent="0.4">
      <c r="C12" s="125" t="s">
        <v>572</v>
      </c>
    </row>
    <row r="13" spans="2:30" ht="19.5" customHeight="1" x14ac:dyDescent="0.4">
      <c r="H13" s="609" t="s">
        <v>640</v>
      </c>
      <c r="I13" s="610"/>
      <c r="J13" s="610"/>
      <c r="K13" s="610"/>
      <c r="L13" s="610"/>
      <c r="M13" s="611"/>
      <c r="N13" s="330" t="s">
        <v>641</v>
      </c>
      <c r="O13" s="330"/>
      <c r="P13" s="330"/>
      <c r="Q13" s="330"/>
      <c r="R13" s="330"/>
      <c r="S13" s="330"/>
      <c r="T13" s="330"/>
      <c r="U13" s="330"/>
      <c r="V13" s="330"/>
      <c r="W13" s="331"/>
      <c r="X13" s="332"/>
      <c r="Y13" s="332"/>
    </row>
    <row r="14" spans="2:30" ht="55.5" customHeight="1" x14ac:dyDescent="0.4">
      <c r="C14" s="392" t="s">
        <v>685</v>
      </c>
      <c r="D14" s="393"/>
      <c r="E14" s="394"/>
      <c r="F14" s="605" t="s">
        <v>704</v>
      </c>
      <c r="G14" s="606"/>
      <c r="H14" s="603" t="s">
        <v>114</v>
      </c>
      <c r="I14" s="604"/>
      <c r="J14" s="603" t="s">
        <v>115</v>
      </c>
      <c r="K14" s="604"/>
      <c r="L14" s="603" t="s">
        <v>675</v>
      </c>
      <c r="M14" s="604"/>
      <c r="N14" s="603" t="s">
        <v>116</v>
      </c>
      <c r="O14" s="604"/>
      <c r="P14" s="603" t="s">
        <v>117</v>
      </c>
      <c r="Q14" s="604"/>
      <c r="R14" s="603" t="s">
        <v>118</v>
      </c>
      <c r="S14" s="604"/>
      <c r="T14" s="214" t="s">
        <v>119</v>
      </c>
      <c r="U14" s="618" t="s">
        <v>120</v>
      </c>
      <c r="V14" s="607"/>
      <c r="W14" s="215" t="s">
        <v>121</v>
      </c>
      <c r="X14" s="603" t="s">
        <v>706</v>
      </c>
      <c r="Y14" s="607"/>
      <c r="AB14" s="614" t="s">
        <v>655</v>
      </c>
      <c r="AC14" s="616" t="s">
        <v>656</v>
      </c>
      <c r="AD14" s="616" t="s">
        <v>657</v>
      </c>
    </row>
    <row r="15" spans="2:30" x14ac:dyDescent="0.4">
      <c r="C15" s="585"/>
      <c r="D15" s="586"/>
      <c r="E15" s="587"/>
      <c r="F15" s="239" t="s">
        <v>705</v>
      </c>
      <c r="G15" s="217" t="s">
        <v>122</v>
      </c>
      <c r="H15" s="218" t="s">
        <v>123</v>
      </c>
      <c r="I15" s="217" t="s">
        <v>122</v>
      </c>
      <c r="J15" s="218" t="s">
        <v>124</v>
      </c>
      <c r="K15" s="217" t="s">
        <v>122</v>
      </c>
      <c r="L15" s="218" t="s">
        <v>125</v>
      </c>
      <c r="M15" s="217" t="s">
        <v>122</v>
      </c>
      <c r="N15" s="219" t="s">
        <v>126</v>
      </c>
      <c r="O15" s="217" t="s">
        <v>122</v>
      </c>
      <c r="P15" s="219" t="s">
        <v>127</v>
      </c>
      <c r="Q15" s="217" t="s">
        <v>122</v>
      </c>
      <c r="R15" s="218" t="s">
        <v>128</v>
      </c>
      <c r="S15" s="217" t="s">
        <v>122</v>
      </c>
      <c r="T15" s="218" t="s">
        <v>129</v>
      </c>
      <c r="U15" s="218" t="s">
        <v>130</v>
      </c>
      <c r="V15" s="217" t="s">
        <v>122</v>
      </c>
      <c r="W15" s="218" t="s">
        <v>131</v>
      </c>
      <c r="X15" s="218" t="s">
        <v>130</v>
      </c>
      <c r="Y15" s="217" t="s">
        <v>122</v>
      </c>
      <c r="AB15" s="615"/>
      <c r="AC15" s="617"/>
      <c r="AD15" s="617"/>
    </row>
    <row r="16" spans="2:30" x14ac:dyDescent="0.4">
      <c r="C16" s="220" t="s">
        <v>107</v>
      </c>
      <c r="D16" s="221"/>
      <c r="E16" s="221"/>
      <c r="F16" s="56">
        <f>シート2!H19</f>
        <v>0</v>
      </c>
      <c r="G16" s="56">
        <f>I16+K16+M16+O16+Q16+S16+V16</f>
        <v>0</v>
      </c>
      <c r="H16" s="27"/>
      <c r="I16" s="27"/>
      <c r="J16" s="27"/>
      <c r="K16" s="27"/>
      <c r="L16" s="27"/>
      <c r="M16" s="27"/>
      <c r="N16" s="28"/>
      <c r="O16" s="28"/>
      <c r="P16" s="28"/>
      <c r="Q16" s="28"/>
      <c r="R16" s="28"/>
      <c r="S16" s="28"/>
      <c r="T16" s="28"/>
      <c r="U16" s="28"/>
      <c r="V16" s="28"/>
      <c r="W16" s="28"/>
      <c r="X16" s="336">
        <f t="shared" ref="X16:Y22" si="0">SUM(H16,J16,L16,N16,P16,R16,U16)</f>
        <v>0</v>
      </c>
      <c r="Y16" s="336">
        <f t="shared" si="0"/>
        <v>0</v>
      </c>
      <c r="AB16" s="222" t="str">
        <f>IF(F16=X16,"OK","ERR")</f>
        <v>OK</v>
      </c>
      <c r="AC16" s="222" t="str">
        <f t="shared" ref="AC16:AC22" si="1">IF(AND(U16&lt;&gt;0,W16=""),"ERR","OK")</f>
        <v>OK</v>
      </c>
      <c r="AD16" s="222" t="str">
        <f t="shared" ref="AD16:AD22" si="2">IF(AND(R16&lt;&gt;0,T16=""),"ERR","OK")</f>
        <v>OK</v>
      </c>
    </row>
    <row r="17" spans="3:30" x14ac:dyDescent="0.4">
      <c r="C17" s="223"/>
      <c r="D17" s="224" t="s">
        <v>108</v>
      </c>
      <c r="E17" s="225"/>
      <c r="F17" s="56">
        <f>シート2!H55</f>
        <v>0</v>
      </c>
      <c r="G17" s="56">
        <f t="shared" ref="G17:G22" si="3">I17+K17+M17+O17+Q17+S17+V17</f>
        <v>0</v>
      </c>
      <c r="H17" s="27"/>
      <c r="I17" s="27"/>
      <c r="J17" s="27"/>
      <c r="K17" s="27"/>
      <c r="L17" s="27"/>
      <c r="M17" s="27"/>
      <c r="N17" s="28"/>
      <c r="O17" s="28"/>
      <c r="P17" s="28"/>
      <c r="Q17" s="28"/>
      <c r="R17" s="28"/>
      <c r="S17" s="28"/>
      <c r="T17" s="28"/>
      <c r="U17" s="28"/>
      <c r="V17" s="28"/>
      <c r="W17" s="28"/>
      <c r="X17" s="336">
        <f t="shared" si="0"/>
        <v>0</v>
      </c>
      <c r="Y17" s="336">
        <f t="shared" si="0"/>
        <v>0</v>
      </c>
      <c r="AB17" s="222" t="str">
        <f>IF(F17=X17,"OK","ERR")</f>
        <v>OK</v>
      </c>
      <c r="AC17" s="222" t="str">
        <f t="shared" si="1"/>
        <v>OK</v>
      </c>
      <c r="AD17" s="222" t="str">
        <f t="shared" si="2"/>
        <v>OK</v>
      </c>
    </row>
    <row r="18" spans="3:30" x14ac:dyDescent="0.4">
      <c r="C18" s="224" t="s">
        <v>109</v>
      </c>
      <c r="D18" s="225"/>
      <c r="E18" s="225"/>
      <c r="F18" s="56">
        <f>シート2!H24</f>
        <v>0</v>
      </c>
      <c r="G18" s="56">
        <f t="shared" si="3"/>
        <v>0</v>
      </c>
      <c r="H18" s="27"/>
      <c r="I18" s="27"/>
      <c r="J18" s="27"/>
      <c r="K18" s="27"/>
      <c r="L18" s="27"/>
      <c r="M18" s="27"/>
      <c r="N18" s="29"/>
      <c r="O18" s="29"/>
      <c r="P18" s="29"/>
      <c r="Q18" s="29"/>
      <c r="R18" s="29"/>
      <c r="S18" s="29"/>
      <c r="T18" s="29"/>
      <c r="U18" s="29"/>
      <c r="V18" s="29"/>
      <c r="W18" s="29"/>
      <c r="X18" s="336">
        <f t="shared" si="0"/>
        <v>0</v>
      </c>
      <c r="Y18" s="337">
        <f t="shared" si="0"/>
        <v>0</v>
      </c>
      <c r="AB18" s="222" t="str">
        <f t="shared" ref="AB18:AB22" si="4">IF(F18=X18,"OK","ERR")</f>
        <v>OK</v>
      </c>
      <c r="AC18" s="222" t="str">
        <f t="shared" si="1"/>
        <v>OK</v>
      </c>
      <c r="AD18" s="222" t="str">
        <f t="shared" si="2"/>
        <v>OK</v>
      </c>
    </row>
    <row r="19" spans="3:30" x14ac:dyDescent="0.4">
      <c r="C19" s="224" t="s">
        <v>110</v>
      </c>
      <c r="D19" s="225"/>
      <c r="E19" s="225"/>
      <c r="F19" s="56">
        <f>シート2!H26</f>
        <v>0</v>
      </c>
      <c r="G19" s="56">
        <f t="shared" si="3"/>
        <v>0</v>
      </c>
      <c r="H19" s="27"/>
      <c r="I19" s="27"/>
      <c r="J19" s="27"/>
      <c r="K19" s="27"/>
      <c r="L19" s="27"/>
      <c r="M19" s="27"/>
      <c r="N19" s="28"/>
      <c r="O19" s="28"/>
      <c r="P19" s="28"/>
      <c r="Q19" s="28"/>
      <c r="R19" s="28"/>
      <c r="S19" s="28"/>
      <c r="T19" s="28"/>
      <c r="U19" s="28"/>
      <c r="V19" s="28"/>
      <c r="W19" s="28"/>
      <c r="X19" s="336">
        <f t="shared" si="0"/>
        <v>0</v>
      </c>
      <c r="Y19" s="336">
        <f t="shared" si="0"/>
        <v>0</v>
      </c>
      <c r="AB19" s="222" t="str">
        <f t="shared" si="4"/>
        <v>OK</v>
      </c>
      <c r="AC19" s="222" t="str">
        <f t="shared" si="1"/>
        <v>OK</v>
      </c>
      <c r="AD19" s="222" t="str">
        <f t="shared" si="2"/>
        <v>OK</v>
      </c>
    </row>
    <row r="20" spans="3:30" x14ac:dyDescent="0.4">
      <c r="C20" s="224" t="s">
        <v>111</v>
      </c>
      <c r="D20" s="225"/>
      <c r="E20" s="225"/>
      <c r="F20" s="56">
        <f>シート2!H35</f>
        <v>0</v>
      </c>
      <c r="G20" s="56">
        <f t="shared" si="3"/>
        <v>0</v>
      </c>
      <c r="H20" s="27"/>
      <c r="I20" s="27"/>
      <c r="J20" s="27"/>
      <c r="K20" s="27"/>
      <c r="L20" s="27"/>
      <c r="M20" s="27"/>
      <c r="N20" s="28"/>
      <c r="O20" s="28"/>
      <c r="P20" s="28"/>
      <c r="Q20" s="28"/>
      <c r="R20" s="28"/>
      <c r="S20" s="28"/>
      <c r="T20" s="28"/>
      <c r="U20" s="28"/>
      <c r="V20" s="28"/>
      <c r="W20" s="28"/>
      <c r="X20" s="336">
        <f t="shared" si="0"/>
        <v>0</v>
      </c>
      <c r="Y20" s="336">
        <f t="shared" si="0"/>
        <v>0</v>
      </c>
      <c r="AB20" s="222" t="str">
        <f t="shared" si="4"/>
        <v>OK</v>
      </c>
      <c r="AC20" s="222" t="str">
        <f t="shared" si="1"/>
        <v>OK</v>
      </c>
      <c r="AD20" s="222" t="str">
        <f t="shared" si="2"/>
        <v>OK</v>
      </c>
    </row>
    <row r="21" spans="3:30" x14ac:dyDescent="0.4">
      <c r="C21" s="224" t="s">
        <v>112</v>
      </c>
      <c r="D21" s="225"/>
      <c r="E21" s="225"/>
      <c r="F21" s="56">
        <f>シート2!H40</f>
        <v>0</v>
      </c>
      <c r="G21" s="56">
        <f t="shared" si="3"/>
        <v>0</v>
      </c>
      <c r="H21" s="27"/>
      <c r="I21" s="27"/>
      <c r="J21" s="27"/>
      <c r="K21" s="27"/>
      <c r="L21" s="27"/>
      <c r="M21" s="27"/>
      <c r="N21" s="28"/>
      <c r="O21" s="28"/>
      <c r="P21" s="28"/>
      <c r="Q21" s="28"/>
      <c r="R21" s="28"/>
      <c r="S21" s="28"/>
      <c r="T21" s="28"/>
      <c r="U21" s="28"/>
      <c r="V21" s="28"/>
      <c r="W21" s="28"/>
      <c r="X21" s="336">
        <f t="shared" si="0"/>
        <v>0</v>
      </c>
      <c r="Y21" s="336">
        <f t="shared" si="0"/>
        <v>0</v>
      </c>
      <c r="AB21" s="222" t="str">
        <f t="shared" si="4"/>
        <v>OK</v>
      </c>
      <c r="AC21" s="222" t="str">
        <f t="shared" si="1"/>
        <v>OK</v>
      </c>
      <c r="AD21" s="222" t="str">
        <f t="shared" si="2"/>
        <v>OK</v>
      </c>
    </row>
    <row r="22" spans="3:30" x14ac:dyDescent="0.4">
      <c r="C22" s="224" t="s">
        <v>113</v>
      </c>
      <c r="D22" s="225"/>
      <c r="E22" s="225"/>
      <c r="F22" s="56">
        <f>シート2!H42</f>
        <v>0</v>
      </c>
      <c r="G22" s="56">
        <f t="shared" si="3"/>
        <v>0</v>
      </c>
      <c r="H22" s="27"/>
      <c r="I22" s="27"/>
      <c r="J22" s="27"/>
      <c r="K22" s="27"/>
      <c r="L22" s="27"/>
      <c r="M22" s="27"/>
      <c r="N22" s="28"/>
      <c r="O22" s="28"/>
      <c r="P22" s="28"/>
      <c r="Q22" s="28"/>
      <c r="R22" s="28"/>
      <c r="S22" s="28"/>
      <c r="T22" s="28"/>
      <c r="U22" s="28"/>
      <c r="V22" s="28"/>
      <c r="W22" s="28"/>
      <c r="X22" s="336">
        <f t="shared" si="0"/>
        <v>0</v>
      </c>
      <c r="Y22" s="336">
        <f t="shared" si="0"/>
        <v>0</v>
      </c>
      <c r="AB22" s="222" t="str">
        <f t="shared" si="4"/>
        <v>OK</v>
      </c>
      <c r="AC22" s="222" t="str">
        <f t="shared" si="1"/>
        <v>OK</v>
      </c>
      <c r="AD22" s="222" t="str">
        <f t="shared" si="2"/>
        <v>OK</v>
      </c>
    </row>
    <row r="23" spans="3:30" x14ac:dyDescent="0.4">
      <c r="C23" s="119" t="s">
        <v>642</v>
      </c>
    </row>
    <row r="25" spans="3:30" x14ac:dyDescent="0.4">
      <c r="C25" s="125" t="s">
        <v>610</v>
      </c>
    </row>
    <row r="26" spans="3:30" ht="148.5" customHeight="1" x14ac:dyDescent="0.4">
      <c r="C26" s="392" t="s">
        <v>685</v>
      </c>
      <c r="D26" s="393"/>
      <c r="E26" s="393"/>
      <c r="F26" s="393"/>
      <c r="G26" s="394"/>
      <c r="H26" s="226" t="s">
        <v>595</v>
      </c>
      <c r="I26" s="226" t="s">
        <v>597</v>
      </c>
      <c r="J26" s="226" t="s">
        <v>599</v>
      </c>
      <c r="K26" s="603" t="s">
        <v>121</v>
      </c>
      <c r="L26" s="630"/>
      <c r="M26" s="630"/>
      <c r="N26" s="630"/>
      <c r="O26" s="630"/>
      <c r="P26" s="604"/>
      <c r="AB26" s="644" t="s">
        <v>658</v>
      </c>
      <c r="AC26" s="644" t="s">
        <v>659</v>
      </c>
    </row>
    <row r="27" spans="3:30" x14ac:dyDescent="0.4">
      <c r="C27" s="585"/>
      <c r="D27" s="586"/>
      <c r="E27" s="586"/>
      <c r="F27" s="586"/>
      <c r="G27" s="587"/>
      <c r="H27" s="227" t="s">
        <v>596</v>
      </c>
      <c r="I27" s="227" t="s">
        <v>598</v>
      </c>
      <c r="J27" s="227" t="s">
        <v>600</v>
      </c>
      <c r="K27" s="634" t="s">
        <v>601</v>
      </c>
      <c r="L27" s="635"/>
      <c r="M27" s="635"/>
      <c r="N27" s="635"/>
      <c r="O27" s="635"/>
      <c r="P27" s="636"/>
      <c r="AB27" s="645"/>
      <c r="AC27" s="645"/>
    </row>
    <row r="28" spans="3:30" x14ac:dyDescent="0.4">
      <c r="C28" s="588" t="s">
        <v>107</v>
      </c>
      <c r="D28" s="589"/>
      <c r="E28" s="589"/>
      <c r="F28" s="589"/>
      <c r="G28" s="590"/>
      <c r="H28" s="210"/>
      <c r="I28" s="210"/>
      <c r="J28" s="211"/>
      <c r="K28" s="631"/>
      <c r="L28" s="632"/>
      <c r="M28" s="632"/>
      <c r="N28" s="632"/>
      <c r="O28" s="632"/>
      <c r="P28" s="633"/>
      <c r="AB28" s="228" t="str">
        <f t="shared" ref="AB28:AB34" si="5">IF(L16=SUM(H28:J28),"OK","ERR")</f>
        <v>OK</v>
      </c>
      <c r="AC28" s="222" t="str">
        <f t="shared" ref="AC28:AC34" si="6">IF(AND(K28&lt;&gt;0,J28=""),"ERR","OK")</f>
        <v>OK</v>
      </c>
    </row>
    <row r="29" spans="3:30" x14ac:dyDescent="0.4">
      <c r="C29" s="223"/>
      <c r="D29" s="582" t="s">
        <v>108</v>
      </c>
      <c r="E29" s="583"/>
      <c r="F29" s="583"/>
      <c r="G29" s="584"/>
      <c r="H29" s="210"/>
      <c r="I29" s="210"/>
      <c r="J29" s="211"/>
      <c r="K29" s="631"/>
      <c r="L29" s="632"/>
      <c r="M29" s="632"/>
      <c r="N29" s="632"/>
      <c r="O29" s="632"/>
      <c r="P29" s="633"/>
      <c r="AB29" s="228" t="str">
        <f t="shared" si="5"/>
        <v>OK</v>
      </c>
      <c r="AC29" s="222" t="str">
        <f t="shared" si="6"/>
        <v>OK</v>
      </c>
    </row>
    <row r="30" spans="3:30" x14ac:dyDescent="0.4">
      <c r="C30" s="582" t="s">
        <v>109</v>
      </c>
      <c r="D30" s="583"/>
      <c r="E30" s="583"/>
      <c r="F30" s="583"/>
      <c r="G30" s="584"/>
      <c r="H30" s="210"/>
      <c r="I30" s="210"/>
      <c r="J30" s="211"/>
      <c r="K30" s="631"/>
      <c r="L30" s="632"/>
      <c r="M30" s="632"/>
      <c r="N30" s="632"/>
      <c r="O30" s="632"/>
      <c r="P30" s="633"/>
      <c r="AB30" s="228" t="str">
        <f t="shared" si="5"/>
        <v>OK</v>
      </c>
      <c r="AC30" s="222" t="str">
        <f t="shared" si="6"/>
        <v>OK</v>
      </c>
    </row>
    <row r="31" spans="3:30" x14ac:dyDescent="0.4">
      <c r="C31" s="582" t="s">
        <v>110</v>
      </c>
      <c r="D31" s="583"/>
      <c r="E31" s="583"/>
      <c r="F31" s="583"/>
      <c r="G31" s="584"/>
      <c r="H31" s="210"/>
      <c r="I31" s="210"/>
      <c r="J31" s="211"/>
      <c r="K31" s="631"/>
      <c r="L31" s="632"/>
      <c r="M31" s="632"/>
      <c r="N31" s="632"/>
      <c r="O31" s="632"/>
      <c r="P31" s="633"/>
      <c r="AB31" s="228" t="str">
        <f t="shared" si="5"/>
        <v>OK</v>
      </c>
      <c r="AC31" s="222" t="str">
        <f t="shared" si="6"/>
        <v>OK</v>
      </c>
    </row>
    <row r="32" spans="3:30" x14ac:dyDescent="0.4">
      <c r="C32" s="582" t="s">
        <v>111</v>
      </c>
      <c r="D32" s="583"/>
      <c r="E32" s="583"/>
      <c r="F32" s="583"/>
      <c r="G32" s="584"/>
      <c r="H32" s="210"/>
      <c r="I32" s="210"/>
      <c r="J32" s="212"/>
      <c r="K32" s="631"/>
      <c r="L32" s="632"/>
      <c r="M32" s="632"/>
      <c r="N32" s="632"/>
      <c r="O32" s="632"/>
      <c r="P32" s="633"/>
      <c r="AB32" s="228" t="str">
        <f t="shared" si="5"/>
        <v>OK</v>
      </c>
      <c r="AC32" s="222" t="str">
        <f t="shared" si="6"/>
        <v>OK</v>
      </c>
    </row>
    <row r="33" spans="3:29" x14ac:dyDescent="0.4">
      <c r="C33" s="582" t="s">
        <v>112</v>
      </c>
      <c r="D33" s="583"/>
      <c r="E33" s="583"/>
      <c r="F33" s="583"/>
      <c r="G33" s="584"/>
      <c r="H33" s="210"/>
      <c r="I33" s="210"/>
      <c r="J33" s="212"/>
      <c r="K33" s="631"/>
      <c r="L33" s="632"/>
      <c r="M33" s="632"/>
      <c r="N33" s="632"/>
      <c r="O33" s="632"/>
      <c r="P33" s="633"/>
      <c r="AB33" s="228" t="str">
        <f t="shared" si="5"/>
        <v>OK</v>
      </c>
      <c r="AC33" s="222" t="str">
        <f t="shared" si="6"/>
        <v>OK</v>
      </c>
    </row>
    <row r="34" spans="3:29" x14ac:dyDescent="0.4">
      <c r="C34" s="582" t="s">
        <v>113</v>
      </c>
      <c r="D34" s="583"/>
      <c r="E34" s="583"/>
      <c r="F34" s="583"/>
      <c r="G34" s="584"/>
      <c r="H34" s="210"/>
      <c r="I34" s="210"/>
      <c r="J34" s="212"/>
      <c r="K34" s="631"/>
      <c r="L34" s="632"/>
      <c r="M34" s="632"/>
      <c r="N34" s="632"/>
      <c r="O34" s="632"/>
      <c r="P34" s="633"/>
      <c r="AB34" s="228" t="str">
        <f t="shared" si="5"/>
        <v>OK</v>
      </c>
      <c r="AC34" s="222" t="str">
        <f t="shared" si="6"/>
        <v>OK</v>
      </c>
    </row>
    <row r="35" spans="3:29" x14ac:dyDescent="0.4">
      <c r="C35" s="122" t="s">
        <v>132</v>
      </c>
    </row>
    <row r="37" spans="3:29" x14ac:dyDescent="0.4">
      <c r="C37" s="125" t="s">
        <v>649</v>
      </c>
      <c r="AB37" s="450" t="s">
        <v>703</v>
      </c>
    </row>
    <row r="38" spans="3:29" ht="19.5" customHeight="1" x14ac:dyDescent="0.4">
      <c r="C38" s="125" t="s">
        <v>650</v>
      </c>
      <c r="AB38" s="463"/>
    </row>
    <row r="39" spans="3:29" ht="19.5" customHeight="1" x14ac:dyDescent="0.4">
      <c r="C39" s="637" t="s">
        <v>1</v>
      </c>
      <c r="D39" s="638"/>
      <c r="E39" s="638"/>
      <c r="F39" s="638"/>
      <c r="G39" s="639"/>
      <c r="H39" s="524" t="s">
        <v>140</v>
      </c>
      <c r="I39" s="526"/>
      <c r="AB39" s="463"/>
    </row>
    <row r="40" spans="3:29" ht="18.75" customHeight="1" x14ac:dyDescent="0.4">
      <c r="C40" s="619" t="s">
        <v>133</v>
      </c>
      <c r="D40" s="620"/>
      <c r="E40" s="229" t="s">
        <v>134</v>
      </c>
      <c r="F40" s="230"/>
      <c r="G40" s="231"/>
      <c r="H40" s="598"/>
      <c r="I40" s="599"/>
      <c r="AB40" s="451"/>
    </row>
    <row r="41" spans="3:29" x14ac:dyDescent="0.4">
      <c r="C41" s="640"/>
      <c r="D41" s="548"/>
      <c r="E41" s="232"/>
      <c r="F41" s="233" t="s">
        <v>135</v>
      </c>
      <c r="G41" s="231"/>
      <c r="H41" s="598"/>
      <c r="I41" s="599"/>
      <c r="AB41" s="132" t="str">
        <f>IF(H41&lt;=H40,"OK","ERR")</f>
        <v>OK</v>
      </c>
    </row>
    <row r="42" spans="3:29" x14ac:dyDescent="0.4">
      <c r="C42" s="640"/>
      <c r="D42" s="548"/>
      <c r="E42" s="229" t="s">
        <v>136</v>
      </c>
      <c r="F42" s="234"/>
      <c r="G42" s="235"/>
      <c r="H42" s="626">
        <f>H44-H40</f>
        <v>0</v>
      </c>
      <c r="I42" s="627"/>
    </row>
    <row r="43" spans="3:29" ht="20.25" thickBot="1" x14ac:dyDescent="0.45">
      <c r="C43" s="621"/>
      <c r="D43" s="622"/>
      <c r="E43" s="236"/>
      <c r="F43" s="237" t="s">
        <v>135</v>
      </c>
      <c r="G43" s="238"/>
      <c r="H43" s="600">
        <f>H45-H41</f>
        <v>0</v>
      </c>
      <c r="I43" s="601"/>
    </row>
    <row r="44" spans="3:29" ht="20.25" thickTop="1" x14ac:dyDescent="0.4">
      <c r="C44" s="641" t="s">
        <v>61</v>
      </c>
      <c r="D44" s="642"/>
      <c r="E44" s="642"/>
      <c r="F44" s="642"/>
      <c r="G44" s="643"/>
      <c r="H44" s="596">
        <f>H16+J16+L16</f>
        <v>0</v>
      </c>
      <c r="I44" s="597"/>
    </row>
    <row r="45" spans="3:29" x14ac:dyDescent="0.4">
      <c r="C45" s="239"/>
      <c r="D45" s="240"/>
      <c r="E45" s="241"/>
      <c r="F45" s="242" t="s">
        <v>135</v>
      </c>
      <c r="G45" s="243"/>
      <c r="H45" s="626">
        <f>H17+J17+L17</f>
        <v>0</v>
      </c>
      <c r="I45" s="627"/>
    </row>
    <row r="46" spans="3:29" ht="19.5" customHeight="1" x14ac:dyDescent="0.4">
      <c r="C46" s="619" t="s">
        <v>29</v>
      </c>
      <c r="D46" s="620"/>
      <c r="E46" s="244" t="s">
        <v>134</v>
      </c>
      <c r="F46" s="230"/>
      <c r="G46" s="231"/>
      <c r="H46" s="598"/>
      <c r="I46" s="599"/>
    </row>
    <row r="47" spans="3:29" ht="20.25" thickBot="1" x14ac:dyDescent="0.45">
      <c r="C47" s="621"/>
      <c r="D47" s="622"/>
      <c r="E47" s="244" t="s">
        <v>136</v>
      </c>
      <c r="F47" s="234"/>
      <c r="G47" s="235"/>
      <c r="H47" s="600">
        <f>H48-H46</f>
        <v>0</v>
      </c>
      <c r="I47" s="601"/>
    </row>
    <row r="48" spans="3:29" ht="20.25" thickTop="1" x14ac:dyDescent="0.4">
      <c r="C48" s="623" t="s">
        <v>61</v>
      </c>
      <c r="D48" s="624"/>
      <c r="E48" s="624"/>
      <c r="F48" s="624"/>
      <c r="G48" s="625"/>
      <c r="H48" s="596">
        <f>H18+J18+L18</f>
        <v>0</v>
      </c>
      <c r="I48" s="597"/>
    </row>
    <row r="49" spans="3:28" ht="19.5" customHeight="1" x14ac:dyDescent="0.4">
      <c r="C49" s="619" t="s">
        <v>11</v>
      </c>
      <c r="D49" s="620"/>
      <c r="E49" s="244" t="s">
        <v>134</v>
      </c>
      <c r="F49" s="230"/>
      <c r="G49" s="231"/>
      <c r="H49" s="598"/>
      <c r="I49" s="599"/>
    </row>
    <row r="50" spans="3:28" ht="20.25" thickBot="1" x14ac:dyDescent="0.45">
      <c r="C50" s="621"/>
      <c r="D50" s="622"/>
      <c r="E50" s="244" t="s">
        <v>136</v>
      </c>
      <c r="F50" s="234"/>
      <c r="G50" s="235"/>
      <c r="H50" s="600">
        <f>H51-H49</f>
        <v>0</v>
      </c>
      <c r="I50" s="601"/>
    </row>
    <row r="51" spans="3:28" ht="20.25" thickTop="1" x14ac:dyDescent="0.4">
      <c r="C51" s="623" t="s">
        <v>61</v>
      </c>
      <c r="D51" s="624"/>
      <c r="E51" s="624"/>
      <c r="F51" s="624"/>
      <c r="G51" s="625"/>
      <c r="H51" s="596">
        <f>H19+J19+L19</f>
        <v>0</v>
      </c>
      <c r="I51" s="597"/>
    </row>
    <row r="52" spans="3:28" ht="19.5" customHeight="1" x14ac:dyDescent="0.4">
      <c r="C52" s="619" t="s">
        <v>137</v>
      </c>
      <c r="D52" s="620"/>
      <c r="E52" s="244" t="s">
        <v>134</v>
      </c>
      <c r="F52" s="245"/>
      <c r="G52" s="246"/>
      <c r="H52" s="598"/>
      <c r="I52" s="599"/>
      <c r="AB52" s="88"/>
    </row>
    <row r="53" spans="3:28" ht="20.25" customHeight="1" thickBot="1" x14ac:dyDescent="0.45">
      <c r="C53" s="621"/>
      <c r="D53" s="622"/>
      <c r="E53" s="244" t="s">
        <v>136</v>
      </c>
      <c r="F53" s="229"/>
      <c r="G53" s="247"/>
      <c r="H53" s="600">
        <f>H54-H52</f>
        <v>0</v>
      </c>
      <c r="I53" s="601"/>
      <c r="AB53" s="88"/>
    </row>
    <row r="54" spans="3:28" ht="20.25" thickTop="1" x14ac:dyDescent="0.4">
      <c r="C54" s="623" t="s">
        <v>61</v>
      </c>
      <c r="D54" s="624"/>
      <c r="E54" s="624"/>
      <c r="F54" s="624"/>
      <c r="G54" s="625"/>
      <c r="H54" s="596">
        <f>H20+J20+L20</f>
        <v>0</v>
      </c>
      <c r="I54" s="597"/>
      <c r="AB54" s="88"/>
    </row>
    <row r="55" spans="3:28" ht="19.5" customHeight="1" x14ac:dyDescent="0.4">
      <c r="C55" s="619" t="s">
        <v>138</v>
      </c>
      <c r="D55" s="620"/>
      <c r="E55" s="244" t="s">
        <v>134</v>
      </c>
      <c r="F55" s="230"/>
      <c r="G55" s="231"/>
      <c r="H55" s="598"/>
      <c r="I55" s="599"/>
      <c r="AB55" s="88"/>
    </row>
    <row r="56" spans="3:28" ht="20.25" thickBot="1" x14ac:dyDescent="0.45">
      <c r="C56" s="621"/>
      <c r="D56" s="622"/>
      <c r="E56" s="244" t="s">
        <v>136</v>
      </c>
      <c r="F56" s="234"/>
      <c r="G56" s="235"/>
      <c r="H56" s="600">
        <f>H57-H55</f>
        <v>0</v>
      </c>
      <c r="I56" s="601"/>
      <c r="AB56" s="88"/>
    </row>
    <row r="57" spans="3:28" ht="20.25" thickTop="1" x14ac:dyDescent="0.4">
      <c r="C57" s="623" t="s">
        <v>61</v>
      </c>
      <c r="D57" s="624"/>
      <c r="E57" s="624"/>
      <c r="F57" s="624"/>
      <c r="G57" s="625"/>
      <c r="H57" s="596">
        <f>H21+J21+L21</f>
        <v>0</v>
      </c>
      <c r="I57" s="597"/>
      <c r="AB57" s="88"/>
    </row>
    <row r="58" spans="3:28" ht="19.5" customHeight="1" x14ac:dyDescent="0.4">
      <c r="C58" s="619" t="s">
        <v>139</v>
      </c>
      <c r="D58" s="620"/>
      <c r="E58" s="244" t="s">
        <v>134</v>
      </c>
      <c r="F58" s="230"/>
      <c r="G58" s="231"/>
      <c r="H58" s="598"/>
      <c r="I58" s="599"/>
      <c r="AB58" s="88"/>
    </row>
    <row r="59" spans="3:28" ht="20.25" thickBot="1" x14ac:dyDescent="0.45">
      <c r="C59" s="621"/>
      <c r="D59" s="622"/>
      <c r="E59" s="244" t="s">
        <v>136</v>
      </c>
      <c r="F59" s="234"/>
      <c r="G59" s="235"/>
      <c r="H59" s="600">
        <f>H60-H58</f>
        <v>0</v>
      </c>
      <c r="I59" s="601"/>
    </row>
    <row r="60" spans="3:28" ht="20.25" thickTop="1" x14ac:dyDescent="0.4">
      <c r="C60" s="623" t="s">
        <v>61</v>
      </c>
      <c r="D60" s="624"/>
      <c r="E60" s="624"/>
      <c r="F60" s="624"/>
      <c r="G60" s="625"/>
      <c r="H60" s="596">
        <f>H22+J22+L22</f>
        <v>0</v>
      </c>
      <c r="I60" s="597"/>
    </row>
    <row r="61" spans="3:28" x14ac:dyDescent="0.4">
      <c r="C61" s="122" t="s">
        <v>141</v>
      </c>
    </row>
    <row r="63" spans="3:28" x14ac:dyDescent="0.4">
      <c r="C63" s="125" t="s">
        <v>648</v>
      </c>
    </row>
    <row r="64" spans="3:28" ht="18.75" customHeight="1" x14ac:dyDescent="0.4">
      <c r="C64" s="392" t="s">
        <v>1</v>
      </c>
      <c r="D64" s="393"/>
      <c r="E64" s="393"/>
      <c r="F64" s="393"/>
      <c r="G64" s="394"/>
      <c r="H64" s="628" t="s">
        <v>142</v>
      </c>
      <c r="I64" s="524" t="s">
        <v>143</v>
      </c>
      <c r="J64" s="525"/>
      <c r="K64" s="525"/>
      <c r="L64" s="525"/>
      <c r="M64" s="525"/>
      <c r="N64" s="526"/>
      <c r="AB64" s="616" t="s">
        <v>660</v>
      </c>
    </row>
    <row r="65" spans="3:28" ht="39" x14ac:dyDescent="0.4">
      <c r="C65" s="585"/>
      <c r="D65" s="586"/>
      <c r="E65" s="586"/>
      <c r="F65" s="586"/>
      <c r="G65" s="587"/>
      <c r="H65" s="629"/>
      <c r="I65" s="217" t="s">
        <v>144</v>
      </c>
      <c r="J65" s="217" t="s">
        <v>145</v>
      </c>
      <c r="K65" s="217" t="s">
        <v>146</v>
      </c>
      <c r="L65" s="217" t="s">
        <v>147</v>
      </c>
      <c r="M65" s="248" t="s">
        <v>148</v>
      </c>
      <c r="N65" s="248" t="s">
        <v>149</v>
      </c>
      <c r="AB65" s="646"/>
    </row>
    <row r="66" spans="3:28" x14ac:dyDescent="0.4">
      <c r="C66" s="588" t="s">
        <v>107</v>
      </c>
      <c r="D66" s="589"/>
      <c r="E66" s="589"/>
      <c r="F66" s="589"/>
      <c r="G66" s="590"/>
      <c r="H66" s="12">
        <f t="shared" ref="H66:H72" si="7">SUM(I66:M66)</f>
        <v>0</v>
      </c>
      <c r="I66" s="24"/>
      <c r="J66" s="24"/>
      <c r="K66" s="24"/>
      <c r="L66" s="24"/>
      <c r="M66" s="24"/>
      <c r="N66" s="24"/>
      <c r="AB66" s="249" t="str">
        <f>IF(H42=H66,"OK","ERR")</f>
        <v>OK</v>
      </c>
    </row>
    <row r="67" spans="3:28" x14ac:dyDescent="0.4">
      <c r="C67" s="223"/>
      <c r="D67" s="582" t="s">
        <v>108</v>
      </c>
      <c r="E67" s="583"/>
      <c r="F67" s="583"/>
      <c r="G67" s="584"/>
      <c r="H67" s="12">
        <f t="shared" si="7"/>
        <v>0</v>
      </c>
      <c r="I67" s="24"/>
      <c r="J67" s="24"/>
      <c r="K67" s="24"/>
      <c r="L67" s="24"/>
      <c r="M67" s="24"/>
      <c r="N67" s="24"/>
      <c r="AB67" s="249" t="str">
        <f>IF(H43=H67,"OK","ERR")</f>
        <v>OK</v>
      </c>
    </row>
    <row r="68" spans="3:28" x14ac:dyDescent="0.4">
      <c r="C68" s="582" t="s">
        <v>109</v>
      </c>
      <c r="D68" s="583"/>
      <c r="E68" s="583"/>
      <c r="F68" s="583"/>
      <c r="G68" s="584"/>
      <c r="H68" s="12">
        <f t="shared" si="7"/>
        <v>0</v>
      </c>
      <c r="I68" s="24"/>
      <c r="J68" s="24"/>
      <c r="K68" s="24"/>
      <c r="L68" s="24"/>
      <c r="M68" s="24"/>
      <c r="N68" s="24"/>
      <c r="AB68" s="249" t="str">
        <f>IF(H47=H68,"OK","ERR")</f>
        <v>OK</v>
      </c>
    </row>
    <row r="69" spans="3:28" x14ac:dyDescent="0.4">
      <c r="C69" s="582" t="s">
        <v>110</v>
      </c>
      <c r="D69" s="583"/>
      <c r="E69" s="583"/>
      <c r="F69" s="583"/>
      <c r="G69" s="584"/>
      <c r="H69" s="12">
        <f t="shared" si="7"/>
        <v>0</v>
      </c>
      <c r="I69" s="24"/>
      <c r="J69" s="24"/>
      <c r="K69" s="24"/>
      <c r="L69" s="24"/>
      <c r="M69" s="24"/>
      <c r="N69" s="24"/>
      <c r="AB69" s="249" t="str">
        <f>IF(H50=H69,"OK","ERR")</f>
        <v>OK</v>
      </c>
    </row>
    <row r="70" spans="3:28" x14ac:dyDescent="0.4">
      <c r="C70" s="582" t="s">
        <v>111</v>
      </c>
      <c r="D70" s="583"/>
      <c r="E70" s="583"/>
      <c r="F70" s="583"/>
      <c r="G70" s="584"/>
      <c r="H70" s="12">
        <f t="shared" si="7"/>
        <v>0</v>
      </c>
      <c r="I70" s="24"/>
      <c r="J70" s="24"/>
      <c r="K70" s="24"/>
      <c r="L70" s="24"/>
      <c r="M70" s="24"/>
      <c r="N70" s="24"/>
      <c r="AB70" s="249" t="str">
        <f>IF(H53=H70,"OK","ERR")</f>
        <v>OK</v>
      </c>
    </row>
    <row r="71" spans="3:28" x14ac:dyDescent="0.4">
      <c r="C71" s="582" t="s">
        <v>112</v>
      </c>
      <c r="D71" s="583"/>
      <c r="E71" s="583"/>
      <c r="F71" s="583"/>
      <c r="G71" s="584"/>
      <c r="H71" s="12">
        <f t="shared" si="7"/>
        <v>0</v>
      </c>
      <c r="I71" s="24"/>
      <c r="J71" s="24"/>
      <c r="K71" s="24"/>
      <c r="L71" s="24"/>
      <c r="M71" s="24"/>
      <c r="N71" s="24"/>
      <c r="AB71" s="249" t="str">
        <f>IF(H56=H71,"OK","ERR")</f>
        <v>OK</v>
      </c>
    </row>
    <row r="72" spans="3:28" x14ac:dyDescent="0.4">
      <c r="C72" s="582" t="s">
        <v>113</v>
      </c>
      <c r="D72" s="583"/>
      <c r="E72" s="583"/>
      <c r="F72" s="583"/>
      <c r="G72" s="584"/>
      <c r="H72" s="30">
        <f t="shared" si="7"/>
        <v>0</v>
      </c>
      <c r="I72" s="28"/>
      <c r="J72" s="28"/>
      <c r="K72" s="28"/>
      <c r="L72" s="28"/>
      <c r="M72" s="28"/>
      <c r="N72" s="28"/>
      <c r="AB72" s="250" t="str">
        <f>IF(H59=H72,"OK","ERR")</f>
        <v>OK</v>
      </c>
    </row>
    <row r="73" spans="3:28" x14ac:dyDescent="0.4">
      <c r="C73" s="122" t="s">
        <v>150</v>
      </c>
      <c r="AB73" s="88"/>
    </row>
    <row r="74" spans="3:28" x14ac:dyDescent="0.4">
      <c r="C74" s="122" t="s">
        <v>151</v>
      </c>
    </row>
    <row r="76" spans="3:28" x14ac:dyDescent="0.4">
      <c r="C76" s="125" t="s">
        <v>573</v>
      </c>
    </row>
    <row r="77" spans="3:28" ht="39" x14ac:dyDescent="0.4">
      <c r="C77" s="392" t="s">
        <v>1</v>
      </c>
      <c r="D77" s="393"/>
      <c r="E77" s="393"/>
      <c r="F77" s="393"/>
      <c r="G77" s="394"/>
      <c r="H77" s="251" t="s">
        <v>652</v>
      </c>
      <c r="I77" s="251" t="s">
        <v>152</v>
      </c>
      <c r="J77" s="252" t="s">
        <v>213</v>
      </c>
    </row>
    <row r="78" spans="3:28" x14ac:dyDescent="0.4">
      <c r="C78" s="585"/>
      <c r="D78" s="586"/>
      <c r="E78" s="586"/>
      <c r="F78" s="586"/>
      <c r="G78" s="587"/>
      <c r="H78" s="219" t="s">
        <v>153</v>
      </c>
      <c r="I78" s="219" t="s">
        <v>154</v>
      </c>
      <c r="J78" s="219" t="s">
        <v>155</v>
      </c>
    </row>
    <row r="79" spans="3:28" x14ac:dyDescent="0.4">
      <c r="C79" s="588" t="s">
        <v>107</v>
      </c>
      <c r="D79" s="589"/>
      <c r="E79" s="589"/>
      <c r="F79" s="589"/>
      <c r="G79" s="590"/>
      <c r="H79" s="31">
        <f t="shared" ref="H79:H85" si="8">F16</f>
        <v>0</v>
      </c>
      <c r="I79" s="32"/>
      <c r="J79" s="31">
        <f t="shared" ref="J79:J85" si="9">H79-I79</f>
        <v>0</v>
      </c>
    </row>
    <row r="80" spans="3:28" x14ac:dyDescent="0.4">
      <c r="C80" s="223"/>
      <c r="D80" s="582" t="s">
        <v>108</v>
      </c>
      <c r="E80" s="583"/>
      <c r="F80" s="583"/>
      <c r="G80" s="584"/>
      <c r="H80" s="31">
        <f t="shared" si="8"/>
        <v>0</v>
      </c>
      <c r="I80" s="32"/>
      <c r="J80" s="31">
        <f t="shared" si="9"/>
        <v>0</v>
      </c>
    </row>
    <row r="81" spans="3:28" x14ac:dyDescent="0.4">
      <c r="C81" s="582" t="s">
        <v>109</v>
      </c>
      <c r="D81" s="583"/>
      <c r="E81" s="583"/>
      <c r="F81" s="583"/>
      <c r="G81" s="584"/>
      <c r="H81" s="31">
        <f t="shared" si="8"/>
        <v>0</v>
      </c>
      <c r="I81" s="32"/>
      <c r="J81" s="31">
        <f t="shared" si="9"/>
        <v>0</v>
      </c>
    </row>
    <row r="82" spans="3:28" x14ac:dyDescent="0.4">
      <c r="C82" s="582" t="s">
        <v>110</v>
      </c>
      <c r="D82" s="583"/>
      <c r="E82" s="583"/>
      <c r="F82" s="583"/>
      <c r="G82" s="584"/>
      <c r="H82" s="31">
        <f t="shared" si="8"/>
        <v>0</v>
      </c>
      <c r="I82" s="32"/>
      <c r="J82" s="31">
        <f t="shared" si="9"/>
        <v>0</v>
      </c>
    </row>
    <row r="83" spans="3:28" x14ac:dyDescent="0.4">
      <c r="C83" s="582" t="s">
        <v>111</v>
      </c>
      <c r="D83" s="583"/>
      <c r="E83" s="583"/>
      <c r="F83" s="583"/>
      <c r="G83" s="584"/>
      <c r="H83" s="31">
        <f t="shared" si="8"/>
        <v>0</v>
      </c>
      <c r="I83" s="27"/>
      <c r="J83" s="31">
        <f t="shared" si="9"/>
        <v>0</v>
      </c>
    </row>
    <row r="84" spans="3:28" x14ac:dyDescent="0.4">
      <c r="C84" s="582" t="s">
        <v>112</v>
      </c>
      <c r="D84" s="583"/>
      <c r="E84" s="583"/>
      <c r="F84" s="583"/>
      <c r="G84" s="584"/>
      <c r="H84" s="31">
        <f t="shared" si="8"/>
        <v>0</v>
      </c>
      <c r="I84" s="27"/>
      <c r="J84" s="31">
        <f t="shared" si="9"/>
        <v>0</v>
      </c>
    </row>
    <row r="85" spans="3:28" x14ac:dyDescent="0.4">
      <c r="C85" s="582" t="s">
        <v>113</v>
      </c>
      <c r="D85" s="583"/>
      <c r="E85" s="583"/>
      <c r="F85" s="583"/>
      <c r="G85" s="584"/>
      <c r="H85" s="33">
        <f t="shared" si="8"/>
        <v>0</v>
      </c>
      <c r="I85" s="27"/>
      <c r="J85" s="33">
        <f t="shared" si="9"/>
        <v>0</v>
      </c>
    </row>
    <row r="86" spans="3:28" x14ac:dyDescent="0.4">
      <c r="C86" s="253" t="s">
        <v>617</v>
      </c>
      <c r="D86" s="254"/>
      <c r="E86" s="254"/>
      <c r="F86" s="254"/>
      <c r="G86" s="254"/>
      <c r="H86" s="61"/>
      <c r="I86" s="61"/>
      <c r="J86" s="61"/>
    </row>
    <row r="87" spans="3:28" x14ac:dyDescent="0.4">
      <c r="C87" s="119" t="s">
        <v>618</v>
      </c>
    </row>
    <row r="88" spans="3:28" x14ac:dyDescent="0.4">
      <c r="C88" s="119"/>
    </row>
    <row r="89" spans="3:28" x14ac:dyDescent="0.4">
      <c r="C89" s="125" t="s">
        <v>574</v>
      </c>
    </row>
    <row r="90" spans="3:28" ht="43.5" customHeight="1" x14ac:dyDescent="0.4">
      <c r="C90" s="392" t="s">
        <v>1</v>
      </c>
      <c r="D90" s="393"/>
      <c r="E90" s="393"/>
      <c r="F90" s="393"/>
      <c r="G90" s="394"/>
      <c r="H90" s="255" t="s">
        <v>652</v>
      </c>
      <c r="I90" s="255" t="s">
        <v>152</v>
      </c>
      <c r="J90" s="256" t="s">
        <v>213</v>
      </c>
      <c r="K90" s="577" t="s">
        <v>156</v>
      </c>
      <c r="AB90" s="647" t="s">
        <v>662</v>
      </c>
    </row>
    <row r="91" spans="3:28" ht="43.5" customHeight="1" x14ac:dyDescent="0.4">
      <c r="C91" s="585"/>
      <c r="D91" s="586"/>
      <c r="E91" s="586"/>
      <c r="F91" s="586"/>
      <c r="G91" s="587"/>
      <c r="H91" s="219" t="s">
        <v>153</v>
      </c>
      <c r="I91" s="219" t="s">
        <v>154</v>
      </c>
      <c r="J91" s="219" t="s">
        <v>155</v>
      </c>
      <c r="K91" s="578"/>
      <c r="AB91" s="648"/>
    </row>
    <row r="92" spans="3:28" x14ac:dyDescent="0.4">
      <c r="C92" s="588" t="s">
        <v>107</v>
      </c>
      <c r="D92" s="589"/>
      <c r="E92" s="589"/>
      <c r="F92" s="589"/>
      <c r="G92" s="590"/>
      <c r="H92" s="31">
        <f>シート2!H20</f>
        <v>0</v>
      </c>
      <c r="I92" s="24"/>
      <c r="J92" s="34">
        <f>H92-I92</f>
        <v>0</v>
      </c>
      <c r="K92" s="24"/>
      <c r="AB92" s="250" t="str">
        <f>IF(I92&gt;=K92,"OK","ERR")</f>
        <v>OK</v>
      </c>
    </row>
    <row r="93" spans="3:28" x14ac:dyDescent="0.4">
      <c r="C93" s="223"/>
      <c r="D93" s="582" t="s">
        <v>108</v>
      </c>
      <c r="E93" s="583"/>
      <c r="F93" s="583"/>
      <c r="G93" s="584"/>
      <c r="H93" s="33">
        <f>シート2!H56</f>
        <v>0</v>
      </c>
      <c r="I93" s="27"/>
      <c r="J93" s="34">
        <f t="shared" ref="J93:J98" si="10">H93-I93</f>
        <v>0</v>
      </c>
      <c r="K93" s="24"/>
      <c r="AB93" s="250" t="str">
        <f t="shared" ref="AB93:AB98" si="11">IF(I93&gt;=K93,"OK","ERR")</f>
        <v>OK</v>
      </c>
    </row>
    <row r="94" spans="3:28" x14ac:dyDescent="0.4">
      <c r="C94" s="582" t="s">
        <v>109</v>
      </c>
      <c r="D94" s="583"/>
      <c r="E94" s="583"/>
      <c r="F94" s="583"/>
      <c r="G94" s="584"/>
      <c r="H94" s="33">
        <f>シート2!H25</f>
        <v>0</v>
      </c>
      <c r="I94" s="24"/>
      <c r="J94" s="34">
        <f t="shared" si="10"/>
        <v>0</v>
      </c>
      <c r="K94" s="24"/>
      <c r="AB94" s="250" t="str">
        <f t="shared" si="11"/>
        <v>OK</v>
      </c>
    </row>
    <row r="95" spans="3:28" x14ac:dyDescent="0.4">
      <c r="C95" s="582" t="s">
        <v>110</v>
      </c>
      <c r="D95" s="583"/>
      <c r="E95" s="583"/>
      <c r="F95" s="583"/>
      <c r="G95" s="584"/>
      <c r="H95" s="33">
        <f>シート2!H27</f>
        <v>0</v>
      </c>
      <c r="I95" s="24"/>
      <c r="J95" s="34">
        <f t="shared" si="10"/>
        <v>0</v>
      </c>
      <c r="K95" s="24"/>
      <c r="AB95" s="250" t="str">
        <f t="shared" si="11"/>
        <v>OK</v>
      </c>
    </row>
    <row r="96" spans="3:28" x14ac:dyDescent="0.4">
      <c r="C96" s="582" t="s">
        <v>111</v>
      </c>
      <c r="D96" s="583"/>
      <c r="E96" s="583"/>
      <c r="F96" s="583"/>
      <c r="G96" s="584"/>
      <c r="H96" s="33">
        <f>シート2!H36</f>
        <v>0</v>
      </c>
      <c r="I96" s="28"/>
      <c r="J96" s="34">
        <f t="shared" si="10"/>
        <v>0</v>
      </c>
      <c r="K96" s="28"/>
      <c r="AB96" s="250" t="str">
        <f t="shared" si="11"/>
        <v>OK</v>
      </c>
    </row>
    <row r="97" spans="3:62" x14ac:dyDescent="0.4">
      <c r="C97" s="582" t="s">
        <v>112</v>
      </c>
      <c r="D97" s="583"/>
      <c r="E97" s="583"/>
      <c r="F97" s="583"/>
      <c r="G97" s="584"/>
      <c r="H97" s="33">
        <f>シート2!H41</f>
        <v>0</v>
      </c>
      <c r="I97" s="27"/>
      <c r="J97" s="34">
        <f t="shared" si="10"/>
        <v>0</v>
      </c>
      <c r="K97" s="28"/>
      <c r="AB97" s="250" t="str">
        <f t="shared" si="11"/>
        <v>OK</v>
      </c>
    </row>
    <row r="98" spans="3:62" x14ac:dyDescent="0.4">
      <c r="C98" s="582" t="s">
        <v>113</v>
      </c>
      <c r="D98" s="583"/>
      <c r="E98" s="583"/>
      <c r="F98" s="583"/>
      <c r="G98" s="584"/>
      <c r="H98" s="33">
        <f>シート2!H43</f>
        <v>0</v>
      </c>
      <c r="I98" s="27"/>
      <c r="J98" s="35">
        <f t="shared" si="10"/>
        <v>0</v>
      </c>
      <c r="K98" s="28"/>
      <c r="AB98" s="250" t="str">
        <f t="shared" si="11"/>
        <v>OK</v>
      </c>
    </row>
    <row r="100" spans="3:62" x14ac:dyDescent="0.4">
      <c r="C100" s="125" t="s">
        <v>609</v>
      </c>
      <c r="D100" s="257"/>
      <c r="H100" s="257"/>
    </row>
    <row r="101" spans="3:62" ht="19.5" customHeight="1" x14ac:dyDescent="0.4">
      <c r="C101" s="593" t="s">
        <v>157</v>
      </c>
      <c r="D101" s="507" t="s">
        <v>158</v>
      </c>
      <c r="E101" s="508"/>
      <c r="F101" s="509"/>
      <c r="G101" s="591" t="s">
        <v>589</v>
      </c>
      <c r="H101" s="591"/>
      <c r="I101" s="591"/>
      <c r="J101" s="591"/>
      <c r="K101" s="591"/>
      <c r="L101" s="591"/>
      <c r="M101" s="591"/>
      <c r="N101" s="88"/>
      <c r="O101" s="88"/>
      <c r="P101" s="88"/>
      <c r="Q101" s="88"/>
      <c r="R101" s="88"/>
      <c r="S101" s="88"/>
      <c r="T101" s="88"/>
      <c r="U101" s="88"/>
      <c r="V101" s="88"/>
      <c r="W101" s="88"/>
      <c r="X101" s="88"/>
      <c r="Y101" s="88"/>
      <c r="Z101" s="88"/>
      <c r="AA101" s="88"/>
      <c r="AB101" s="521" t="s">
        <v>668</v>
      </c>
      <c r="AC101" s="522"/>
      <c r="AD101" s="522"/>
      <c r="AE101" s="522"/>
      <c r="AF101" s="523"/>
      <c r="AG101" s="521" t="s">
        <v>669</v>
      </c>
      <c r="AH101" s="522"/>
      <c r="AI101" s="522"/>
      <c r="AJ101" s="522"/>
      <c r="AK101" s="523"/>
      <c r="AL101" s="521" t="s">
        <v>670</v>
      </c>
      <c r="AM101" s="522"/>
      <c r="AN101" s="522"/>
      <c r="AO101" s="522"/>
      <c r="AP101" s="523"/>
      <c r="AQ101" s="521" t="s">
        <v>671</v>
      </c>
      <c r="AR101" s="522"/>
      <c r="AS101" s="522"/>
      <c r="AT101" s="522"/>
      <c r="AU101" s="523"/>
      <c r="AV101" s="521" t="s">
        <v>672</v>
      </c>
      <c r="AW101" s="522"/>
      <c r="AX101" s="522"/>
      <c r="AY101" s="522"/>
      <c r="AZ101" s="523"/>
      <c r="BA101" s="521" t="s">
        <v>673</v>
      </c>
      <c r="BB101" s="522"/>
      <c r="BC101" s="522"/>
      <c r="BD101" s="522"/>
      <c r="BE101" s="523"/>
      <c r="BF101" s="521" t="s">
        <v>674</v>
      </c>
      <c r="BG101" s="522"/>
      <c r="BH101" s="522"/>
      <c r="BI101" s="522"/>
      <c r="BJ101" s="523"/>
    </row>
    <row r="102" spans="3:62" ht="87.75" customHeight="1" thickBot="1" x14ac:dyDescent="0.45">
      <c r="C102" s="594"/>
      <c r="D102" s="510"/>
      <c r="E102" s="511"/>
      <c r="F102" s="512"/>
      <c r="G102" s="251" t="s">
        <v>587</v>
      </c>
      <c r="H102" s="251" t="s">
        <v>588</v>
      </c>
      <c r="I102" s="251" t="s">
        <v>590</v>
      </c>
      <c r="J102" s="251" t="s">
        <v>591</v>
      </c>
      <c r="K102" s="251" t="s">
        <v>592</v>
      </c>
      <c r="L102" s="251" t="s">
        <v>593</v>
      </c>
      <c r="M102" s="251" t="s">
        <v>594</v>
      </c>
      <c r="N102" s="88"/>
      <c r="O102" s="88"/>
      <c r="P102" s="88"/>
      <c r="Q102" s="88"/>
      <c r="R102" s="88"/>
      <c r="S102" s="88"/>
      <c r="T102" s="88"/>
      <c r="U102" s="88"/>
      <c r="V102" s="88"/>
      <c r="W102" s="88"/>
      <c r="X102" s="88"/>
      <c r="Y102" s="88"/>
      <c r="Z102" s="88"/>
      <c r="AA102" s="88"/>
      <c r="AB102" s="258" t="s">
        <v>663</v>
      </c>
      <c r="AC102" s="258" t="s">
        <v>664</v>
      </c>
      <c r="AD102" s="258" t="s">
        <v>665</v>
      </c>
      <c r="AE102" s="258" t="s">
        <v>666</v>
      </c>
      <c r="AF102" s="258" t="s">
        <v>667</v>
      </c>
      <c r="AG102" s="258" t="s">
        <v>663</v>
      </c>
      <c r="AH102" s="258" t="s">
        <v>664</v>
      </c>
      <c r="AI102" s="258" t="s">
        <v>665</v>
      </c>
      <c r="AJ102" s="258" t="s">
        <v>666</v>
      </c>
      <c r="AK102" s="258" t="s">
        <v>667</v>
      </c>
      <c r="AL102" s="258" t="s">
        <v>663</v>
      </c>
      <c r="AM102" s="258" t="s">
        <v>664</v>
      </c>
      <c r="AN102" s="258" t="s">
        <v>665</v>
      </c>
      <c r="AO102" s="258" t="s">
        <v>666</v>
      </c>
      <c r="AP102" s="258" t="s">
        <v>667</v>
      </c>
      <c r="AQ102" s="258" t="s">
        <v>663</v>
      </c>
      <c r="AR102" s="258" t="s">
        <v>664</v>
      </c>
      <c r="AS102" s="258" t="s">
        <v>665</v>
      </c>
      <c r="AT102" s="258" t="s">
        <v>666</v>
      </c>
      <c r="AU102" s="258" t="s">
        <v>667</v>
      </c>
      <c r="AV102" s="258" t="s">
        <v>663</v>
      </c>
      <c r="AW102" s="258" t="s">
        <v>664</v>
      </c>
      <c r="AX102" s="258" t="s">
        <v>665</v>
      </c>
      <c r="AY102" s="258" t="s">
        <v>666</v>
      </c>
      <c r="AZ102" s="258" t="s">
        <v>667</v>
      </c>
      <c r="BA102" s="258" t="s">
        <v>663</v>
      </c>
      <c r="BB102" s="258" t="s">
        <v>664</v>
      </c>
      <c r="BC102" s="258" t="s">
        <v>665</v>
      </c>
      <c r="BD102" s="258" t="s">
        <v>666</v>
      </c>
      <c r="BE102" s="258" t="s">
        <v>667</v>
      </c>
      <c r="BF102" s="258" t="s">
        <v>663</v>
      </c>
      <c r="BG102" s="258" t="s">
        <v>664</v>
      </c>
      <c r="BH102" s="258" t="s">
        <v>665</v>
      </c>
      <c r="BI102" s="258" t="s">
        <v>666</v>
      </c>
      <c r="BJ102" s="258" t="s">
        <v>667</v>
      </c>
    </row>
    <row r="103" spans="3:62" ht="20.25" thickBot="1" x14ac:dyDescent="0.45">
      <c r="C103" s="592" t="s">
        <v>576</v>
      </c>
      <c r="D103" s="592"/>
      <c r="E103" s="592"/>
      <c r="F103" s="592"/>
      <c r="G103" s="57"/>
      <c r="H103" s="57"/>
      <c r="I103" s="57"/>
      <c r="J103" s="57"/>
      <c r="K103" s="57"/>
      <c r="L103" s="57"/>
      <c r="M103" s="57"/>
      <c r="N103" s="88"/>
      <c r="O103" s="88"/>
      <c r="P103" s="88"/>
      <c r="Q103" s="88"/>
      <c r="R103" s="88"/>
      <c r="S103" s="88"/>
      <c r="T103" s="88"/>
      <c r="U103" s="88"/>
      <c r="V103" s="88"/>
      <c r="W103" s="88"/>
      <c r="X103" s="88"/>
      <c r="Y103" s="88"/>
      <c r="Z103" s="88"/>
      <c r="AA103" s="88"/>
      <c r="AC103" s="259" t="str">
        <f>IF(G103&lt;=SUM(G104,G107:G108),"OK","ERR")</f>
        <v>OK</v>
      </c>
      <c r="AD103" s="259" t="str">
        <f>IF(G103&lt;=H$66,"OK","ERR")</f>
        <v>OK</v>
      </c>
      <c r="AH103" s="259" t="str">
        <f>IF(H103&lt;=SUM(H104,H107:H108),"OK","ERR")</f>
        <v>OK</v>
      </c>
      <c r="AI103" s="259" t="str">
        <f>IF(H103&lt;=H$67,"OK","ERR")</f>
        <v>OK</v>
      </c>
      <c r="AM103" s="259" t="str">
        <f>IF(I103&lt;=SUM(I104,I107:I108),"OK","ERR")</f>
        <v>OK</v>
      </c>
      <c r="AN103" s="259" t="str">
        <f>IF(I103&lt;=H$68,"OK","ERR")</f>
        <v>OK</v>
      </c>
      <c r="AR103" s="259" t="str">
        <f>IF(J103&lt;=SUM(J104,J107:J108),"OK","ERR")</f>
        <v>OK</v>
      </c>
      <c r="AS103" s="259" t="str">
        <f>IF(J103&lt;=H$69,"OK","ERR")</f>
        <v>OK</v>
      </c>
      <c r="AW103" s="259" t="str">
        <f>IF(K103&lt;=SUM(K104,K107:K108),"OK","ERR")</f>
        <v>OK</v>
      </c>
      <c r="AX103" s="259" t="str">
        <f>IF(K103&lt;=H$70,"OK","ERR")</f>
        <v>OK</v>
      </c>
      <c r="BB103" s="259" t="str">
        <f>IF(L103&lt;=SUM(L104,L107:L108),"OK","ERR")</f>
        <v>OK</v>
      </c>
      <c r="BC103" s="259" t="str">
        <f>IF(L103&lt;=H$71,"OK","ERR")</f>
        <v>OK</v>
      </c>
      <c r="BG103" s="259" t="str">
        <f>IF(M103&lt;=SUM(M104,M107:M108),"OK","ERR")</f>
        <v>OK</v>
      </c>
      <c r="BH103" s="259" t="str">
        <f>IF(M103&lt;=H$72,"OK","ERR")</f>
        <v>OK</v>
      </c>
    </row>
    <row r="104" spans="3:62" ht="20.25" customHeight="1" x14ac:dyDescent="0.4">
      <c r="C104" s="579"/>
      <c r="D104" s="595" t="s">
        <v>159</v>
      </c>
      <c r="E104" s="528"/>
      <c r="F104" s="528"/>
      <c r="G104" s="59"/>
      <c r="H104" s="59"/>
      <c r="I104" s="59"/>
      <c r="J104" s="59"/>
      <c r="K104" s="59"/>
      <c r="L104" s="59"/>
      <c r="M104" s="59"/>
      <c r="N104" s="88"/>
      <c r="O104" s="88"/>
      <c r="P104" s="88"/>
      <c r="Q104" s="88"/>
      <c r="R104" s="88"/>
      <c r="S104" s="88"/>
      <c r="T104" s="88"/>
      <c r="U104" s="88"/>
      <c r="V104" s="88"/>
      <c r="W104" s="88"/>
      <c r="X104" s="88"/>
      <c r="Y104" s="88"/>
      <c r="Z104" s="88"/>
      <c r="AA104" s="88"/>
      <c r="AB104" s="259" t="str">
        <f>IF($G$103&gt;=G104,"OK","ERR")</f>
        <v>OK</v>
      </c>
      <c r="AC104" s="88"/>
      <c r="AF104" s="259" t="str">
        <f>IF(G104&lt;=SUM(,G105:G106),"OK","ERR")</f>
        <v>OK</v>
      </c>
      <c r="AG104" s="259" t="str">
        <f>IF($H$103&gt;=H104,"OK","ERR")</f>
        <v>OK</v>
      </c>
      <c r="AH104" s="88"/>
      <c r="AK104" s="259" t="str">
        <f>IF(H104&lt;=SUM(,H105:H106),"OK","ERR")</f>
        <v>OK</v>
      </c>
      <c r="AL104" s="259" t="str">
        <f>IF($I$103&gt;=I104,"OK","ERR")</f>
        <v>OK</v>
      </c>
      <c r="AM104" s="88"/>
      <c r="AP104" s="259" t="str">
        <f>IF(J104&lt;=SUM(,J105:J106),"OK","ERR")</f>
        <v>OK</v>
      </c>
      <c r="AQ104" s="259" t="str">
        <f>IF(J$103&gt;=J104,"OK","ERR")</f>
        <v>OK</v>
      </c>
      <c r="AR104" s="88"/>
      <c r="AU104" s="259" t="str">
        <f>IF(J104&lt;=SUM(,J105:J106),"OK","ERR")</f>
        <v>OK</v>
      </c>
      <c r="AV104" s="259" t="str">
        <f>IF(K$103&gt;=K104,"OK","ERR")</f>
        <v>OK</v>
      </c>
      <c r="AW104" s="88"/>
      <c r="AZ104" s="259" t="str">
        <f>IF(K104&lt;=SUM(,K105:K106),"OK","ERR")</f>
        <v>OK</v>
      </c>
      <c r="BA104" s="259" t="str">
        <f>IF(L$103&gt;=L104,"OK","ERR")</f>
        <v>OK</v>
      </c>
      <c r="BB104" s="88"/>
      <c r="BE104" s="259" t="str">
        <f>IF(L104&lt;=SUM(,L105:L106),"OK","ERR")</f>
        <v>OK</v>
      </c>
      <c r="BF104" s="259" t="str">
        <f>IF(M$103&gt;=M104,"OK","ERR")</f>
        <v>OK</v>
      </c>
      <c r="BG104" s="88"/>
      <c r="BJ104" s="259" t="str">
        <f>IF(M104&lt;=SUM(,M105:M106),"OK","ERR")</f>
        <v>OK</v>
      </c>
    </row>
    <row r="105" spans="3:62" x14ac:dyDescent="0.4">
      <c r="C105" s="580"/>
      <c r="D105" s="260"/>
      <c r="E105" s="531" t="s">
        <v>160</v>
      </c>
      <c r="F105" s="531"/>
      <c r="G105" s="58"/>
      <c r="H105" s="58"/>
      <c r="I105" s="58"/>
      <c r="J105" s="58"/>
      <c r="K105" s="58"/>
      <c r="L105" s="58"/>
      <c r="M105" s="58"/>
      <c r="N105" s="88"/>
      <c r="O105" s="88"/>
      <c r="P105" s="88"/>
      <c r="Q105" s="88"/>
      <c r="R105" s="88"/>
      <c r="S105" s="88"/>
      <c r="T105" s="88"/>
      <c r="U105" s="88"/>
      <c r="V105" s="88"/>
      <c r="W105" s="88"/>
      <c r="X105" s="88"/>
      <c r="Y105" s="88"/>
      <c r="Z105" s="88"/>
      <c r="AA105" s="88"/>
      <c r="AB105" s="259" t="str">
        <f>IF($G$103&gt;=G105,"OK","ERR")</f>
        <v>OK</v>
      </c>
      <c r="AC105" s="88"/>
      <c r="AE105" s="259" t="str">
        <f>IF($G$104&gt;=G105,"OK","ERR")</f>
        <v>OK</v>
      </c>
      <c r="AG105" s="259" t="str">
        <f>IF($H$103&gt;=H105,"OK","ERR")</f>
        <v>OK</v>
      </c>
      <c r="AH105" s="88"/>
      <c r="AJ105" s="259" t="str">
        <f>IF($H$104&gt;=H105,"OK","ERR")</f>
        <v>OK</v>
      </c>
      <c r="AL105" s="259" t="str">
        <f>IF($I$103&gt;=I105,"OK","ERR")</f>
        <v>OK</v>
      </c>
      <c r="AM105" s="88"/>
      <c r="AO105" s="259" t="str">
        <f>IF($I$104&gt;=I105,"OK","ERR")</f>
        <v>OK</v>
      </c>
      <c r="AQ105" s="259" t="str">
        <f t="shared" ref="AQ105:AQ108" si="12">IF(J$103&gt;=J105,"OK","ERR")</f>
        <v>OK</v>
      </c>
      <c r="AR105" s="88"/>
      <c r="AT105" s="259" t="str">
        <f>IF(J$104&gt;=J105,"OK","ERR")</f>
        <v>OK</v>
      </c>
      <c r="AV105" s="259" t="str">
        <f>IF(K$103&gt;=K105,"OK","ERR")</f>
        <v>OK</v>
      </c>
      <c r="AW105" s="88"/>
      <c r="AY105" s="259" t="str">
        <f>IF(K$104&gt;=K105,"OK","ERR")</f>
        <v>OK</v>
      </c>
      <c r="BA105" s="259" t="str">
        <f>IF(L$103&gt;=L105,"OK","ERR")</f>
        <v>OK</v>
      </c>
      <c r="BB105" s="88"/>
      <c r="BD105" s="259" t="str">
        <f>IF(L$104&gt;=L105,"OK","ERR")</f>
        <v>OK</v>
      </c>
      <c r="BF105" s="259" t="str">
        <f>IF(M$103&gt;=M105,"OK","ERR")</f>
        <v>OK</v>
      </c>
      <c r="BG105" s="88"/>
      <c r="BI105" s="259" t="str">
        <f>IF(M$104&gt;=M105,"OK","ERR")</f>
        <v>OK</v>
      </c>
    </row>
    <row r="106" spans="3:62" x14ac:dyDescent="0.4">
      <c r="C106" s="580"/>
      <c r="D106" s="261"/>
      <c r="E106" s="531" t="s">
        <v>161</v>
      </c>
      <c r="F106" s="531"/>
      <c r="G106" s="58"/>
      <c r="H106" s="58"/>
      <c r="I106" s="58"/>
      <c r="J106" s="58"/>
      <c r="K106" s="58"/>
      <c r="L106" s="58"/>
      <c r="M106" s="58"/>
      <c r="N106" s="88"/>
      <c r="O106" s="88"/>
      <c r="P106" s="88"/>
      <c r="Q106" s="88"/>
      <c r="R106" s="88"/>
      <c r="S106" s="88"/>
      <c r="T106" s="88"/>
      <c r="U106" s="88"/>
      <c r="V106" s="88"/>
      <c r="W106" s="88"/>
      <c r="X106" s="88"/>
      <c r="Y106" s="88"/>
      <c r="Z106" s="88"/>
      <c r="AA106" s="88"/>
      <c r="AB106" s="259" t="str">
        <f>IF($G$103&gt;=G106,"OK","ERR")</f>
        <v>OK</v>
      </c>
      <c r="AC106" s="88"/>
      <c r="AE106" s="259" t="str">
        <f>IF($G$104&gt;=G106,"OK","ERR")</f>
        <v>OK</v>
      </c>
      <c r="AG106" s="259" t="str">
        <f>IF($H$103&gt;=H106,"OK","ERR")</f>
        <v>OK</v>
      </c>
      <c r="AH106" s="88"/>
      <c r="AJ106" s="259" t="str">
        <f>IF($H$104&gt;=H106,"OK","ERR")</f>
        <v>OK</v>
      </c>
      <c r="AL106" s="259" t="str">
        <f>IF($I$103&gt;=I106,"OK","ERR")</f>
        <v>OK</v>
      </c>
      <c r="AM106" s="88"/>
      <c r="AO106" s="259" t="str">
        <f>IF($I$104&gt;=I106,"OK","ERR")</f>
        <v>OK</v>
      </c>
      <c r="AQ106" s="259" t="str">
        <f t="shared" si="12"/>
        <v>OK</v>
      </c>
      <c r="AR106" s="88"/>
      <c r="AT106" s="259" t="str">
        <f>IF(J$104&gt;=J106,"OK","ERR")</f>
        <v>OK</v>
      </c>
      <c r="AV106" s="259" t="str">
        <f>IF(K$103&gt;=K106,"OK","ERR")</f>
        <v>OK</v>
      </c>
      <c r="AW106" s="88"/>
      <c r="AY106" s="259" t="str">
        <f>IF(K$104&gt;=K106,"OK","ERR")</f>
        <v>OK</v>
      </c>
      <c r="BA106" s="259" t="str">
        <f>IF(L$103&gt;=L106,"OK","ERR")</f>
        <v>OK</v>
      </c>
      <c r="BB106" s="88"/>
      <c r="BD106" s="259" t="str">
        <f>IF(L$104&gt;=L106,"OK","ERR")</f>
        <v>OK</v>
      </c>
      <c r="BF106" s="259" t="str">
        <f>IF(M$103&gt;=M106,"OK","ERR")</f>
        <v>OK</v>
      </c>
      <c r="BG106" s="88"/>
      <c r="BI106" s="259" t="str">
        <f>IF(M$104&gt;=M106,"OK","ERR")</f>
        <v>OK</v>
      </c>
    </row>
    <row r="107" spans="3:62" x14ac:dyDescent="0.4">
      <c r="C107" s="580"/>
      <c r="D107" s="532" t="s">
        <v>162</v>
      </c>
      <c r="E107" s="532"/>
      <c r="F107" s="532"/>
      <c r="G107" s="58"/>
      <c r="H107" s="58"/>
      <c r="I107" s="58"/>
      <c r="J107" s="58"/>
      <c r="K107" s="58"/>
      <c r="L107" s="58"/>
      <c r="M107" s="58"/>
      <c r="N107" s="88"/>
      <c r="O107" s="88"/>
      <c r="P107" s="88"/>
      <c r="Q107" s="88"/>
      <c r="R107" s="88"/>
      <c r="S107" s="88"/>
      <c r="T107" s="88"/>
      <c r="U107" s="88"/>
      <c r="V107" s="88"/>
      <c r="W107" s="88"/>
      <c r="X107" s="88"/>
      <c r="Y107" s="88"/>
      <c r="Z107" s="88"/>
      <c r="AA107" s="88"/>
      <c r="AB107" s="259" t="str">
        <f>IF($G$103&gt;=G107,"OK","ERR")</f>
        <v>OK</v>
      </c>
      <c r="AC107" s="88"/>
      <c r="AG107" s="259" t="str">
        <f>IF($H$103&gt;=H107,"OK","ERR")</f>
        <v>OK</v>
      </c>
      <c r="AH107" s="88"/>
      <c r="AL107" s="259" t="str">
        <f>IF($I$103&gt;=I107,"OK","ERR")</f>
        <v>OK</v>
      </c>
      <c r="AM107" s="88"/>
      <c r="AQ107" s="259" t="str">
        <f t="shared" si="12"/>
        <v>OK</v>
      </c>
      <c r="AR107" s="88"/>
      <c r="AV107" s="259" t="str">
        <f>IF(K$103&gt;=K107,"OK","ERR")</f>
        <v>OK</v>
      </c>
      <c r="AW107" s="88"/>
      <c r="BA107" s="259" t="str">
        <f>IF(L$103&gt;=L107,"OK","ERR")</f>
        <v>OK</v>
      </c>
      <c r="BB107" s="88"/>
      <c r="BF107" s="259" t="str">
        <f>IF(M$103&gt;=M107,"OK","ERR")</f>
        <v>OK</v>
      </c>
      <c r="BG107" s="88"/>
    </row>
    <row r="108" spans="3:62" ht="20.25" thickBot="1" x14ac:dyDescent="0.45">
      <c r="C108" s="581"/>
      <c r="D108" s="540" t="s">
        <v>163</v>
      </c>
      <c r="E108" s="540"/>
      <c r="F108" s="540"/>
      <c r="G108" s="60"/>
      <c r="H108" s="60"/>
      <c r="I108" s="60"/>
      <c r="J108" s="60"/>
      <c r="K108" s="60"/>
      <c r="L108" s="60"/>
      <c r="M108" s="60"/>
      <c r="N108" s="88"/>
      <c r="O108" s="88"/>
      <c r="P108" s="88"/>
      <c r="Q108" s="88"/>
      <c r="R108" s="88"/>
      <c r="S108" s="88"/>
      <c r="T108" s="88"/>
      <c r="U108" s="88"/>
      <c r="V108" s="88"/>
      <c r="W108" s="88"/>
      <c r="X108" s="88"/>
      <c r="Y108" s="88"/>
      <c r="Z108" s="88"/>
      <c r="AA108" s="88"/>
      <c r="AB108" s="259" t="str">
        <f>IF($G$103&gt;=G108,"OK","ERR")</f>
        <v>OK</v>
      </c>
      <c r="AC108" s="88"/>
      <c r="AG108" s="259" t="str">
        <f>IF($H$103&gt;=H108,"OK","ERR")</f>
        <v>OK</v>
      </c>
      <c r="AH108" s="88"/>
      <c r="AL108" s="259" t="str">
        <f>IF($I$103&gt;=I108,"OK","ERR")</f>
        <v>OK</v>
      </c>
      <c r="AM108" s="88"/>
      <c r="AQ108" s="259" t="str">
        <f t="shared" si="12"/>
        <v>OK</v>
      </c>
      <c r="AR108" s="88"/>
      <c r="AV108" s="259" t="str">
        <f>IF(K$103&gt;=K108,"OK","ERR")</f>
        <v>OK</v>
      </c>
      <c r="AW108" s="88"/>
      <c r="BA108" s="259" t="str">
        <f>IF(L$103&gt;=L108,"OK","ERR")</f>
        <v>OK</v>
      </c>
      <c r="BB108" s="88"/>
      <c r="BF108" s="259" t="str">
        <f>IF(M$103&gt;=M108,"OK","ERR")</f>
        <v>OK</v>
      </c>
      <c r="BG108" s="88"/>
    </row>
    <row r="109" spans="3:62" ht="20.25" customHeight="1" thickBot="1" x14ac:dyDescent="0.45">
      <c r="C109" s="529" t="s">
        <v>579</v>
      </c>
      <c r="D109" s="529"/>
      <c r="E109" s="529"/>
      <c r="F109" s="529"/>
      <c r="G109" s="57"/>
      <c r="H109" s="57"/>
      <c r="I109" s="57"/>
      <c r="J109" s="57"/>
      <c r="K109" s="57"/>
      <c r="L109" s="57"/>
      <c r="M109" s="57"/>
      <c r="N109" s="88"/>
      <c r="O109" s="88"/>
      <c r="P109" s="88"/>
      <c r="Q109" s="88"/>
      <c r="R109" s="88"/>
      <c r="S109" s="88"/>
      <c r="T109" s="88"/>
      <c r="U109" s="88"/>
      <c r="V109" s="88"/>
      <c r="W109" s="88"/>
      <c r="X109" s="88"/>
      <c r="Y109" s="88"/>
      <c r="Z109" s="88"/>
      <c r="AA109" s="88"/>
      <c r="AB109" s="88"/>
      <c r="AC109" s="259" t="str">
        <f>IF(G109&lt;=SUM(G110:G114),"OK","ERR")</f>
        <v>OK</v>
      </c>
      <c r="AD109" s="259" t="str">
        <f>IF(G109&lt;=H$66,"OK","ERR")</f>
        <v>OK</v>
      </c>
      <c r="AG109" s="88"/>
      <c r="AH109" s="259" t="str">
        <f>IF(H109&lt;=SUM(H110:H114),"OK","ERR")</f>
        <v>OK</v>
      </c>
      <c r="AI109" s="259" t="str">
        <f>IF(H109&lt;=H$67,"OK","ERR")</f>
        <v>OK</v>
      </c>
      <c r="AL109" s="88"/>
      <c r="AM109" s="259" t="str">
        <f>IF(I109&lt;=SUM(I110:I114),"OK","ERR")</f>
        <v>OK</v>
      </c>
      <c r="AN109" s="259" t="str">
        <f>IF(I109&lt;=H$68,"OK","ERR")</f>
        <v>OK</v>
      </c>
      <c r="AQ109" s="88"/>
      <c r="AR109" s="259" t="str">
        <f>IF(J109&lt;=SUM(J110:J114),"OK","ERR")</f>
        <v>OK</v>
      </c>
      <c r="AS109" s="259" t="str">
        <f>IF(J109&lt;=H$69,"OK","ERR")</f>
        <v>OK</v>
      </c>
      <c r="AV109" s="88"/>
      <c r="AW109" s="259" t="str">
        <f>IF(K109&lt;=SUM(K110:K114),"OK","ERR")</f>
        <v>OK</v>
      </c>
      <c r="AX109" s="259" t="str">
        <f>IF(K109&lt;=H$70,"OK","ERR")</f>
        <v>OK</v>
      </c>
      <c r="BA109" s="88"/>
      <c r="BB109" s="259" t="str">
        <f>IF(L109&lt;=SUM(L110:L114),"OK","ERR")</f>
        <v>OK</v>
      </c>
      <c r="BC109" s="259" t="str">
        <f>IF(L109&lt;=H$71,"OK","ERR")</f>
        <v>OK</v>
      </c>
      <c r="BF109" s="88"/>
      <c r="BG109" s="259" t="str">
        <f>IF(M109&lt;=SUM(M110:M114),"OK","ERR")</f>
        <v>OK</v>
      </c>
      <c r="BH109" s="259" t="str">
        <f>IF(M109&lt;=H$72,"OK","ERR")</f>
        <v>OK</v>
      </c>
    </row>
    <row r="110" spans="3:62" ht="20.25" customHeight="1" x14ac:dyDescent="0.4">
      <c r="C110" s="533"/>
      <c r="D110" s="528" t="s">
        <v>164</v>
      </c>
      <c r="E110" s="528"/>
      <c r="F110" s="528"/>
      <c r="G110" s="59"/>
      <c r="H110" s="59"/>
      <c r="I110" s="59"/>
      <c r="J110" s="59"/>
      <c r="K110" s="59"/>
      <c r="L110" s="59"/>
      <c r="M110" s="59"/>
      <c r="N110" s="88"/>
      <c r="O110" s="88"/>
      <c r="P110" s="88"/>
      <c r="Q110" s="88"/>
      <c r="R110" s="88"/>
      <c r="S110" s="88"/>
      <c r="T110" s="88"/>
      <c r="U110" s="88"/>
      <c r="V110" s="88"/>
      <c r="W110" s="88"/>
      <c r="X110" s="88"/>
      <c r="Y110" s="88"/>
      <c r="Z110" s="88"/>
      <c r="AA110" s="88"/>
      <c r="AB110" s="259" t="str">
        <f>IF($G$109&gt;=G110,"OK","ERR")</f>
        <v>OK</v>
      </c>
      <c r="AC110" s="88"/>
      <c r="AG110" s="259" t="str">
        <f>IF($H$109&gt;=H110,"OK","ERR")</f>
        <v>OK</v>
      </c>
      <c r="AH110" s="88"/>
      <c r="AL110" s="259" t="str">
        <f>IF($I$109&gt;=I110,"OK","ERR")</f>
        <v>OK</v>
      </c>
      <c r="AM110" s="88"/>
      <c r="AQ110" s="259" t="str">
        <f>IF(J$109&gt;=J110,"OK","ERR")</f>
        <v>OK</v>
      </c>
      <c r="AR110" s="88"/>
      <c r="AV110" s="259" t="str">
        <f>IF(K$109&gt;=K110,"OK","ERR")</f>
        <v>OK</v>
      </c>
      <c r="AW110" s="88"/>
      <c r="BA110" s="259" t="str">
        <f>IF(L$109&gt;=L110,"OK","ERR")</f>
        <v>OK</v>
      </c>
      <c r="BB110" s="88"/>
      <c r="BF110" s="259" t="str">
        <f>IF(M$109&gt;=M110,"OK","ERR")</f>
        <v>OK</v>
      </c>
      <c r="BG110" s="88"/>
    </row>
    <row r="111" spans="3:62" x14ac:dyDescent="0.4">
      <c r="C111" s="535"/>
      <c r="D111" s="532" t="s">
        <v>165</v>
      </c>
      <c r="E111" s="532"/>
      <c r="F111" s="532"/>
      <c r="G111" s="58"/>
      <c r="H111" s="58"/>
      <c r="I111" s="58"/>
      <c r="J111" s="58"/>
      <c r="K111" s="58"/>
      <c r="L111" s="58"/>
      <c r="M111" s="58"/>
      <c r="N111" s="88"/>
      <c r="O111" s="88"/>
      <c r="P111" s="88"/>
      <c r="Q111" s="88"/>
      <c r="R111" s="88"/>
      <c r="S111" s="88"/>
      <c r="T111" s="88"/>
      <c r="U111" s="88"/>
      <c r="V111" s="88"/>
      <c r="W111" s="88"/>
      <c r="X111" s="88"/>
      <c r="Y111" s="88"/>
      <c r="Z111" s="88"/>
      <c r="AA111" s="88"/>
      <c r="AB111" s="259" t="str">
        <f>IF($G$109&gt;=G111,"OK","ERR")</f>
        <v>OK</v>
      </c>
      <c r="AC111" s="88"/>
      <c r="AG111" s="259" t="str">
        <f>IF($H$109&gt;=H111,"OK","ERR")</f>
        <v>OK</v>
      </c>
      <c r="AH111" s="88"/>
      <c r="AL111" s="259" t="str">
        <f>IF($I$109&gt;=I111,"OK","ERR")</f>
        <v>OK</v>
      </c>
      <c r="AM111" s="88"/>
      <c r="AQ111" s="259" t="str">
        <f t="shared" ref="AQ111:AQ114" si="13">IF(J$109&gt;=J111,"OK","ERR")</f>
        <v>OK</v>
      </c>
      <c r="AR111" s="88"/>
      <c r="AV111" s="259" t="str">
        <f>IF(K$109&gt;=K111,"OK","ERR")</f>
        <v>OK</v>
      </c>
      <c r="AW111" s="88"/>
      <c r="BA111" s="259" t="str">
        <f>IF(L$109&gt;=L111,"OK","ERR")</f>
        <v>OK</v>
      </c>
      <c r="BB111" s="88"/>
      <c r="BF111" s="259" t="str">
        <f>IF(M$109&gt;=M111,"OK","ERR")</f>
        <v>OK</v>
      </c>
      <c r="BG111" s="88"/>
    </row>
    <row r="112" spans="3:62" ht="20.25" customHeight="1" x14ac:dyDescent="0.4">
      <c r="C112" s="535"/>
      <c r="D112" s="532" t="s">
        <v>577</v>
      </c>
      <c r="E112" s="532"/>
      <c r="F112" s="532"/>
      <c r="G112" s="58"/>
      <c r="H112" s="58"/>
      <c r="I112" s="58"/>
      <c r="J112" s="58"/>
      <c r="K112" s="58"/>
      <c r="L112" s="58"/>
      <c r="M112" s="58"/>
      <c r="N112" s="88"/>
      <c r="O112" s="88"/>
      <c r="P112" s="88"/>
      <c r="Q112" s="88"/>
      <c r="R112" s="88"/>
      <c r="S112" s="88"/>
      <c r="T112" s="88"/>
      <c r="U112" s="88"/>
      <c r="V112" s="88"/>
      <c r="W112" s="88"/>
      <c r="X112" s="88"/>
      <c r="Y112" s="88"/>
      <c r="Z112" s="88"/>
      <c r="AA112" s="88"/>
      <c r="AB112" s="259" t="str">
        <f>IF($G$109&gt;=G112,"OK","ERR")</f>
        <v>OK</v>
      </c>
      <c r="AC112" s="88"/>
      <c r="AG112" s="259" t="str">
        <f>IF($H$109&gt;=H112,"OK","ERR")</f>
        <v>OK</v>
      </c>
      <c r="AH112" s="88"/>
      <c r="AL112" s="259" t="str">
        <f>IF($I$109&gt;=I112,"OK","ERR")</f>
        <v>OK</v>
      </c>
      <c r="AM112" s="88"/>
      <c r="AQ112" s="259" t="str">
        <f t="shared" si="13"/>
        <v>OK</v>
      </c>
      <c r="AR112" s="88"/>
      <c r="AV112" s="259" t="str">
        <f>IF(K$109&gt;=K112,"OK","ERR")</f>
        <v>OK</v>
      </c>
      <c r="AW112" s="88"/>
      <c r="BA112" s="259" t="str">
        <f>IF(L$109&gt;=L112,"OK","ERR")</f>
        <v>OK</v>
      </c>
      <c r="BB112" s="88"/>
      <c r="BF112" s="259" t="str">
        <f>IF(M$109&gt;=M112,"OK","ERR")</f>
        <v>OK</v>
      </c>
      <c r="BG112" s="88"/>
    </row>
    <row r="113" spans="3:62" ht="20.25" customHeight="1" x14ac:dyDescent="0.4">
      <c r="C113" s="535"/>
      <c r="D113" s="532" t="s">
        <v>578</v>
      </c>
      <c r="E113" s="532"/>
      <c r="F113" s="532"/>
      <c r="G113" s="58"/>
      <c r="H113" s="58"/>
      <c r="I113" s="58"/>
      <c r="J113" s="58"/>
      <c r="K113" s="58"/>
      <c r="L113" s="58"/>
      <c r="M113" s="58"/>
      <c r="N113" s="88"/>
      <c r="O113" s="88"/>
      <c r="P113" s="88"/>
      <c r="Q113" s="88"/>
      <c r="R113" s="88"/>
      <c r="S113" s="88"/>
      <c r="T113" s="88"/>
      <c r="U113" s="88"/>
      <c r="V113" s="88"/>
      <c r="W113" s="88"/>
      <c r="X113" s="88"/>
      <c r="Y113" s="88"/>
      <c r="Z113" s="88"/>
      <c r="AA113" s="88"/>
      <c r="AB113" s="259" t="str">
        <f>IF($G$109&gt;=G113,"OK","ERR")</f>
        <v>OK</v>
      </c>
      <c r="AC113" s="88"/>
      <c r="AG113" s="259" t="str">
        <f>IF($H$109&gt;=H113,"OK","ERR")</f>
        <v>OK</v>
      </c>
      <c r="AH113" s="88"/>
      <c r="AL113" s="259" t="str">
        <f>IF($I$109&gt;=I113,"OK","ERR")</f>
        <v>OK</v>
      </c>
      <c r="AM113" s="88"/>
      <c r="AQ113" s="259" t="str">
        <f t="shared" si="13"/>
        <v>OK</v>
      </c>
      <c r="AR113" s="88"/>
      <c r="AV113" s="259" t="str">
        <f>IF(K$109&gt;=K113,"OK","ERR")</f>
        <v>OK</v>
      </c>
      <c r="AW113" s="88"/>
      <c r="BA113" s="259" t="str">
        <f>IF(L$109&gt;=L113,"OK","ERR")</f>
        <v>OK</v>
      </c>
      <c r="BB113" s="88"/>
      <c r="BF113" s="259" t="str">
        <f>IF(M$109&gt;=M113,"OK","ERR")</f>
        <v>OK</v>
      </c>
      <c r="BG113" s="88"/>
    </row>
    <row r="114" spans="3:62" ht="20.25" thickBot="1" x14ac:dyDescent="0.45">
      <c r="C114" s="534"/>
      <c r="D114" s="540" t="s">
        <v>166</v>
      </c>
      <c r="E114" s="540"/>
      <c r="F114" s="540"/>
      <c r="G114" s="60"/>
      <c r="H114" s="60"/>
      <c r="I114" s="60"/>
      <c r="J114" s="60"/>
      <c r="K114" s="60"/>
      <c r="L114" s="60"/>
      <c r="M114" s="60"/>
      <c r="N114" s="88"/>
      <c r="O114" s="88"/>
      <c r="P114" s="88"/>
      <c r="Q114" s="88"/>
      <c r="R114" s="88"/>
      <c r="S114" s="88"/>
      <c r="T114" s="88"/>
      <c r="U114" s="88"/>
      <c r="V114" s="88"/>
      <c r="W114" s="88"/>
      <c r="X114" s="88"/>
      <c r="Y114" s="88"/>
      <c r="Z114" s="88"/>
      <c r="AA114" s="88"/>
      <c r="AB114" s="259" t="str">
        <f>IF($G$109&gt;=G114,"OK","ERR")</f>
        <v>OK</v>
      </c>
      <c r="AC114" s="88"/>
      <c r="AG114" s="259" t="str">
        <f>IF($H$109&gt;=H114,"OK","ERR")</f>
        <v>OK</v>
      </c>
      <c r="AH114" s="88"/>
      <c r="AL114" s="259" t="str">
        <f>IF($I$109&gt;=I114,"OK","ERR")</f>
        <v>OK</v>
      </c>
      <c r="AM114" s="88"/>
      <c r="AQ114" s="259" t="str">
        <f t="shared" si="13"/>
        <v>OK</v>
      </c>
      <c r="AR114" s="88"/>
      <c r="AV114" s="259" t="str">
        <f>IF(K$109&gt;=K114,"OK","ERR")</f>
        <v>OK</v>
      </c>
      <c r="AW114" s="88"/>
      <c r="BA114" s="259" t="str">
        <f>IF(L$109&gt;=L114,"OK","ERR")</f>
        <v>OK</v>
      </c>
      <c r="BB114" s="88"/>
      <c r="BF114" s="259" t="str">
        <f>IF(M$109&gt;=M114,"OK","ERR")</f>
        <v>OK</v>
      </c>
      <c r="BG114" s="88"/>
    </row>
    <row r="115" spans="3:62" ht="20.25" customHeight="1" thickBot="1" x14ac:dyDescent="0.45">
      <c r="C115" s="530" t="s">
        <v>580</v>
      </c>
      <c r="D115" s="530"/>
      <c r="E115" s="530"/>
      <c r="F115" s="530"/>
      <c r="G115" s="57"/>
      <c r="H115" s="57"/>
      <c r="I115" s="57"/>
      <c r="J115" s="57"/>
      <c r="K115" s="57"/>
      <c r="L115" s="57"/>
      <c r="M115" s="57"/>
      <c r="N115" s="88"/>
      <c r="O115" s="88"/>
      <c r="P115" s="88"/>
      <c r="Q115" s="88"/>
      <c r="R115" s="88"/>
      <c r="S115" s="88"/>
      <c r="T115" s="88"/>
      <c r="U115" s="88"/>
      <c r="V115" s="88"/>
      <c r="W115" s="88"/>
      <c r="X115" s="88"/>
      <c r="Y115" s="88"/>
      <c r="Z115" s="88"/>
      <c r="AA115" s="88"/>
      <c r="AC115" s="259" t="str">
        <f>IF(G115&lt;=SUM(G116:G117),"OK","ERR")</f>
        <v>OK</v>
      </c>
      <c r="AD115" s="259" t="str">
        <f>IF(G115&lt;=H$66,"OK","ERR")</f>
        <v>OK</v>
      </c>
      <c r="AH115" s="259" t="str">
        <f>IF(H115&lt;=SUM(H116:H117),"OK","ERR")</f>
        <v>OK</v>
      </c>
      <c r="AI115" s="259" t="str">
        <f>IF(H115&lt;=H$67,"OK","ERR")</f>
        <v>OK</v>
      </c>
      <c r="AM115" s="259" t="str">
        <f>IF(I115&lt;=SUM(I116:I117),"OK","ERR")</f>
        <v>OK</v>
      </c>
      <c r="AN115" s="259" t="str">
        <f>IF(I115&lt;=H$68,"OK","ERR")</f>
        <v>OK</v>
      </c>
      <c r="AR115" s="259" t="str">
        <f>IF(J115&lt;=SUM(J116:J117),"OK","ERR")</f>
        <v>OK</v>
      </c>
      <c r="AS115" s="259" t="str">
        <f>IF(J115&lt;=H$69,"OK","ERR")</f>
        <v>OK</v>
      </c>
      <c r="AW115" s="259" t="str">
        <f>IF(K115&lt;=SUM(K116:K117),"OK","ERR")</f>
        <v>OK</v>
      </c>
      <c r="AX115" s="259" t="str">
        <f>IF(K115&lt;=H$70,"OK","ERR")</f>
        <v>OK</v>
      </c>
      <c r="BB115" s="259" t="str">
        <f>IF(L115&lt;=SUM(L116:L117),"OK","ERR")</f>
        <v>OK</v>
      </c>
      <c r="BC115" s="259" t="str">
        <f>IF(L115&lt;=H$71,"OK","ERR")</f>
        <v>OK</v>
      </c>
      <c r="BG115" s="259" t="str">
        <f>IF(M115&lt;=SUM(M116:M117),"OK","ERR")</f>
        <v>OK</v>
      </c>
      <c r="BH115" s="259" t="str">
        <f>IF(M115&lt;=H$72,"OK","ERR")</f>
        <v>OK</v>
      </c>
    </row>
    <row r="116" spans="3:62" ht="20.25" customHeight="1" x14ac:dyDescent="0.4">
      <c r="C116" s="533"/>
      <c r="D116" s="528" t="s">
        <v>167</v>
      </c>
      <c r="E116" s="528"/>
      <c r="F116" s="528"/>
      <c r="G116" s="59"/>
      <c r="H116" s="59"/>
      <c r="I116" s="59"/>
      <c r="J116" s="59"/>
      <c r="K116" s="59"/>
      <c r="L116" s="59"/>
      <c r="M116" s="59"/>
      <c r="N116" s="88"/>
      <c r="O116" s="88"/>
      <c r="P116" s="88"/>
      <c r="Q116" s="88"/>
      <c r="R116" s="88"/>
      <c r="S116" s="88"/>
      <c r="T116" s="88"/>
      <c r="U116" s="88"/>
      <c r="V116" s="88"/>
      <c r="W116" s="88"/>
      <c r="X116" s="88"/>
      <c r="Y116" s="88"/>
      <c r="Z116" s="88"/>
      <c r="AA116" s="88"/>
      <c r="AB116" s="259" t="str">
        <f>IF($G$115&gt;=G116,"OK","ERR")</f>
        <v>OK</v>
      </c>
      <c r="AC116" s="88"/>
      <c r="AG116" s="259" t="str">
        <f>IF($H$115&gt;=H116,"OK","ERR")</f>
        <v>OK</v>
      </c>
      <c r="AH116" s="88"/>
      <c r="AL116" s="259" t="str">
        <f>IF($I$115&gt;=I116,"OK","ERR")</f>
        <v>OK</v>
      </c>
      <c r="AM116" s="88"/>
      <c r="AQ116" s="259" t="str">
        <f>IF(J$115&gt;=J116,"OK","ERR")</f>
        <v>OK</v>
      </c>
      <c r="AR116" s="88"/>
      <c r="AV116" s="259" t="str">
        <f>IF(K$115&gt;=K116,"OK","ERR")</f>
        <v>OK</v>
      </c>
      <c r="AW116" s="88"/>
      <c r="BA116" s="259" t="str">
        <f>IF(L$115&gt;=L116,"OK","ERR")</f>
        <v>OK</v>
      </c>
      <c r="BB116" s="88"/>
      <c r="BF116" s="259" t="str">
        <f>IF(M$115&gt;=M116,"OK","ERR")</f>
        <v>OK</v>
      </c>
      <c r="BG116" s="88"/>
    </row>
    <row r="117" spans="3:62" ht="20.25" customHeight="1" thickBot="1" x14ac:dyDescent="0.45">
      <c r="C117" s="534"/>
      <c r="D117" s="527" t="s">
        <v>168</v>
      </c>
      <c r="E117" s="527"/>
      <c r="F117" s="527"/>
      <c r="G117" s="60"/>
      <c r="H117" s="60"/>
      <c r="I117" s="60"/>
      <c r="J117" s="60"/>
      <c r="K117" s="60"/>
      <c r="L117" s="60"/>
      <c r="M117" s="60"/>
      <c r="N117" s="88"/>
      <c r="O117" s="88"/>
      <c r="P117" s="88"/>
      <c r="Q117" s="88"/>
      <c r="R117" s="88"/>
      <c r="S117" s="88"/>
      <c r="T117" s="88"/>
      <c r="U117" s="88"/>
      <c r="V117" s="88"/>
      <c r="W117" s="88"/>
      <c r="X117" s="88"/>
      <c r="Y117" s="88"/>
      <c r="Z117" s="88"/>
      <c r="AA117" s="88"/>
      <c r="AB117" s="259" t="str">
        <f>IF($G$115&gt;=G117,"OK","ERR")</f>
        <v>OK</v>
      </c>
      <c r="AC117" s="88"/>
      <c r="AG117" s="259" t="str">
        <f>IF($H$115&gt;=H117,"OK","ERR")</f>
        <v>OK</v>
      </c>
      <c r="AH117" s="88"/>
      <c r="AL117" s="259" t="str">
        <f>IF($I$115&gt;=I117,"OK","ERR")</f>
        <v>OK</v>
      </c>
      <c r="AM117" s="88"/>
      <c r="AQ117" s="259" t="str">
        <f>IF(J$115&gt;=J117,"OK","ERR")</f>
        <v>OK</v>
      </c>
      <c r="AR117" s="88"/>
      <c r="AV117" s="259" t="str">
        <f>IF(K$115&gt;=K117,"OK","ERR")</f>
        <v>OK</v>
      </c>
      <c r="AW117" s="88"/>
      <c r="BA117" s="259" t="str">
        <f>IF(L$115&gt;=L117,"OK","ERR")</f>
        <v>OK</v>
      </c>
      <c r="BB117" s="88"/>
      <c r="BF117" s="259" t="str">
        <f>IF(M$115&gt;=M117,"OK","ERR")</f>
        <v>OK</v>
      </c>
      <c r="BG117" s="88"/>
    </row>
    <row r="118" spans="3:62" ht="20.25" customHeight="1" thickBot="1" x14ac:dyDescent="0.45">
      <c r="C118" s="530" t="s">
        <v>581</v>
      </c>
      <c r="D118" s="530"/>
      <c r="E118" s="530"/>
      <c r="F118" s="530"/>
      <c r="G118" s="57"/>
      <c r="H118" s="57"/>
      <c r="I118" s="57"/>
      <c r="J118" s="57"/>
      <c r="K118" s="57"/>
      <c r="L118" s="57"/>
      <c r="M118" s="57"/>
      <c r="N118" s="88"/>
      <c r="O118" s="88"/>
      <c r="P118" s="88"/>
      <c r="Q118" s="88"/>
      <c r="R118" s="88"/>
      <c r="S118" s="88"/>
      <c r="T118" s="88"/>
      <c r="U118" s="88"/>
      <c r="V118" s="88"/>
      <c r="W118" s="88"/>
      <c r="X118" s="88"/>
      <c r="Y118" s="88"/>
      <c r="Z118" s="88"/>
      <c r="AA118" s="88"/>
      <c r="AB118" s="88"/>
      <c r="AC118" s="259" t="str">
        <f>IF(G118&lt;=SUM(G119,G122,G127),"OK","ERR")</f>
        <v>OK</v>
      </c>
      <c r="AD118" s="259" t="str">
        <f>IF(G118&lt;=H$66,"OK","ERR")</f>
        <v>OK</v>
      </c>
      <c r="AG118" s="88"/>
      <c r="AH118" s="259" t="str">
        <f>IF(H118&lt;=SUM(H119,H122,H127),"OK","ERR")</f>
        <v>OK</v>
      </c>
      <c r="AI118" s="259" t="str">
        <f>IF(H118&lt;=H$67,"OK","ERR")</f>
        <v>OK</v>
      </c>
      <c r="AL118" s="88"/>
      <c r="AM118" s="259" t="str">
        <f>IF(I118&lt;=SUM(I119,I122,I127),"OK","ERR")</f>
        <v>OK</v>
      </c>
      <c r="AN118" s="259" t="str">
        <f>IF(I118&lt;=H$68,"OK","ERR")</f>
        <v>OK</v>
      </c>
      <c r="AQ118" s="88"/>
      <c r="AR118" s="259" t="str">
        <f>IF(J118&lt;=SUM(J119,J122,J127),"OK","ERR")</f>
        <v>OK</v>
      </c>
      <c r="AS118" s="259" t="str">
        <f>IF(J118&lt;=H$69,"OK","ERR")</f>
        <v>OK</v>
      </c>
      <c r="AV118" s="88"/>
      <c r="AW118" s="259" t="str">
        <f>IF(K118&lt;=SUM(K119,K122,K127),"OK","ERR")</f>
        <v>OK</v>
      </c>
      <c r="AX118" s="259" t="str">
        <f>IF(K118&lt;=H$70,"OK","ERR")</f>
        <v>OK</v>
      </c>
      <c r="BA118" s="88"/>
      <c r="BB118" s="259" t="str">
        <f>IF(L118&lt;=SUM(L119,L122,L127),"OK","ERR")</f>
        <v>OK</v>
      </c>
      <c r="BC118" s="259" t="str">
        <f>IF(L118&lt;=H$71,"OK","ERR")</f>
        <v>OK</v>
      </c>
      <c r="BF118" s="88"/>
      <c r="BG118" s="259" t="str">
        <f>IF(M118&lt;=SUM(M119,M122,M127),"OK","ERR")</f>
        <v>OK</v>
      </c>
      <c r="BH118" s="259" t="str">
        <f>IF(M118&lt;=H$72,"OK","ERR")</f>
        <v>OK</v>
      </c>
    </row>
    <row r="119" spans="3:62" ht="20.25" customHeight="1" x14ac:dyDescent="0.4">
      <c r="C119" s="533"/>
      <c r="D119" s="537" t="s">
        <v>169</v>
      </c>
      <c r="E119" s="538"/>
      <c r="F119" s="539"/>
      <c r="G119" s="59"/>
      <c r="H119" s="59"/>
      <c r="I119" s="59"/>
      <c r="J119" s="59"/>
      <c r="K119" s="59"/>
      <c r="L119" s="59"/>
      <c r="M119" s="59"/>
      <c r="N119" s="88"/>
      <c r="O119" s="88"/>
      <c r="P119" s="88"/>
      <c r="Q119" s="88"/>
      <c r="R119" s="88"/>
      <c r="S119" s="88"/>
      <c r="T119" s="88"/>
      <c r="U119" s="88"/>
      <c r="V119" s="88"/>
      <c r="W119" s="88"/>
      <c r="X119" s="88"/>
      <c r="Y119" s="88"/>
      <c r="Z119" s="88"/>
      <c r="AA119" s="88"/>
      <c r="AB119" s="259" t="str">
        <f>IF($G$118&gt;=G119,"OK","ERR")</f>
        <v>OK</v>
      </c>
      <c r="AC119" s="88"/>
      <c r="AF119" s="259" t="str">
        <f>IF(G119&lt;=SUM(,G120:G121),"OK","ERR")</f>
        <v>OK</v>
      </c>
      <c r="AG119" s="259" t="str">
        <f>IF($H$118&gt;=H119,"OK","ERR")</f>
        <v>OK</v>
      </c>
      <c r="AH119" s="88"/>
      <c r="AK119" s="259" t="str">
        <f>IF(H119&lt;=SUM(,H120:H121),"OK","ERR")</f>
        <v>OK</v>
      </c>
      <c r="AL119" s="259" t="str">
        <f>IF($I$118&gt;=I119,"OK","ERR")</f>
        <v>OK</v>
      </c>
      <c r="AM119" s="88"/>
      <c r="AP119" s="259" t="str">
        <f>IF(I119&lt;=SUM(,I120:I121),"OK","ERR")</f>
        <v>OK</v>
      </c>
      <c r="AQ119" s="259" t="str">
        <f>IF(J$118&gt;=J119,"OK","ERR")</f>
        <v>OK</v>
      </c>
      <c r="AR119" s="88"/>
      <c r="AU119" s="259" t="str">
        <f>IF(J119&lt;=SUM(,J120:J121),"OK","ERR")</f>
        <v>OK</v>
      </c>
      <c r="AV119" s="259" t="str">
        <f t="shared" ref="AV119:AV131" si="14">IF(K$118&gt;=K119,"OK","ERR")</f>
        <v>OK</v>
      </c>
      <c r="AW119" s="88"/>
      <c r="AZ119" s="259" t="str">
        <f>IF(K119&lt;=SUM(,K120:K121),"OK","ERR")</f>
        <v>OK</v>
      </c>
      <c r="BA119" s="259" t="str">
        <f t="shared" ref="BA119:BA131" si="15">IF(L$118&gt;=L119,"OK","ERR")</f>
        <v>OK</v>
      </c>
      <c r="BB119" s="88"/>
      <c r="BE119" s="259" t="str">
        <f>IF(L119&lt;=SUM(,L120:L121),"OK","ERR")</f>
        <v>OK</v>
      </c>
      <c r="BF119" s="259" t="str">
        <f t="shared" ref="BF119:BF131" si="16">IF(M$118&gt;=M119,"OK","ERR")</f>
        <v>OK</v>
      </c>
      <c r="BG119" s="88"/>
      <c r="BJ119" s="259" t="str">
        <f>IF(M119&lt;=SUM(,M120:M121),"OK","ERR")</f>
        <v>OK</v>
      </c>
    </row>
    <row r="120" spans="3:62" x14ac:dyDescent="0.4">
      <c r="C120" s="535"/>
      <c r="D120" s="262"/>
      <c r="E120" s="531" t="s">
        <v>170</v>
      </c>
      <c r="F120" s="531"/>
      <c r="G120" s="58"/>
      <c r="H120" s="58"/>
      <c r="I120" s="58"/>
      <c r="J120" s="58"/>
      <c r="K120" s="58"/>
      <c r="L120" s="58"/>
      <c r="M120" s="58"/>
      <c r="N120" s="88"/>
      <c r="O120" s="88"/>
      <c r="P120" s="88"/>
      <c r="Q120" s="88"/>
      <c r="R120" s="88"/>
      <c r="S120" s="88"/>
      <c r="T120" s="88"/>
      <c r="U120" s="88"/>
      <c r="V120" s="88"/>
      <c r="W120" s="88"/>
      <c r="X120" s="88"/>
      <c r="Y120" s="88"/>
      <c r="Z120" s="88"/>
      <c r="AA120" s="88"/>
      <c r="AB120" s="259" t="str">
        <f t="shared" ref="AB120:AB131" si="17">IF($G$118&gt;=G120,"OK","ERR")</f>
        <v>OK</v>
      </c>
      <c r="AC120" s="88"/>
      <c r="AE120" s="259" t="str">
        <f>IF($G$119&gt;=G120,"OK","ERR")</f>
        <v>OK</v>
      </c>
      <c r="AG120" s="259" t="str">
        <f t="shared" ref="AG120:AG130" si="18">IF($H$118&gt;=H120,"OK","ERR")</f>
        <v>OK</v>
      </c>
      <c r="AH120" s="88"/>
      <c r="AJ120" s="259" t="str">
        <f>IF($H$119&gt;=H120,"OK","ERR")</f>
        <v>OK</v>
      </c>
      <c r="AL120" s="259" t="str">
        <f t="shared" ref="AL120:AL131" si="19">IF($I$118&gt;=I120,"OK","ERR")</f>
        <v>OK</v>
      </c>
      <c r="AM120" s="88"/>
      <c r="AO120" s="259" t="str">
        <f>IF($I$119&gt;=I120,"OK","ERR")</f>
        <v>OK</v>
      </c>
      <c r="AQ120" s="259" t="str">
        <f t="shared" ref="AQ120:AQ131" si="20">IF(J$118&gt;=J120,"OK","ERR")</f>
        <v>OK</v>
      </c>
      <c r="AR120" s="88"/>
      <c r="AT120" s="259" t="str">
        <f>IF(J$119&gt;=J120,"OK","ERR")</f>
        <v>OK</v>
      </c>
      <c r="AV120" s="259" t="str">
        <f t="shared" si="14"/>
        <v>OK</v>
      </c>
      <c r="AW120" s="88"/>
      <c r="AY120" s="259" t="str">
        <f>IF(K$119&gt;=K120,"OK","ERR")</f>
        <v>OK</v>
      </c>
      <c r="BA120" s="259" t="str">
        <f t="shared" si="15"/>
        <v>OK</v>
      </c>
      <c r="BB120" s="88"/>
      <c r="BD120" s="259" t="str">
        <f>IF(L$119&gt;=L120,"OK","ERR")</f>
        <v>OK</v>
      </c>
      <c r="BF120" s="259" t="str">
        <f t="shared" si="16"/>
        <v>OK</v>
      </c>
      <c r="BG120" s="88"/>
      <c r="BI120" s="259" t="str">
        <f>IF(M$119&gt;=M120,"OK","ERR")</f>
        <v>OK</v>
      </c>
    </row>
    <row r="121" spans="3:62" x14ac:dyDescent="0.4">
      <c r="C121" s="535"/>
      <c r="D121" s="223"/>
      <c r="E121" s="531" t="s">
        <v>171</v>
      </c>
      <c r="F121" s="531"/>
      <c r="G121" s="58"/>
      <c r="H121" s="58"/>
      <c r="I121" s="58"/>
      <c r="J121" s="58"/>
      <c r="K121" s="58"/>
      <c r="L121" s="58"/>
      <c r="M121" s="58"/>
      <c r="N121" s="88"/>
      <c r="O121" s="88"/>
      <c r="P121" s="88"/>
      <c r="Q121" s="88"/>
      <c r="R121" s="88"/>
      <c r="S121" s="88"/>
      <c r="T121" s="88"/>
      <c r="U121" s="88"/>
      <c r="V121" s="88"/>
      <c r="W121" s="88"/>
      <c r="X121" s="88"/>
      <c r="Y121" s="88"/>
      <c r="Z121" s="88"/>
      <c r="AA121" s="88"/>
      <c r="AB121" s="259" t="str">
        <f t="shared" si="17"/>
        <v>OK</v>
      </c>
      <c r="AC121" s="88"/>
      <c r="AE121" s="259" t="str">
        <f>IF($G$119&gt;=G121,"OK","ERR")</f>
        <v>OK</v>
      </c>
      <c r="AG121" s="259" t="str">
        <f t="shared" si="18"/>
        <v>OK</v>
      </c>
      <c r="AH121" s="88"/>
      <c r="AJ121" s="259" t="str">
        <f>IF($H$119&gt;=H121,"OK","ERR")</f>
        <v>OK</v>
      </c>
      <c r="AL121" s="259" t="str">
        <f t="shared" si="19"/>
        <v>OK</v>
      </c>
      <c r="AM121" s="88"/>
      <c r="AO121" s="259" t="str">
        <f>IF($I$119&gt;=I121,"OK","ERR")</f>
        <v>OK</v>
      </c>
      <c r="AQ121" s="259" t="str">
        <f t="shared" si="20"/>
        <v>OK</v>
      </c>
      <c r="AR121" s="88"/>
      <c r="AT121" s="259" t="str">
        <f>IF(J$119&gt;=J121,"OK","ERR")</f>
        <v>OK</v>
      </c>
      <c r="AV121" s="259" t="str">
        <f t="shared" si="14"/>
        <v>OK</v>
      </c>
      <c r="AW121" s="88"/>
      <c r="AY121" s="259" t="str">
        <f>IF(K$119&gt;=K121,"OK","ERR")</f>
        <v>OK</v>
      </c>
      <c r="BA121" s="259" t="str">
        <f t="shared" si="15"/>
        <v>OK</v>
      </c>
      <c r="BB121" s="88"/>
      <c r="BD121" s="259" t="str">
        <f>IF(L$119&gt;=L121,"OK","ERR")</f>
        <v>OK</v>
      </c>
      <c r="BF121" s="259" t="str">
        <f t="shared" si="16"/>
        <v>OK</v>
      </c>
      <c r="BG121" s="88"/>
      <c r="BI121" s="259" t="str">
        <f>IF(M$119&gt;=M121,"OK","ERR")</f>
        <v>OK</v>
      </c>
    </row>
    <row r="122" spans="3:62" x14ac:dyDescent="0.4">
      <c r="C122" s="535"/>
      <c r="D122" s="518" t="s">
        <v>172</v>
      </c>
      <c r="E122" s="519"/>
      <c r="F122" s="520"/>
      <c r="G122" s="58"/>
      <c r="H122" s="58"/>
      <c r="I122" s="58"/>
      <c r="J122" s="58"/>
      <c r="K122" s="58"/>
      <c r="L122" s="58"/>
      <c r="M122" s="58"/>
      <c r="N122" s="88"/>
      <c r="O122" s="88"/>
      <c r="P122" s="88"/>
      <c r="Q122" s="88"/>
      <c r="R122" s="88"/>
      <c r="S122" s="88"/>
      <c r="T122" s="88"/>
      <c r="U122" s="88"/>
      <c r="V122" s="88"/>
      <c r="W122" s="88"/>
      <c r="X122" s="88"/>
      <c r="Y122" s="88"/>
      <c r="Z122" s="88"/>
      <c r="AA122" s="88"/>
      <c r="AB122" s="259" t="str">
        <f t="shared" si="17"/>
        <v>OK</v>
      </c>
      <c r="AC122" s="88"/>
      <c r="AF122" s="259" t="str">
        <f>IF(G122&lt;=SUM(,G123:G126),"OK","ERR")</f>
        <v>OK</v>
      </c>
      <c r="AG122" s="259" t="str">
        <f t="shared" si="18"/>
        <v>OK</v>
      </c>
      <c r="AH122" s="88"/>
      <c r="AK122" s="259" t="str">
        <f>IF(H122&lt;=SUM(,H123:H126),"OK","ERR")</f>
        <v>OK</v>
      </c>
      <c r="AL122" s="259" t="str">
        <f t="shared" si="19"/>
        <v>OK</v>
      </c>
      <c r="AM122" s="88"/>
      <c r="AP122" s="259" t="str">
        <f>IF(I122&lt;=SUM(,I123:I126),"OK","ERR")</f>
        <v>OK</v>
      </c>
      <c r="AQ122" s="259" t="str">
        <f t="shared" si="20"/>
        <v>OK</v>
      </c>
      <c r="AR122" s="88"/>
      <c r="AU122" s="259" t="str">
        <f>IF(J122&lt;=SUM(,J123:J126),"OK","ERR")</f>
        <v>OK</v>
      </c>
      <c r="AV122" s="259" t="str">
        <f t="shared" si="14"/>
        <v>OK</v>
      </c>
      <c r="AW122" s="88"/>
      <c r="AZ122" s="259" t="str">
        <f>IF(K122&lt;=SUM(,K123:K126),"OK","ERR")</f>
        <v>OK</v>
      </c>
      <c r="BA122" s="259" t="str">
        <f t="shared" si="15"/>
        <v>OK</v>
      </c>
      <c r="BB122" s="88"/>
      <c r="BE122" s="259" t="str">
        <f>IF(L122&lt;=SUM(,L123:L126),"OK","ERR")</f>
        <v>OK</v>
      </c>
      <c r="BF122" s="259" t="str">
        <f t="shared" si="16"/>
        <v>OK</v>
      </c>
      <c r="BG122" s="88"/>
      <c r="BJ122" s="259" t="str">
        <f>IF(M122&lt;=SUM(,M123:M126),"OK","ERR")</f>
        <v>OK</v>
      </c>
    </row>
    <row r="123" spans="3:62" x14ac:dyDescent="0.4">
      <c r="C123" s="535"/>
      <c r="D123" s="262"/>
      <c r="E123" s="531" t="s">
        <v>173</v>
      </c>
      <c r="F123" s="531"/>
      <c r="G123" s="58"/>
      <c r="H123" s="58"/>
      <c r="I123" s="58"/>
      <c r="J123" s="58"/>
      <c r="K123" s="58"/>
      <c r="L123" s="58"/>
      <c r="M123" s="58"/>
      <c r="N123" s="88"/>
      <c r="O123" s="88"/>
      <c r="P123" s="88"/>
      <c r="Q123" s="88"/>
      <c r="R123" s="88"/>
      <c r="S123" s="88"/>
      <c r="T123" s="88"/>
      <c r="U123" s="88"/>
      <c r="V123" s="88"/>
      <c r="W123" s="88"/>
      <c r="X123" s="88"/>
      <c r="Y123" s="88"/>
      <c r="Z123" s="88"/>
      <c r="AA123" s="88"/>
      <c r="AB123" s="259" t="str">
        <f t="shared" si="17"/>
        <v>OK</v>
      </c>
      <c r="AC123" s="88"/>
      <c r="AE123" s="259" t="str">
        <f>IF($G$122&gt;=G123,"OK","ERR")</f>
        <v>OK</v>
      </c>
      <c r="AG123" s="259" t="str">
        <f t="shared" si="18"/>
        <v>OK</v>
      </c>
      <c r="AH123" s="88"/>
      <c r="AJ123" s="259" t="str">
        <f>IF($H$122&gt;=H123,"OK","ERR")</f>
        <v>OK</v>
      </c>
      <c r="AL123" s="259" t="str">
        <f t="shared" si="19"/>
        <v>OK</v>
      </c>
      <c r="AM123" s="88"/>
      <c r="AO123" s="259" t="str">
        <f>IF($I$122&gt;=I123,"OK","ERR")</f>
        <v>OK</v>
      </c>
      <c r="AQ123" s="259" t="str">
        <f t="shared" si="20"/>
        <v>OK</v>
      </c>
      <c r="AR123" s="88"/>
      <c r="AT123" s="259" t="str">
        <f>IF(J$122&gt;=J123,"OK","ERR")</f>
        <v>OK</v>
      </c>
      <c r="AV123" s="259" t="str">
        <f t="shared" si="14"/>
        <v>OK</v>
      </c>
      <c r="AW123" s="88"/>
      <c r="AY123" s="259" t="str">
        <f>IF(K$122&gt;=K123,"OK","ERR")</f>
        <v>OK</v>
      </c>
      <c r="BA123" s="259" t="str">
        <f t="shared" si="15"/>
        <v>OK</v>
      </c>
      <c r="BB123" s="88"/>
      <c r="BD123" s="259" t="str">
        <f>IF(L$122&gt;=L123,"OK","ERR")</f>
        <v>OK</v>
      </c>
      <c r="BF123" s="259" t="str">
        <f t="shared" si="16"/>
        <v>OK</v>
      </c>
      <c r="BG123" s="88"/>
      <c r="BI123" s="259" t="str">
        <f>IF(M$122&gt;=M123,"OK","ERR")</f>
        <v>OK</v>
      </c>
    </row>
    <row r="124" spans="3:62" x14ac:dyDescent="0.4">
      <c r="C124" s="535"/>
      <c r="D124" s="262"/>
      <c r="E124" s="531" t="s">
        <v>174</v>
      </c>
      <c r="F124" s="531"/>
      <c r="G124" s="58"/>
      <c r="H124" s="58"/>
      <c r="I124" s="58"/>
      <c r="J124" s="58"/>
      <c r="K124" s="58"/>
      <c r="L124" s="58"/>
      <c r="M124" s="58"/>
      <c r="N124" s="88"/>
      <c r="O124" s="88"/>
      <c r="P124" s="88"/>
      <c r="Q124" s="88"/>
      <c r="R124" s="88"/>
      <c r="S124" s="88"/>
      <c r="T124" s="88"/>
      <c r="U124" s="88"/>
      <c r="V124" s="88"/>
      <c r="W124" s="88"/>
      <c r="X124" s="88"/>
      <c r="Y124" s="88"/>
      <c r="Z124" s="88"/>
      <c r="AA124" s="88"/>
      <c r="AB124" s="259" t="str">
        <f t="shared" si="17"/>
        <v>OK</v>
      </c>
      <c r="AC124" s="88"/>
      <c r="AE124" s="259" t="str">
        <f>IF($G$122&gt;=G124,"OK","ERR")</f>
        <v>OK</v>
      </c>
      <c r="AG124" s="259" t="str">
        <f t="shared" si="18"/>
        <v>OK</v>
      </c>
      <c r="AH124" s="88"/>
      <c r="AJ124" s="259" t="str">
        <f>IF($H$122&gt;=H124,"OK","ERR")</f>
        <v>OK</v>
      </c>
      <c r="AL124" s="259" t="str">
        <f t="shared" si="19"/>
        <v>OK</v>
      </c>
      <c r="AM124" s="88"/>
      <c r="AO124" s="259" t="str">
        <f t="shared" ref="AO124:AO126" si="21">IF($I$122&gt;=I124,"OK","ERR")</f>
        <v>OK</v>
      </c>
      <c r="AQ124" s="259" t="str">
        <f t="shared" si="20"/>
        <v>OK</v>
      </c>
      <c r="AR124" s="88"/>
      <c r="AT124" s="259" t="str">
        <f>IF(J$122&gt;=J124,"OK","ERR")</f>
        <v>OK</v>
      </c>
      <c r="AV124" s="259" t="str">
        <f t="shared" si="14"/>
        <v>OK</v>
      </c>
      <c r="AW124" s="88"/>
      <c r="AY124" s="259" t="str">
        <f>IF(K$122&gt;=K124,"OK","ERR")</f>
        <v>OK</v>
      </c>
      <c r="BA124" s="259" t="str">
        <f t="shared" si="15"/>
        <v>OK</v>
      </c>
      <c r="BB124" s="88"/>
      <c r="BD124" s="259" t="str">
        <f>IF(L$122&gt;=L124,"OK","ERR")</f>
        <v>OK</v>
      </c>
      <c r="BF124" s="259" t="str">
        <f t="shared" si="16"/>
        <v>OK</v>
      </c>
      <c r="BG124" s="88"/>
      <c r="BI124" s="259" t="str">
        <f>IF(M$122&gt;=M124,"OK","ERR")</f>
        <v>OK</v>
      </c>
    </row>
    <row r="125" spans="3:62" x14ac:dyDescent="0.4">
      <c r="C125" s="535"/>
      <c r="D125" s="262"/>
      <c r="E125" s="531" t="s">
        <v>175</v>
      </c>
      <c r="F125" s="531"/>
      <c r="G125" s="58"/>
      <c r="H125" s="58"/>
      <c r="I125" s="58"/>
      <c r="J125" s="58"/>
      <c r="K125" s="58"/>
      <c r="L125" s="58"/>
      <c r="M125" s="58"/>
      <c r="N125" s="88"/>
      <c r="O125" s="88"/>
      <c r="P125" s="88"/>
      <c r="Q125" s="88"/>
      <c r="R125" s="88"/>
      <c r="S125" s="88"/>
      <c r="T125" s="88"/>
      <c r="U125" s="88"/>
      <c r="V125" s="88"/>
      <c r="W125" s="88"/>
      <c r="X125" s="88"/>
      <c r="Y125" s="88"/>
      <c r="Z125" s="88"/>
      <c r="AA125" s="88"/>
      <c r="AB125" s="259" t="str">
        <f t="shared" si="17"/>
        <v>OK</v>
      </c>
      <c r="AC125" s="88"/>
      <c r="AE125" s="259" t="str">
        <f>IF($G$122&gt;=G125,"OK","ERR")</f>
        <v>OK</v>
      </c>
      <c r="AG125" s="259" t="str">
        <f t="shared" si="18"/>
        <v>OK</v>
      </c>
      <c r="AH125" s="88"/>
      <c r="AJ125" s="259" t="str">
        <f>IF($H$122&gt;=H125,"OK","ERR")</f>
        <v>OK</v>
      </c>
      <c r="AL125" s="259" t="str">
        <f t="shared" si="19"/>
        <v>OK</v>
      </c>
      <c r="AM125" s="88"/>
      <c r="AO125" s="259" t="str">
        <f t="shared" si="21"/>
        <v>OK</v>
      </c>
      <c r="AQ125" s="259" t="str">
        <f t="shared" si="20"/>
        <v>OK</v>
      </c>
      <c r="AR125" s="88"/>
      <c r="AT125" s="259" t="str">
        <f>IF(J$122&gt;=J125,"OK","ERR")</f>
        <v>OK</v>
      </c>
      <c r="AV125" s="259" t="str">
        <f t="shared" si="14"/>
        <v>OK</v>
      </c>
      <c r="AW125" s="88"/>
      <c r="AY125" s="259" t="str">
        <f>IF(K$122&gt;=K125,"OK","ERR")</f>
        <v>OK</v>
      </c>
      <c r="BA125" s="259" t="str">
        <f t="shared" si="15"/>
        <v>OK</v>
      </c>
      <c r="BB125" s="88"/>
      <c r="BD125" s="259" t="str">
        <f>IF(L$122&gt;=L125,"OK","ERR")</f>
        <v>OK</v>
      </c>
      <c r="BF125" s="259" t="str">
        <f t="shared" si="16"/>
        <v>OK</v>
      </c>
      <c r="BG125" s="88"/>
      <c r="BI125" s="259" t="str">
        <f>IF(M$122&gt;=M125,"OK","ERR")</f>
        <v>OK</v>
      </c>
    </row>
    <row r="126" spans="3:62" x14ac:dyDescent="0.4">
      <c r="C126" s="535"/>
      <c r="D126" s="223"/>
      <c r="E126" s="531" t="s">
        <v>176</v>
      </c>
      <c r="F126" s="531"/>
      <c r="G126" s="58"/>
      <c r="H126" s="58"/>
      <c r="I126" s="58"/>
      <c r="J126" s="58"/>
      <c r="K126" s="58"/>
      <c r="L126" s="58"/>
      <c r="M126" s="58"/>
      <c r="N126" s="88"/>
      <c r="O126" s="88"/>
      <c r="P126" s="88"/>
      <c r="Q126" s="88"/>
      <c r="R126" s="88"/>
      <c r="S126" s="88"/>
      <c r="T126" s="88"/>
      <c r="U126" s="88"/>
      <c r="V126" s="88"/>
      <c r="W126" s="88"/>
      <c r="X126" s="88"/>
      <c r="Y126" s="88"/>
      <c r="Z126" s="88"/>
      <c r="AA126" s="88"/>
      <c r="AB126" s="259" t="str">
        <f t="shared" si="17"/>
        <v>OK</v>
      </c>
      <c r="AC126" s="88"/>
      <c r="AE126" s="259" t="str">
        <f>IF($G$122&gt;=G126,"OK","ERR")</f>
        <v>OK</v>
      </c>
      <c r="AG126" s="259" t="str">
        <f t="shared" si="18"/>
        <v>OK</v>
      </c>
      <c r="AH126" s="88"/>
      <c r="AJ126" s="259" t="str">
        <f>IF($H$122&gt;=H126,"OK","ERR")</f>
        <v>OK</v>
      </c>
      <c r="AL126" s="259" t="str">
        <f t="shared" si="19"/>
        <v>OK</v>
      </c>
      <c r="AM126" s="88"/>
      <c r="AO126" s="259" t="str">
        <f t="shared" si="21"/>
        <v>OK</v>
      </c>
      <c r="AQ126" s="259" t="str">
        <f t="shared" si="20"/>
        <v>OK</v>
      </c>
      <c r="AR126" s="88"/>
      <c r="AT126" s="259" t="str">
        <f>IF(J$122&gt;=J126,"OK","ERR")</f>
        <v>OK</v>
      </c>
      <c r="AV126" s="259" t="str">
        <f t="shared" si="14"/>
        <v>OK</v>
      </c>
      <c r="AW126" s="88"/>
      <c r="AY126" s="259" t="str">
        <f>IF(K$122&gt;=K126,"OK","ERR")</f>
        <v>OK</v>
      </c>
      <c r="BA126" s="259" t="str">
        <f t="shared" si="15"/>
        <v>OK</v>
      </c>
      <c r="BB126" s="88"/>
      <c r="BD126" s="259" t="str">
        <f>IF(L$122&gt;=L126,"OK","ERR")</f>
        <v>OK</v>
      </c>
      <c r="BF126" s="259" t="str">
        <f t="shared" si="16"/>
        <v>OK</v>
      </c>
      <c r="BG126" s="88"/>
      <c r="BI126" s="259" t="str">
        <f>IF(M$122&gt;=M126,"OK","ERR")</f>
        <v>OK</v>
      </c>
    </row>
    <row r="127" spans="3:62" x14ac:dyDescent="0.4">
      <c r="C127" s="535"/>
      <c r="D127" s="518" t="s">
        <v>177</v>
      </c>
      <c r="E127" s="519"/>
      <c r="F127" s="520"/>
      <c r="G127" s="58"/>
      <c r="H127" s="58"/>
      <c r="I127" s="58"/>
      <c r="J127" s="58"/>
      <c r="K127" s="58"/>
      <c r="L127" s="58"/>
      <c r="M127" s="58"/>
      <c r="N127" s="88"/>
      <c r="O127" s="88"/>
      <c r="P127" s="88"/>
      <c r="Q127" s="88"/>
      <c r="R127" s="88"/>
      <c r="S127" s="88"/>
      <c r="T127" s="88"/>
      <c r="U127" s="88"/>
      <c r="V127" s="88"/>
      <c r="W127" s="88"/>
      <c r="X127" s="88"/>
      <c r="Y127" s="88"/>
      <c r="Z127" s="88"/>
      <c r="AA127" s="88"/>
      <c r="AB127" s="259" t="str">
        <f t="shared" si="17"/>
        <v>OK</v>
      </c>
      <c r="AC127" s="88"/>
      <c r="AF127" s="259" t="str">
        <f>IF(G127&lt;=SUM(,G128:G131),"OK","ERR")</f>
        <v>OK</v>
      </c>
      <c r="AG127" s="259" t="str">
        <f t="shared" si="18"/>
        <v>OK</v>
      </c>
      <c r="AH127" s="88"/>
      <c r="AK127" s="259" t="str">
        <f>IF(H127&lt;=SUM(,H128:H131),"OK","ERR")</f>
        <v>OK</v>
      </c>
      <c r="AL127" s="259" t="str">
        <f t="shared" si="19"/>
        <v>OK</v>
      </c>
      <c r="AM127" s="88"/>
      <c r="AP127" s="259" t="str">
        <f>IF(I127&lt;=SUM(,I128:I131),"OK","ERR")</f>
        <v>OK</v>
      </c>
      <c r="AQ127" s="259" t="str">
        <f t="shared" si="20"/>
        <v>OK</v>
      </c>
      <c r="AR127" s="88"/>
      <c r="AU127" s="259" t="str">
        <f>IF(J127&lt;=SUM(,J128:J131),"OK","ERR")</f>
        <v>OK</v>
      </c>
      <c r="AV127" s="259" t="str">
        <f t="shared" si="14"/>
        <v>OK</v>
      </c>
      <c r="AW127" s="88"/>
      <c r="AZ127" s="259" t="str">
        <f>IF(K127&lt;=SUM(,K128:K131),"OK","ERR")</f>
        <v>OK</v>
      </c>
      <c r="BA127" s="259" t="str">
        <f t="shared" si="15"/>
        <v>OK</v>
      </c>
      <c r="BB127" s="88"/>
      <c r="BE127" s="259" t="str">
        <f>IF(L127&lt;=SUM(,L128:L131),"OK","ERR")</f>
        <v>OK</v>
      </c>
      <c r="BF127" s="259" t="str">
        <f t="shared" si="16"/>
        <v>OK</v>
      </c>
      <c r="BG127" s="88"/>
      <c r="BJ127" s="259" t="str">
        <f>IF(M127&lt;=SUM(,M128:M131),"OK","ERR")</f>
        <v>OK</v>
      </c>
    </row>
    <row r="128" spans="3:62" x14ac:dyDescent="0.4">
      <c r="C128" s="535"/>
      <c r="D128" s="262"/>
      <c r="E128" s="531" t="s">
        <v>178</v>
      </c>
      <c r="F128" s="531"/>
      <c r="G128" s="58"/>
      <c r="H128" s="58"/>
      <c r="I128" s="58"/>
      <c r="J128" s="58"/>
      <c r="K128" s="58"/>
      <c r="L128" s="58"/>
      <c r="M128" s="58"/>
      <c r="N128" s="88"/>
      <c r="O128" s="88"/>
      <c r="P128" s="88"/>
      <c r="Q128" s="88"/>
      <c r="R128" s="88"/>
      <c r="S128" s="88"/>
      <c r="T128" s="88"/>
      <c r="U128" s="88"/>
      <c r="V128" s="88"/>
      <c r="W128" s="88"/>
      <c r="X128" s="88"/>
      <c r="Y128" s="88"/>
      <c r="Z128" s="88"/>
      <c r="AA128" s="88"/>
      <c r="AB128" s="259" t="str">
        <f t="shared" si="17"/>
        <v>OK</v>
      </c>
      <c r="AC128" s="88"/>
      <c r="AE128" s="259" t="str">
        <f>IF($G$127&gt;=G128,"OK","ERR")</f>
        <v>OK</v>
      </c>
      <c r="AG128" s="259" t="str">
        <f t="shared" si="18"/>
        <v>OK</v>
      </c>
      <c r="AH128" s="88"/>
      <c r="AJ128" s="259" t="str">
        <f>IF($H$127&gt;=H128,"OK","ERR")</f>
        <v>OK</v>
      </c>
      <c r="AL128" s="259" t="str">
        <f t="shared" si="19"/>
        <v>OK</v>
      </c>
      <c r="AM128" s="88"/>
      <c r="AO128" s="259" t="str">
        <f>IF($I$127&gt;=I128,"OK","ERR")</f>
        <v>OK</v>
      </c>
      <c r="AQ128" s="259" t="str">
        <f t="shared" si="20"/>
        <v>OK</v>
      </c>
      <c r="AR128" s="88"/>
      <c r="AT128" s="259" t="str">
        <f>IF(J$127&gt;=J128,"OK","ERR")</f>
        <v>OK</v>
      </c>
      <c r="AV128" s="259" t="str">
        <f t="shared" si="14"/>
        <v>OK</v>
      </c>
      <c r="AW128" s="88"/>
      <c r="AY128" s="259" t="str">
        <f>IF(K$127&gt;=K128,"OK","ERR")</f>
        <v>OK</v>
      </c>
      <c r="BA128" s="259" t="str">
        <f t="shared" si="15"/>
        <v>OK</v>
      </c>
      <c r="BB128" s="88"/>
      <c r="BD128" s="259" t="str">
        <f>IF(L$127&gt;=L128,"OK","ERR")</f>
        <v>OK</v>
      </c>
      <c r="BF128" s="259" t="str">
        <f t="shared" si="16"/>
        <v>OK</v>
      </c>
      <c r="BG128" s="88"/>
      <c r="BI128" s="259" t="str">
        <f>IF(M$127&gt;=M128,"OK","ERR")</f>
        <v>OK</v>
      </c>
    </row>
    <row r="129" spans="3:61" x14ac:dyDescent="0.4">
      <c r="C129" s="535"/>
      <c r="D129" s="262"/>
      <c r="E129" s="531" t="s">
        <v>179</v>
      </c>
      <c r="F129" s="531"/>
      <c r="G129" s="58"/>
      <c r="H129" s="58"/>
      <c r="I129" s="58"/>
      <c r="J129" s="58"/>
      <c r="K129" s="58"/>
      <c r="L129" s="58"/>
      <c r="M129" s="58"/>
      <c r="N129" s="88"/>
      <c r="O129" s="88"/>
      <c r="P129" s="88"/>
      <c r="Q129" s="88"/>
      <c r="R129" s="88"/>
      <c r="S129" s="88"/>
      <c r="T129" s="88"/>
      <c r="U129" s="88"/>
      <c r="V129" s="88"/>
      <c r="W129" s="88"/>
      <c r="X129" s="88"/>
      <c r="Y129" s="88"/>
      <c r="Z129" s="88"/>
      <c r="AA129" s="88"/>
      <c r="AB129" s="259" t="str">
        <f t="shared" si="17"/>
        <v>OK</v>
      </c>
      <c r="AC129" s="88"/>
      <c r="AE129" s="259" t="str">
        <f>IF($G$127&gt;=G129,"OK","ERR")</f>
        <v>OK</v>
      </c>
      <c r="AG129" s="259" t="str">
        <f t="shared" si="18"/>
        <v>OK</v>
      </c>
      <c r="AH129" s="88"/>
      <c r="AJ129" s="259" t="str">
        <f>IF($H$127&gt;=H129,"OK","ERR")</f>
        <v>OK</v>
      </c>
      <c r="AL129" s="259" t="str">
        <f t="shared" si="19"/>
        <v>OK</v>
      </c>
      <c r="AM129" s="88"/>
      <c r="AO129" s="259" t="str">
        <f t="shared" ref="AO129:AO131" si="22">IF($I$127&gt;=I129,"OK","ERR")</f>
        <v>OK</v>
      </c>
      <c r="AQ129" s="259" t="str">
        <f t="shared" si="20"/>
        <v>OK</v>
      </c>
      <c r="AR129" s="88"/>
      <c r="AT129" s="259" t="str">
        <f>IF(J$127&gt;=J129,"OK","ERR")</f>
        <v>OK</v>
      </c>
      <c r="AV129" s="259" t="str">
        <f t="shared" si="14"/>
        <v>OK</v>
      </c>
      <c r="AW129" s="88"/>
      <c r="AY129" s="259" t="str">
        <f>IF(K$127&gt;=K129,"OK","ERR")</f>
        <v>OK</v>
      </c>
      <c r="BA129" s="259" t="str">
        <f t="shared" si="15"/>
        <v>OK</v>
      </c>
      <c r="BB129" s="88"/>
      <c r="BD129" s="259" t="str">
        <f>IF(L$127&gt;=L129,"OK","ERR")</f>
        <v>OK</v>
      </c>
      <c r="BF129" s="259" t="str">
        <f t="shared" si="16"/>
        <v>OK</v>
      </c>
      <c r="BG129" s="88"/>
      <c r="BI129" s="259" t="str">
        <f>IF(M$127&gt;=M129,"OK","ERR")</f>
        <v>OK</v>
      </c>
    </row>
    <row r="130" spans="3:61" x14ac:dyDescent="0.4">
      <c r="C130" s="535"/>
      <c r="D130" s="262"/>
      <c r="E130" s="531" t="s">
        <v>180</v>
      </c>
      <c r="F130" s="531"/>
      <c r="G130" s="58"/>
      <c r="H130" s="58"/>
      <c r="I130" s="58"/>
      <c r="J130" s="58"/>
      <c r="K130" s="58"/>
      <c r="L130" s="58"/>
      <c r="M130" s="58"/>
      <c r="N130" s="88"/>
      <c r="O130" s="88"/>
      <c r="P130" s="88"/>
      <c r="Q130" s="88"/>
      <c r="R130" s="88"/>
      <c r="S130" s="88"/>
      <c r="T130" s="88"/>
      <c r="U130" s="88"/>
      <c r="V130" s="88"/>
      <c r="W130" s="88"/>
      <c r="X130" s="88"/>
      <c r="Y130" s="88"/>
      <c r="Z130" s="88"/>
      <c r="AA130" s="88"/>
      <c r="AB130" s="259" t="str">
        <f>IF($G$118&gt;=G130,"OK","ERR")</f>
        <v>OK</v>
      </c>
      <c r="AC130" s="88"/>
      <c r="AE130" s="259" t="str">
        <f>IF($G$127&gt;=G130,"OK","ERR")</f>
        <v>OK</v>
      </c>
      <c r="AG130" s="259" t="str">
        <f t="shared" si="18"/>
        <v>OK</v>
      </c>
      <c r="AH130" s="88"/>
      <c r="AJ130" s="259" t="str">
        <f>IF($H$127&gt;=H130,"OK","ERR")</f>
        <v>OK</v>
      </c>
      <c r="AL130" s="259" t="str">
        <f t="shared" si="19"/>
        <v>OK</v>
      </c>
      <c r="AM130" s="88"/>
      <c r="AO130" s="259" t="str">
        <f t="shared" si="22"/>
        <v>OK</v>
      </c>
      <c r="AQ130" s="259" t="str">
        <f t="shared" si="20"/>
        <v>OK</v>
      </c>
      <c r="AR130" s="88"/>
      <c r="AT130" s="259" t="str">
        <f>IF(J$127&gt;=J130,"OK","ERR")</f>
        <v>OK</v>
      </c>
      <c r="AV130" s="259" t="str">
        <f t="shared" si="14"/>
        <v>OK</v>
      </c>
      <c r="AW130" s="88"/>
      <c r="AY130" s="259" t="str">
        <f>IF(K$127&gt;=K130,"OK","ERR")</f>
        <v>OK</v>
      </c>
      <c r="BA130" s="259" t="str">
        <f t="shared" si="15"/>
        <v>OK</v>
      </c>
      <c r="BB130" s="88"/>
      <c r="BD130" s="259" t="str">
        <f>IF(L$127&gt;=L130,"OK","ERR")</f>
        <v>OK</v>
      </c>
      <c r="BF130" s="259" t="str">
        <f t="shared" si="16"/>
        <v>OK</v>
      </c>
      <c r="BG130" s="88"/>
      <c r="BI130" s="259" t="str">
        <f>IF(M$127&gt;=M130,"OK","ERR")</f>
        <v>OK</v>
      </c>
    </row>
    <row r="131" spans="3:61" ht="20.25" thickBot="1" x14ac:dyDescent="0.45">
      <c r="C131" s="534"/>
      <c r="D131" s="262"/>
      <c r="E131" s="536" t="s">
        <v>181</v>
      </c>
      <c r="F131" s="536"/>
      <c r="G131" s="60"/>
      <c r="H131" s="60"/>
      <c r="I131" s="60"/>
      <c r="J131" s="60"/>
      <c r="K131" s="60"/>
      <c r="L131" s="60"/>
      <c r="M131" s="60"/>
      <c r="N131" s="88"/>
      <c r="O131" s="88"/>
      <c r="P131" s="88"/>
      <c r="Q131" s="88"/>
      <c r="R131" s="88"/>
      <c r="S131" s="88"/>
      <c r="T131" s="88"/>
      <c r="U131" s="88"/>
      <c r="V131" s="88"/>
      <c r="W131" s="88"/>
      <c r="X131" s="88"/>
      <c r="Y131" s="88"/>
      <c r="Z131" s="88"/>
      <c r="AA131" s="88"/>
      <c r="AB131" s="259" t="str">
        <f t="shared" si="17"/>
        <v>OK</v>
      </c>
      <c r="AC131" s="88"/>
      <c r="AE131" s="259" t="str">
        <f>IF($G$127&gt;=G131,"OK","ERR")</f>
        <v>OK</v>
      </c>
      <c r="AG131" s="259" t="str">
        <f>IF($H$118&gt;=H131,"OK","ERR")</f>
        <v>OK</v>
      </c>
      <c r="AH131" s="88"/>
      <c r="AJ131" s="259" t="str">
        <f>IF($H$127&gt;=H131,"OK","ERR")</f>
        <v>OK</v>
      </c>
      <c r="AL131" s="259" t="str">
        <f t="shared" si="19"/>
        <v>OK</v>
      </c>
      <c r="AM131" s="88"/>
      <c r="AO131" s="259" t="str">
        <f t="shared" si="22"/>
        <v>OK</v>
      </c>
      <c r="AQ131" s="259" t="str">
        <f t="shared" si="20"/>
        <v>OK</v>
      </c>
      <c r="AR131" s="88"/>
      <c r="AT131" s="259" t="str">
        <f>IF(J$127&gt;=J131,"OK","ERR")</f>
        <v>OK</v>
      </c>
      <c r="AV131" s="259" t="str">
        <f t="shared" si="14"/>
        <v>OK</v>
      </c>
      <c r="AW131" s="88"/>
      <c r="AY131" s="259" t="str">
        <f>IF(K$127&gt;=K131,"OK","ERR")</f>
        <v>OK</v>
      </c>
      <c r="BA131" s="259" t="str">
        <f t="shared" si="15"/>
        <v>OK</v>
      </c>
      <c r="BB131" s="88"/>
      <c r="BD131" s="259" t="str">
        <f>IF(L$127&gt;=L131,"OK","ERR")</f>
        <v>OK</v>
      </c>
      <c r="BF131" s="259" t="str">
        <f t="shared" si="16"/>
        <v>OK</v>
      </c>
      <c r="BG131" s="88"/>
      <c r="BI131" s="259" t="str">
        <f>IF(M$127&gt;=M131,"OK","ERR")</f>
        <v>OK</v>
      </c>
    </row>
    <row r="132" spans="3:61" ht="20.25" customHeight="1" thickBot="1" x14ac:dyDescent="0.45">
      <c r="C132" s="530" t="s">
        <v>582</v>
      </c>
      <c r="D132" s="530"/>
      <c r="E132" s="530"/>
      <c r="F132" s="530"/>
      <c r="G132" s="57"/>
      <c r="H132" s="57"/>
      <c r="I132" s="57"/>
      <c r="J132" s="57"/>
      <c r="K132" s="57"/>
      <c r="L132" s="57"/>
      <c r="M132" s="57"/>
      <c r="N132" s="88"/>
      <c r="O132" s="88"/>
      <c r="P132" s="88"/>
      <c r="Q132" s="88"/>
      <c r="R132" s="88"/>
      <c r="S132" s="88"/>
      <c r="T132" s="88"/>
      <c r="U132" s="88"/>
      <c r="V132" s="88"/>
      <c r="W132" s="88"/>
      <c r="X132" s="88"/>
      <c r="Y132" s="88"/>
      <c r="Z132" s="88"/>
      <c r="AA132" s="88"/>
      <c r="AB132" s="88"/>
      <c r="AC132" s="259" t="str">
        <f>IF(G132&lt;=SUM(G133:G135),"OK","ERR")</f>
        <v>OK</v>
      </c>
      <c r="AD132" s="259" t="str">
        <f>IF(G132&lt;=H$66,"OK","ERR")</f>
        <v>OK</v>
      </c>
      <c r="AG132" s="88"/>
      <c r="AH132" s="259" t="str">
        <f>IF(H132&lt;=SUM(H133:H135),"OK","ERR")</f>
        <v>OK</v>
      </c>
      <c r="AI132" s="259" t="str">
        <f>IF(H132&lt;=H$67,"OK","ERR")</f>
        <v>OK</v>
      </c>
      <c r="AL132" s="88"/>
      <c r="AM132" s="259" t="str">
        <f>IF(I132&lt;=SUM(I133:I135),"OK","ERR")</f>
        <v>OK</v>
      </c>
      <c r="AN132" s="259" t="str">
        <f>IF(I132&lt;=H$68,"OK","ERR")</f>
        <v>OK</v>
      </c>
      <c r="AQ132" s="88"/>
      <c r="AR132" s="259" t="str">
        <f>IF(J132&lt;=SUM(J133:J135),"OK","ERR")</f>
        <v>OK</v>
      </c>
      <c r="AS132" s="259" t="str">
        <f>IF(J132&lt;=H$69,"OK","ERR")</f>
        <v>OK</v>
      </c>
      <c r="AV132" s="88"/>
      <c r="AW132" s="259" t="str">
        <f>IF(K132&lt;=SUM(K133:K135),"OK","ERR")</f>
        <v>OK</v>
      </c>
      <c r="AX132" s="259" t="str">
        <f>IF(K132&lt;=H$70,"OK","ERR")</f>
        <v>OK</v>
      </c>
      <c r="BA132" s="88"/>
      <c r="BB132" s="259" t="str">
        <f>IF(L132&lt;=SUM(L133:L135),"OK","ERR")</f>
        <v>OK</v>
      </c>
      <c r="BC132" s="259" t="str">
        <f>IF(L132&lt;=H$71,"OK","ERR")</f>
        <v>OK</v>
      </c>
      <c r="BF132" s="88"/>
      <c r="BG132" s="259" t="str">
        <f>IF(M132&lt;=SUM(M133:M135),"OK","ERR")</f>
        <v>OK</v>
      </c>
      <c r="BH132" s="259" t="str">
        <f>IF(M132&lt;=H$72,"OK","ERR")</f>
        <v>OK</v>
      </c>
    </row>
    <row r="133" spans="3:61" x14ac:dyDescent="0.4">
      <c r="C133" s="533"/>
      <c r="D133" s="528" t="s">
        <v>182</v>
      </c>
      <c r="E133" s="528"/>
      <c r="F133" s="528"/>
      <c r="G133" s="59"/>
      <c r="H133" s="59"/>
      <c r="I133" s="59"/>
      <c r="J133" s="59"/>
      <c r="K133" s="59"/>
      <c r="L133" s="59"/>
      <c r="M133" s="59"/>
      <c r="N133" s="88"/>
      <c r="O133" s="88"/>
      <c r="P133" s="88"/>
      <c r="Q133" s="88"/>
      <c r="R133" s="88"/>
      <c r="S133" s="88"/>
      <c r="T133" s="88"/>
      <c r="U133" s="88"/>
      <c r="V133" s="88"/>
      <c r="W133" s="88"/>
      <c r="X133" s="88"/>
      <c r="Y133" s="88"/>
      <c r="Z133" s="88"/>
      <c r="AA133" s="88"/>
      <c r="AB133" s="259" t="str">
        <f>IF($G$132&gt;=G133,"OK","ERR")</f>
        <v>OK</v>
      </c>
      <c r="AC133" s="88"/>
      <c r="AG133" s="259" t="str">
        <f>IF($H$132&gt;=H133,"OK","ERR")</f>
        <v>OK</v>
      </c>
      <c r="AH133" s="88"/>
      <c r="AL133" s="259" t="str">
        <f>IF($I$132&gt;=I133,"OK","ERR")</f>
        <v>OK</v>
      </c>
      <c r="AM133" s="88"/>
      <c r="AQ133" s="259" t="str">
        <f>IF(J$132&gt;=J133,"OK","ERR")</f>
        <v>OK</v>
      </c>
      <c r="AR133" s="88"/>
      <c r="AV133" s="259" t="str">
        <f>IF(K$132&gt;=K133,"OK","ERR")</f>
        <v>OK</v>
      </c>
      <c r="AW133" s="88"/>
      <c r="BA133" s="259" t="str">
        <f>IF(L$132&gt;=L133,"OK","ERR")</f>
        <v>OK</v>
      </c>
      <c r="BB133" s="88"/>
      <c r="BF133" s="259" t="str">
        <f>IF(M$132&gt;=M133,"OK","ERR")</f>
        <v>OK</v>
      </c>
      <c r="BG133" s="88"/>
    </row>
    <row r="134" spans="3:61" x14ac:dyDescent="0.4">
      <c r="C134" s="535"/>
      <c r="D134" s="532" t="s">
        <v>183</v>
      </c>
      <c r="E134" s="532"/>
      <c r="F134" s="532"/>
      <c r="G134" s="58"/>
      <c r="H134" s="58"/>
      <c r="I134" s="58"/>
      <c r="J134" s="58"/>
      <c r="K134" s="58"/>
      <c r="L134" s="58"/>
      <c r="M134" s="58"/>
      <c r="N134" s="88"/>
      <c r="O134" s="88"/>
      <c r="P134" s="88"/>
      <c r="Q134" s="88"/>
      <c r="R134" s="88"/>
      <c r="S134" s="88"/>
      <c r="T134" s="88"/>
      <c r="U134" s="88"/>
      <c r="V134" s="88"/>
      <c r="W134" s="88"/>
      <c r="X134" s="88"/>
      <c r="Y134" s="88"/>
      <c r="Z134" s="88"/>
      <c r="AA134" s="88"/>
      <c r="AB134" s="259" t="str">
        <f>IF($G$132&gt;=G134,"OK","ERR")</f>
        <v>OK</v>
      </c>
      <c r="AC134" s="88"/>
      <c r="AG134" s="259" t="str">
        <f>IF($H$132&gt;=H134,"OK","ERR")</f>
        <v>OK</v>
      </c>
      <c r="AH134" s="88"/>
      <c r="AL134" s="259" t="str">
        <f>IF($I$132&gt;=I134,"OK","ERR")</f>
        <v>OK</v>
      </c>
      <c r="AM134" s="88"/>
      <c r="AQ134" s="259" t="str">
        <f>IF(J$132&gt;=J134,"OK","ERR")</f>
        <v>OK</v>
      </c>
      <c r="AR134" s="88"/>
      <c r="AV134" s="259" t="str">
        <f>IF(K$132&gt;=K134,"OK","ERR")</f>
        <v>OK</v>
      </c>
      <c r="AW134" s="88"/>
      <c r="BA134" s="259" t="str">
        <f>IF(L$132&gt;=L134,"OK","ERR")</f>
        <v>OK</v>
      </c>
      <c r="BB134" s="88"/>
      <c r="BF134" s="259" t="str">
        <f>IF(M$132&gt;=M134,"OK","ERR")</f>
        <v>OK</v>
      </c>
      <c r="BG134" s="88"/>
    </row>
    <row r="135" spans="3:61" ht="20.25" thickBot="1" x14ac:dyDescent="0.45">
      <c r="C135" s="534"/>
      <c r="D135" s="540" t="s">
        <v>184</v>
      </c>
      <c r="E135" s="540"/>
      <c r="F135" s="540"/>
      <c r="G135" s="60"/>
      <c r="H135" s="60"/>
      <c r="I135" s="60"/>
      <c r="J135" s="60"/>
      <c r="K135" s="60"/>
      <c r="L135" s="60"/>
      <c r="M135" s="60"/>
      <c r="N135" s="88"/>
      <c r="O135" s="88"/>
      <c r="P135" s="88"/>
      <c r="Q135" s="88"/>
      <c r="R135" s="88"/>
      <c r="S135" s="88"/>
      <c r="T135" s="88"/>
      <c r="U135" s="88"/>
      <c r="V135" s="88"/>
      <c r="W135" s="88"/>
      <c r="X135" s="88"/>
      <c r="Y135" s="88"/>
      <c r="Z135" s="88"/>
      <c r="AA135" s="88"/>
      <c r="AB135" s="259" t="str">
        <f>IF($G$132&gt;=G135,"OK","ERR")</f>
        <v>OK</v>
      </c>
      <c r="AC135" s="88"/>
      <c r="AG135" s="259" t="str">
        <f>IF($H$132&gt;=H135,"OK","ERR")</f>
        <v>OK</v>
      </c>
      <c r="AH135" s="88"/>
      <c r="AL135" s="259" t="str">
        <f>IF($I$132&gt;=I135,"OK","ERR")</f>
        <v>OK</v>
      </c>
      <c r="AM135" s="88"/>
      <c r="AQ135" s="259" t="str">
        <f t="shared" ref="AQ135" si="23">IF(J$132&gt;=J135,"OK","ERR")</f>
        <v>OK</v>
      </c>
      <c r="AR135" s="88"/>
      <c r="AV135" s="259" t="str">
        <f>IF(K$132&gt;=K135,"OK","ERR")</f>
        <v>OK</v>
      </c>
      <c r="AW135" s="88"/>
      <c r="BA135" s="259" t="str">
        <f>IF(L$132&gt;=L135,"OK","ERR")</f>
        <v>OK</v>
      </c>
      <c r="BB135" s="88"/>
      <c r="BF135" s="259" t="str">
        <f>IF(M$132&gt;=M135,"OK","ERR")</f>
        <v>OK</v>
      </c>
      <c r="BG135" s="88"/>
    </row>
    <row r="136" spans="3:61" ht="20.25" customHeight="1" thickBot="1" x14ac:dyDescent="0.45">
      <c r="C136" s="530" t="s">
        <v>583</v>
      </c>
      <c r="D136" s="530"/>
      <c r="E136" s="530"/>
      <c r="F136" s="530"/>
      <c r="G136" s="57"/>
      <c r="H136" s="57"/>
      <c r="I136" s="57"/>
      <c r="J136" s="57"/>
      <c r="K136" s="57"/>
      <c r="L136" s="57"/>
      <c r="M136" s="57"/>
      <c r="N136" s="88"/>
      <c r="O136" s="88"/>
      <c r="P136" s="88"/>
      <c r="Q136" s="88"/>
      <c r="R136" s="88"/>
      <c r="S136" s="88"/>
      <c r="T136" s="88"/>
      <c r="U136" s="88"/>
      <c r="V136" s="88"/>
      <c r="W136" s="88"/>
      <c r="X136" s="88"/>
      <c r="Y136" s="88"/>
      <c r="Z136" s="88"/>
      <c r="AA136" s="88"/>
      <c r="AB136" s="88"/>
      <c r="AC136" s="259" t="str">
        <f>IF(G136&lt;=SUM(G137:G138),"OK","ERR")</f>
        <v>OK</v>
      </c>
      <c r="AD136" s="259" t="str">
        <f>IF(G136&lt;=H$66,"OK","ERR")</f>
        <v>OK</v>
      </c>
      <c r="AG136" s="88"/>
      <c r="AH136" s="259" t="str">
        <f>IF(H136&lt;=SUM(H137:H138),"OK","ERR")</f>
        <v>OK</v>
      </c>
      <c r="AI136" s="259" t="str">
        <f>IF(H136&lt;=H$67,"OK","ERR")</f>
        <v>OK</v>
      </c>
      <c r="AL136" s="88"/>
      <c r="AM136" s="259" t="str">
        <f>IF(I136&lt;=SUM(I137:I138),"OK","ERR")</f>
        <v>OK</v>
      </c>
      <c r="AN136" s="259" t="str">
        <f>IF(I136&lt;=H$68,"OK","ERR")</f>
        <v>OK</v>
      </c>
      <c r="AQ136" s="88"/>
      <c r="AR136" s="259" t="str">
        <f>IF(J136&lt;=SUM(J137:J138),"OK","ERR")</f>
        <v>OK</v>
      </c>
      <c r="AS136" s="259" t="str">
        <f>IF(J136&lt;=H$69,"OK","ERR")</f>
        <v>OK</v>
      </c>
      <c r="AV136" s="88"/>
      <c r="AW136" s="259" t="str">
        <f>IF(K136&lt;=SUM(K137:K138),"OK","ERR")</f>
        <v>OK</v>
      </c>
      <c r="AX136" s="259" t="str">
        <f>IF(K136&lt;=H$70,"OK","ERR")</f>
        <v>OK</v>
      </c>
      <c r="BA136" s="88"/>
      <c r="BB136" s="259" t="str">
        <f>IF(L136&lt;=SUM(L137:L138),"OK","ERR")</f>
        <v>OK</v>
      </c>
      <c r="BC136" s="259" t="str">
        <f>IF(L136&lt;=H$71,"OK","ERR")</f>
        <v>OK</v>
      </c>
      <c r="BF136" s="88"/>
      <c r="BG136" s="259" t="str">
        <f>IF(M136&lt;=SUM(M137:M138),"OK","ERR")</f>
        <v>OK</v>
      </c>
      <c r="BH136" s="259" t="str">
        <f>IF(M136&lt;=H$72,"OK","ERR")</f>
        <v>OK</v>
      </c>
    </row>
    <row r="137" spans="3:61" x14ac:dyDescent="0.4">
      <c r="C137" s="533"/>
      <c r="D137" s="528" t="s">
        <v>185</v>
      </c>
      <c r="E137" s="528"/>
      <c r="F137" s="528"/>
      <c r="G137" s="59"/>
      <c r="H137" s="59"/>
      <c r="I137" s="59"/>
      <c r="J137" s="59"/>
      <c r="K137" s="59"/>
      <c r="L137" s="59"/>
      <c r="M137" s="59"/>
      <c r="N137" s="88"/>
      <c r="O137" s="88"/>
      <c r="P137" s="88"/>
      <c r="Q137" s="88"/>
      <c r="R137" s="88"/>
      <c r="S137" s="88"/>
      <c r="T137" s="88"/>
      <c r="U137" s="88"/>
      <c r="V137" s="88"/>
      <c r="W137" s="88"/>
      <c r="X137" s="88"/>
      <c r="Y137" s="88"/>
      <c r="Z137" s="88"/>
      <c r="AA137" s="88"/>
      <c r="AB137" s="259" t="str">
        <f>IF($G$136&gt;=G137,"OK","ERR")</f>
        <v>OK</v>
      </c>
      <c r="AC137" s="88"/>
      <c r="AG137" s="259" t="str">
        <f>IF($H$136&gt;=H137,"OK","ERR")</f>
        <v>OK</v>
      </c>
      <c r="AH137" s="88"/>
      <c r="AL137" s="259" t="str">
        <f>IF($I$136&gt;=I137,"OK","ERR")</f>
        <v>OK</v>
      </c>
      <c r="AM137" s="88"/>
      <c r="AQ137" s="259" t="str">
        <f>IF(J$136&gt;=J137,"OK","ERR")</f>
        <v>OK</v>
      </c>
      <c r="AR137" s="88"/>
      <c r="AV137" s="259" t="str">
        <f>IF(K$136&gt;=K137,"OK","ERR")</f>
        <v>OK</v>
      </c>
      <c r="AW137" s="88"/>
      <c r="BA137" s="259" t="str">
        <f>IF(L$136&gt;=L137,"OK","ERR")</f>
        <v>OK</v>
      </c>
      <c r="BB137" s="88"/>
      <c r="BF137" s="259" t="str">
        <f>IF(M$136&gt;=M137,"OK","ERR")</f>
        <v>OK</v>
      </c>
      <c r="BG137" s="88"/>
    </row>
    <row r="138" spans="3:61" ht="20.25" thickBot="1" x14ac:dyDescent="0.45">
      <c r="C138" s="534"/>
      <c r="D138" s="540" t="s">
        <v>186</v>
      </c>
      <c r="E138" s="540"/>
      <c r="F138" s="540"/>
      <c r="G138" s="60"/>
      <c r="H138" s="60"/>
      <c r="I138" s="60"/>
      <c r="J138" s="60"/>
      <c r="K138" s="60"/>
      <c r="L138" s="60"/>
      <c r="M138" s="60"/>
      <c r="N138" s="88"/>
      <c r="O138" s="88"/>
      <c r="P138" s="88"/>
      <c r="Q138" s="88"/>
      <c r="R138" s="88"/>
      <c r="S138" s="88"/>
      <c r="T138" s="88"/>
      <c r="U138" s="88"/>
      <c r="V138" s="88"/>
      <c r="W138" s="88"/>
      <c r="X138" s="88"/>
      <c r="Y138" s="88"/>
      <c r="Z138" s="88"/>
      <c r="AA138" s="88"/>
      <c r="AB138" s="259" t="str">
        <f>IF($G$136&gt;=G138,"OK","ERR")</f>
        <v>OK</v>
      </c>
      <c r="AC138" s="88"/>
      <c r="AG138" s="259" t="str">
        <f>IF($H$136&gt;=H138,"OK","ERR")</f>
        <v>OK</v>
      </c>
      <c r="AH138" s="88"/>
      <c r="AL138" s="259" t="str">
        <f>IF($I$136&gt;=I138,"OK","ERR")</f>
        <v>OK</v>
      </c>
      <c r="AM138" s="88"/>
      <c r="AQ138" s="259" t="str">
        <f t="shared" ref="AQ138" si="24">IF(J$136&gt;=J138,"OK","ERR")</f>
        <v>OK</v>
      </c>
      <c r="AR138" s="88"/>
      <c r="AV138" s="259" t="str">
        <f>IF(K$136&gt;=K138,"OK","ERR")</f>
        <v>OK</v>
      </c>
      <c r="AW138" s="88"/>
      <c r="BA138" s="259" t="str">
        <f>IF(L$136&gt;=L138,"OK","ERR")</f>
        <v>OK</v>
      </c>
      <c r="BB138" s="88"/>
      <c r="BF138" s="259" t="str">
        <f>IF(M$136&gt;=M138,"OK","ERR")</f>
        <v>OK</v>
      </c>
      <c r="BG138" s="88"/>
    </row>
    <row r="139" spans="3:61" ht="20.25" customHeight="1" thickBot="1" x14ac:dyDescent="0.45">
      <c r="C139" s="530" t="s">
        <v>584</v>
      </c>
      <c r="D139" s="530"/>
      <c r="E139" s="530"/>
      <c r="F139" s="530"/>
      <c r="G139" s="57"/>
      <c r="H139" s="57"/>
      <c r="I139" s="57"/>
      <c r="J139" s="57"/>
      <c r="K139" s="57"/>
      <c r="L139" s="57"/>
      <c r="M139" s="57"/>
      <c r="N139" s="88"/>
      <c r="O139" s="88"/>
      <c r="P139" s="88"/>
      <c r="Q139" s="88"/>
      <c r="R139" s="88"/>
      <c r="S139" s="88"/>
      <c r="T139" s="88"/>
      <c r="U139" s="88"/>
      <c r="V139" s="88"/>
      <c r="W139" s="88"/>
      <c r="X139" s="88"/>
      <c r="Y139" s="88"/>
      <c r="Z139" s="88"/>
      <c r="AA139" s="88"/>
      <c r="AB139" s="88"/>
      <c r="AC139" s="259" t="str">
        <f>IF(G139&lt;=SUM(G140:G147),"OK","ERR")</f>
        <v>OK</v>
      </c>
      <c r="AG139" s="88"/>
      <c r="AH139" s="259" t="str">
        <f>IF(H139&lt;=SUM(H140:H147),"OK","ERR")</f>
        <v>OK</v>
      </c>
      <c r="AL139" s="88"/>
      <c r="AM139" s="259" t="str">
        <f>IF(I139&lt;=SUM(I140:I147),"OK","ERR")</f>
        <v>OK</v>
      </c>
      <c r="AQ139" s="88"/>
      <c r="AR139" s="259" t="str">
        <f>IF(J139&lt;=SUM(J140:J147),"OK","ERR")</f>
        <v>OK</v>
      </c>
      <c r="AV139" s="88"/>
      <c r="AW139" s="259" t="str">
        <f>IF(K139&lt;=SUM(K140:K147),"OK","ERR")</f>
        <v>OK</v>
      </c>
      <c r="BA139" s="88"/>
      <c r="BB139" s="259" t="str">
        <f>IF(L139&lt;=SUM(L140:L147),"OK","ERR")</f>
        <v>OK</v>
      </c>
      <c r="BF139" s="88"/>
      <c r="BG139" s="259" t="str">
        <f>IF(M139&lt;=SUM(M140:M147),"OK","ERR")</f>
        <v>OK</v>
      </c>
    </row>
    <row r="140" spans="3:61" ht="20.25" customHeight="1" x14ac:dyDescent="0.4">
      <c r="C140" s="533"/>
      <c r="D140" s="528" t="s">
        <v>187</v>
      </c>
      <c r="E140" s="528"/>
      <c r="F140" s="528"/>
      <c r="G140" s="59"/>
      <c r="H140" s="59"/>
      <c r="I140" s="59"/>
      <c r="J140" s="59"/>
      <c r="K140" s="59"/>
      <c r="L140" s="59"/>
      <c r="M140" s="59"/>
      <c r="N140" s="88"/>
      <c r="O140" s="88"/>
      <c r="P140" s="88"/>
      <c r="Q140" s="88"/>
      <c r="R140" s="88"/>
      <c r="S140" s="88"/>
      <c r="T140" s="88"/>
      <c r="U140" s="88"/>
      <c r="V140" s="88"/>
      <c r="W140" s="88"/>
      <c r="X140" s="88"/>
      <c r="Y140" s="88"/>
      <c r="Z140" s="88"/>
      <c r="AA140" s="88"/>
      <c r="AB140" s="259" t="str">
        <f>IF($G$139&gt;=G140,"OK","ERR")</f>
        <v>OK</v>
      </c>
      <c r="AC140" s="88"/>
      <c r="AG140" s="259" t="str">
        <f>IF($H$139&gt;=H140,"OK","ERR")</f>
        <v>OK</v>
      </c>
      <c r="AH140" s="88"/>
      <c r="AL140" s="259" t="str">
        <f>IF($I$139&gt;=I140,"OK","ERR")</f>
        <v>OK</v>
      </c>
      <c r="AM140" s="88"/>
      <c r="AQ140" s="259" t="str">
        <f>IF(J$139&gt;=J140,"OK","ERR")</f>
        <v>OK</v>
      </c>
      <c r="AR140" s="88"/>
      <c r="AV140" s="259" t="str">
        <f t="shared" ref="AV140:AV147" si="25">IF(K$139&gt;=K140,"OK","ERR")</f>
        <v>OK</v>
      </c>
      <c r="AW140" s="88"/>
      <c r="BA140" s="259" t="str">
        <f t="shared" ref="BA140:BA147" si="26">IF(L$139&gt;=L140,"OK","ERR")</f>
        <v>OK</v>
      </c>
      <c r="BB140" s="88"/>
      <c r="BF140" s="259" t="str">
        <f t="shared" ref="BF140:BF147" si="27">IF(M$139&gt;=M140,"OK","ERR")</f>
        <v>OK</v>
      </c>
      <c r="BG140" s="88"/>
    </row>
    <row r="141" spans="3:61" x14ac:dyDescent="0.4">
      <c r="C141" s="535"/>
      <c r="D141" s="532" t="s">
        <v>188</v>
      </c>
      <c r="E141" s="532"/>
      <c r="F141" s="532"/>
      <c r="G141" s="58"/>
      <c r="H141" s="58"/>
      <c r="I141" s="58"/>
      <c r="J141" s="58"/>
      <c r="K141" s="58"/>
      <c r="L141" s="58"/>
      <c r="M141" s="58"/>
      <c r="N141" s="88"/>
      <c r="O141" s="88"/>
      <c r="P141" s="88"/>
      <c r="Q141" s="88"/>
      <c r="R141" s="88"/>
      <c r="S141" s="88"/>
      <c r="T141" s="88"/>
      <c r="U141" s="88"/>
      <c r="V141" s="88"/>
      <c r="W141" s="88"/>
      <c r="X141" s="88"/>
      <c r="Y141" s="88"/>
      <c r="Z141" s="88"/>
      <c r="AA141" s="88"/>
      <c r="AB141" s="259" t="str">
        <f t="shared" ref="AB141:AB147" si="28">IF($G$139&gt;=G141,"OK","ERR")</f>
        <v>OK</v>
      </c>
      <c r="AC141" s="88"/>
      <c r="AG141" s="259" t="str">
        <f t="shared" ref="AG141:AG147" si="29">IF($H$139&gt;=H141,"OK","ERR")</f>
        <v>OK</v>
      </c>
      <c r="AH141" s="88"/>
      <c r="AL141" s="259" t="str">
        <f t="shared" ref="AL141:AL147" si="30">IF($I$139&gt;=I141,"OK","ERR")</f>
        <v>OK</v>
      </c>
      <c r="AM141" s="88"/>
      <c r="AQ141" s="259" t="str">
        <f t="shared" ref="AQ141:AQ147" si="31">IF(J$139&gt;=J141,"OK","ERR")</f>
        <v>OK</v>
      </c>
      <c r="AR141" s="88"/>
      <c r="AV141" s="259" t="str">
        <f t="shared" si="25"/>
        <v>OK</v>
      </c>
      <c r="AW141" s="88"/>
      <c r="BA141" s="259" t="str">
        <f t="shared" si="26"/>
        <v>OK</v>
      </c>
      <c r="BB141" s="88"/>
      <c r="BF141" s="259" t="str">
        <f t="shared" si="27"/>
        <v>OK</v>
      </c>
      <c r="BG141" s="88"/>
    </row>
    <row r="142" spans="3:61" x14ac:dyDescent="0.4">
      <c r="C142" s="535"/>
      <c r="D142" s="532" t="s">
        <v>189</v>
      </c>
      <c r="E142" s="532"/>
      <c r="F142" s="532"/>
      <c r="G142" s="58"/>
      <c r="H142" s="58"/>
      <c r="I142" s="58"/>
      <c r="J142" s="58"/>
      <c r="K142" s="58"/>
      <c r="L142" s="58"/>
      <c r="M142" s="58"/>
      <c r="N142" s="88"/>
      <c r="O142" s="88"/>
      <c r="P142" s="88"/>
      <c r="Q142" s="88"/>
      <c r="R142" s="88"/>
      <c r="S142" s="88"/>
      <c r="T142" s="88"/>
      <c r="U142" s="88"/>
      <c r="V142" s="88"/>
      <c r="W142" s="88"/>
      <c r="X142" s="88"/>
      <c r="Y142" s="88"/>
      <c r="Z142" s="88"/>
      <c r="AA142" s="88"/>
      <c r="AB142" s="259" t="str">
        <f t="shared" si="28"/>
        <v>OK</v>
      </c>
      <c r="AC142" s="88"/>
      <c r="AG142" s="259" t="str">
        <f t="shared" si="29"/>
        <v>OK</v>
      </c>
      <c r="AH142" s="88"/>
      <c r="AL142" s="259" t="str">
        <f t="shared" si="30"/>
        <v>OK</v>
      </c>
      <c r="AM142" s="88"/>
      <c r="AQ142" s="259" t="str">
        <f t="shared" si="31"/>
        <v>OK</v>
      </c>
      <c r="AR142" s="88"/>
      <c r="AV142" s="259" t="str">
        <f t="shared" si="25"/>
        <v>OK</v>
      </c>
      <c r="AW142" s="88"/>
      <c r="BA142" s="259" t="str">
        <f t="shared" si="26"/>
        <v>OK</v>
      </c>
      <c r="BB142" s="88"/>
      <c r="BF142" s="259" t="str">
        <f t="shared" si="27"/>
        <v>OK</v>
      </c>
      <c r="BG142" s="88"/>
    </row>
    <row r="143" spans="3:61" x14ac:dyDescent="0.4">
      <c r="C143" s="535"/>
      <c r="D143" s="532" t="s">
        <v>190</v>
      </c>
      <c r="E143" s="532"/>
      <c r="F143" s="532"/>
      <c r="G143" s="58"/>
      <c r="H143" s="58"/>
      <c r="I143" s="58"/>
      <c r="J143" s="58"/>
      <c r="K143" s="58"/>
      <c r="L143" s="58"/>
      <c r="M143" s="58"/>
      <c r="N143" s="88"/>
      <c r="O143" s="88"/>
      <c r="P143" s="88"/>
      <c r="Q143" s="88"/>
      <c r="R143" s="88"/>
      <c r="S143" s="88"/>
      <c r="T143" s="88"/>
      <c r="U143" s="88"/>
      <c r="V143" s="88"/>
      <c r="W143" s="88"/>
      <c r="X143" s="88"/>
      <c r="Y143" s="88"/>
      <c r="Z143" s="88"/>
      <c r="AA143" s="88"/>
      <c r="AB143" s="259" t="str">
        <f t="shared" si="28"/>
        <v>OK</v>
      </c>
      <c r="AC143" s="88"/>
      <c r="AG143" s="259" t="str">
        <f t="shared" si="29"/>
        <v>OK</v>
      </c>
      <c r="AH143" s="88"/>
      <c r="AL143" s="259" t="str">
        <f t="shared" si="30"/>
        <v>OK</v>
      </c>
      <c r="AM143" s="88"/>
      <c r="AQ143" s="259" t="str">
        <f t="shared" si="31"/>
        <v>OK</v>
      </c>
      <c r="AR143" s="88"/>
      <c r="AV143" s="259" t="str">
        <f t="shared" si="25"/>
        <v>OK</v>
      </c>
      <c r="AW143" s="88"/>
      <c r="BA143" s="259" t="str">
        <f t="shared" si="26"/>
        <v>OK</v>
      </c>
      <c r="BB143" s="88"/>
      <c r="BF143" s="259" t="str">
        <f t="shared" si="27"/>
        <v>OK</v>
      </c>
      <c r="BG143" s="88"/>
    </row>
    <row r="144" spans="3:61" x14ac:dyDescent="0.4">
      <c r="C144" s="535"/>
      <c r="D144" s="532" t="s">
        <v>191</v>
      </c>
      <c r="E144" s="532"/>
      <c r="F144" s="532"/>
      <c r="G144" s="58"/>
      <c r="H144" s="58"/>
      <c r="I144" s="58"/>
      <c r="J144" s="58"/>
      <c r="K144" s="58"/>
      <c r="L144" s="58"/>
      <c r="M144" s="58"/>
      <c r="N144" s="88"/>
      <c r="O144" s="88"/>
      <c r="P144" s="88"/>
      <c r="Q144" s="88"/>
      <c r="R144" s="88"/>
      <c r="S144" s="88"/>
      <c r="T144" s="88"/>
      <c r="U144" s="88"/>
      <c r="V144" s="88"/>
      <c r="W144" s="88"/>
      <c r="X144" s="88"/>
      <c r="Y144" s="88"/>
      <c r="Z144" s="88"/>
      <c r="AA144" s="88"/>
      <c r="AB144" s="259" t="str">
        <f t="shared" si="28"/>
        <v>OK</v>
      </c>
      <c r="AC144" s="88"/>
      <c r="AG144" s="259" t="str">
        <f t="shared" si="29"/>
        <v>OK</v>
      </c>
      <c r="AH144" s="88"/>
      <c r="AL144" s="259" t="str">
        <f t="shared" si="30"/>
        <v>OK</v>
      </c>
      <c r="AM144" s="88"/>
      <c r="AQ144" s="259" t="str">
        <f t="shared" si="31"/>
        <v>OK</v>
      </c>
      <c r="AR144" s="88"/>
      <c r="AV144" s="259" t="str">
        <f t="shared" si="25"/>
        <v>OK</v>
      </c>
      <c r="AW144" s="88"/>
      <c r="BA144" s="259" t="str">
        <f t="shared" si="26"/>
        <v>OK</v>
      </c>
      <c r="BB144" s="88"/>
      <c r="BF144" s="259" t="str">
        <f t="shared" si="27"/>
        <v>OK</v>
      </c>
      <c r="BG144" s="88"/>
    </row>
    <row r="145" spans="2:59" x14ac:dyDescent="0.4">
      <c r="C145" s="535"/>
      <c r="D145" s="532" t="s">
        <v>192</v>
      </c>
      <c r="E145" s="532"/>
      <c r="F145" s="532"/>
      <c r="G145" s="58"/>
      <c r="H145" s="58"/>
      <c r="I145" s="58"/>
      <c r="J145" s="58"/>
      <c r="K145" s="58"/>
      <c r="L145" s="58"/>
      <c r="M145" s="58"/>
      <c r="N145" s="88"/>
      <c r="O145" s="88"/>
      <c r="P145" s="88"/>
      <c r="Q145" s="88"/>
      <c r="R145" s="88"/>
      <c r="S145" s="88"/>
      <c r="T145" s="88"/>
      <c r="U145" s="88"/>
      <c r="V145" s="88"/>
      <c r="W145" s="88"/>
      <c r="X145" s="88"/>
      <c r="Y145" s="88"/>
      <c r="Z145" s="88"/>
      <c r="AA145" s="88"/>
      <c r="AB145" s="259" t="str">
        <f t="shared" si="28"/>
        <v>OK</v>
      </c>
      <c r="AC145" s="88"/>
      <c r="AG145" s="259" t="str">
        <f t="shared" si="29"/>
        <v>OK</v>
      </c>
      <c r="AH145" s="88"/>
      <c r="AL145" s="259" t="str">
        <f t="shared" si="30"/>
        <v>OK</v>
      </c>
      <c r="AM145" s="88"/>
      <c r="AQ145" s="259" t="str">
        <f t="shared" si="31"/>
        <v>OK</v>
      </c>
      <c r="AR145" s="88"/>
      <c r="AV145" s="259" t="str">
        <f t="shared" si="25"/>
        <v>OK</v>
      </c>
      <c r="AW145" s="88"/>
      <c r="BA145" s="259" t="str">
        <f t="shared" si="26"/>
        <v>OK</v>
      </c>
      <c r="BB145" s="88"/>
      <c r="BF145" s="259" t="str">
        <f t="shared" si="27"/>
        <v>OK</v>
      </c>
      <c r="BG145" s="88"/>
    </row>
    <row r="146" spans="2:59" x14ac:dyDescent="0.4">
      <c r="C146" s="535"/>
      <c r="D146" s="532" t="s">
        <v>193</v>
      </c>
      <c r="E146" s="532"/>
      <c r="F146" s="532"/>
      <c r="G146" s="58"/>
      <c r="H146" s="58"/>
      <c r="I146" s="58"/>
      <c r="J146" s="58"/>
      <c r="K146" s="58"/>
      <c r="L146" s="58"/>
      <c r="M146" s="58"/>
      <c r="N146" s="88"/>
      <c r="O146" s="88"/>
      <c r="P146" s="88"/>
      <c r="Q146" s="88"/>
      <c r="R146" s="88"/>
      <c r="S146" s="88"/>
      <c r="T146" s="88"/>
      <c r="U146" s="88"/>
      <c r="V146" s="88"/>
      <c r="W146" s="88"/>
      <c r="X146" s="88"/>
      <c r="Y146" s="88"/>
      <c r="Z146" s="88"/>
      <c r="AA146" s="88"/>
      <c r="AB146" s="259" t="str">
        <f t="shared" si="28"/>
        <v>OK</v>
      </c>
      <c r="AC146" s="88"/>
      <c r="AG146" s="259" t="str">
        <f t="shared" si="29"/>
        <v>OK</v>
      </c>
      <c r="AH146" s="88"/>
      <c r="AL146" s="259" t="str">
        <f t="shared" si="30"/>
        <v>OK</v>
      </c>
      <c r="AM146" s="88"/>
      <c r="AQ146" s="259" t="str">
        <f t="shared" si="31"/>
        <v>OK</v>
      </c>
      <c r="AR146" s="88"/>
      <c r="AV146" s="259" t="str">
        <f t="shared" si="25"/>
        <v>OK</v>
      </c>
      <c r="AW146" s="88"/>
      <c r="BA146" s="259" t="str">
        <f t="shared" si="26"/>
        <v>OK</v>
      </c>
      <c r="BB146" s="88"/>
      <c r="BF146" s="259" t="str">
        <f t="shared" si="27"/>
        <v>OK</v>
      </c>
      <c r="BG146" s="88"/>
    </row>
    <row r="147" spans="2:59" ht="20.25" thickBot="1" x14ac:dyDescent="0.45">
      <c r="C147" s="534"/>
      <c r="D147" s="540" t="s">
        <v>194</v>
      </c>
      <c r="E147" s="540"/>
      <c r="F147" s="540"/>
      <c r="G147" s="60"/>
      <c r="H147" s="60"/>
      <c r="I147" s="60"/>
      <c r="J147" s="60"/>
      <c r="K147" s="60"/>
      <c r="L147" s="60"/>
      <c r="M147" s="60"/>
      <c r="N147" s="88"/>
      <c r="O147" s="88"/>
      <c r="P147" s="88"/>
      <c r="Q147" s="88"/>
      <c r="R147" s="88"/>
      <c r="S147" s="88"/>
      <c r="T147" s="88"/>
      <c r="U147" s="88"/>
      <c r="V147" s="88"/>
      <c r="W147" s="88"/>
      <c r="X147" s="88"/>
      <c r="Y147" s="88"/>
      <c r="Z147" s="88"/>
      <c r="AA147" s="88"/>
      <c r="AB147" s="259" t="str">
        <f t="shared" si="28"/>
        <v>OK</v>
      </c>
      <c r="AC147" s="88"/>
      <c r="AG147" s="259" t="str">
        <f t="shared" si="29"/>
        <v>OK</v>
      </c>
      <c r="AH147" s="88"/>
      <c r="AL147" s="259" t="str">
        <f t="shared" si="30"/>
        <v>OK</v>
      </c>
      <c r="AM147" s="88"/>
      <c r="AQ147" s="259" t="str">
        <f t="shared" si="31"/>
        <v>OK</v>
      </c>
      <c r="AR147" s="88"/>
      <c r="AV147" s="259" t="str">
        <f t="shared" si="25"/>
        <v>OK</v>
      </c>
      <c r="AW147" s="88"/>
      <c r="BA147" s="259" t="str">
        <f t="shared" si="26"/>
        <v>OK</v>
      </c>
      <c r="BB147" s="88"/>
      <c r="BF147" s="259" t="str">
        <f t="shared" si="27"/>
        <v>OK</v>
      </c>
      <c r="BG147" s="88"/>
    </row>
    <row r="148" spans="2:59" ht="20.25" customHeight="1" thickBot="1" x14ac:dyDescent="0.45">
      <c r="C148" s="530" t="s">
        <v>585</v>
      </c>
      <c r="D148" s="530"/>
      <c r="E148" s="530"/>
      <c r="F148" s="530"/>
      <c r="G148" s="57"/>
      <c r="H148" s="57"/>
      <c r="I148" s="57"/>
      <c r="J148" s="57"/>
      <c r="K148" s="57"/>
      <c r="L148" s="57"/>
      <c r="M148" s="57"/>
      <c r="N148" s="88"/>
      <c r="O148" s="88"/>
      <c r="P148" s="88"/>
      <c r="Q148" s="88"/>
      <c r="R148" s="88"/>
      <c r="S148" s="88"/>
      <c r="T148" s="88"/>
      <c r="U148" s="88"/>
      <c r="V148" s="88"/>
      <c r="W148" s="88"/>
      <c r="X148" s="88"/>
      <c r="Y148" s="88"/>
      <c r="Z148" s="88"/>
      <c r="AA148" s="88"/>
      <c r="AB148" s="88"/>
      <c r="AC148" s="259" t="str">
        <f>IF(G148&lt;=SUM(G149:G151),"OK","ERR")</f>
        <v>OK</v>
      </c>
      <c r="AG148" s="88"/>
      <c r="AH148" s="259" t="str">
        <f>IF(H148&lt;=SUM(H149:H151),"OK","ERR")</f>
        <v>OK</v>
      </c>
      <c r="AL148" s="88"/>
      <c r="AM148" s="259" t="str">
        <f>IF(I148&lt;=SUM(I149:I151),"OK","ERR")</f>
        <v>OK</v>
      </c>
      <c r="AQ148" s="88"/>
      <c r="AR148" s="259" t="str">
        <f>IF(J148&lt;=SUM(J149:J151),"OK","ERR")</f>
        <v>OK</v>
      </c>
      <c r="AV148" s="88"/>
      <c r="AW148" s="259" t="str">
        <f>IF(K148&lt;=SUM(K149:K151),"OK","ERR")</f>
        <v>OK</v>
      </c>
      <c r="BA148" s="88"/>
      <c r="BB148" s="259" t="str">
        <f>IF(L148&lt;=SUM(L149:L151),"OK","ERR")</f>
        <v>OK</v>
      </c>
      <c r="BF148" s="88"/>
      <c r="BG148" s="259" t="str">
        <f>IF(M148&lt;=SUM(M149:M151),"OK","ERR")</f>
        <v>OK</v>
      </c>
    </row>
    <row r="149" spans="2:59" ht="20.25" customHeight="1" x14ac:dyDescent="0.4">
      <c r="C149" s="533"/>
      <c r="D149" s="541" t="s">
        <v>195</v>
      </c>
      <c r="E149" s="541"/>
      <c r="F149" s="541"/>
      <c r="G149" s="59"/>
      <c r="H149" s="59"/>
      <c r="I149" s="59"/>
      <c r="J149" s="59"/>
      <c r="K149" s="59"/>
      <c r="L149" s="59"/>
      <c r="M149" s="59"/>
      <c r="N149" s="88"/>
      <c r="O149" s="88"/>
      <c r="P149" s="88"/>
      <c r="Q149" s="88"/>
      <c r="R149" s="88"/>
      <c r="S149" s="88"/>
      <c r="T149" s="88"/>
      <c r="U149" s="88"/>
      <c r="V149" s="88"/>
      <c r="W149" s="88"/>
      <c r="X149" s="88"/>
      <c r="Y149" s="88"/>
      <c r="Z149" s="88"/>
      <c r="AA149" s="88"/>
      <c r="AB149" s="259" t="str">
        <f>IF($G$148&gt;=G149,"OK","ERR")</f>
        <v>OK</v>
      </c>
      <c r="AC149" s="88"/>
      <c r="AG149" s="259" t="str">
        <f>IF($H$148&gt;=H149,"OK","ERR")</f>
        <v>OK</v>
      </c>
      <c r="AH149" s="88"/>
      <c r="AL149" s="259" t="str">
        <f>IF($I$148&gt;=I149,"OK","ERR")</f>
        <v>OK</v>
      </c>
      <c r="AM149" s="88"/>
      <c r="AQ149" s="259" t="str">
        <f>IF(J$148&gt;=J149,"OK","ERR")</f>
        <v>OK</v>
      </c>
      <c r="AR149" s="88"/>
      <c r="AV149" s="259" t="str">
        <f>IF(K$148&gt;=K149,"OK","ERR")</f>
        <v>OK</v>
      </c>
      <c r="AW149" s="88"/>
      <c r="BA149" s="259" t="str">
        <f>IF(L$148&gt;=L149,"OK","ERR")</f>
        <v>OK</v>
      </c>
      <c r="BB149" s="88"/>
      <c r="BF149" s="259" t="str">
        <f>IF(M$148&gt;=M149,"OK","ERR")</f>
        <v>OK</v>
      </c>
      <c r="BG149" s="88"/>
    </row>
    <row r="150" spans="2:59" ht="20.25" customHeight="1" x14ac:dyDescent="0.4">
      <c r="C150" s="535"/>
      <c r="D150" s="542" t="s">
        <v>196</v>
      </c>
      <c r="E150" s="542"/>
      <c r="F150" s="542"/>
      <c r="G150" s="58"/>
      <c r="H150" s="58"/>
      <c r="I150" s="58"/>
      <c r="J150" s="58"/>
      <c r="K150" s="58"/>
      <c r="L150" s="58"/>
      <c r="M150" s="58"/>
      <c r="N150" s="88"/>
      <c r="O150" s="88"/>
      <c r="P150" s="88"/>
      <c r="Q150" s="88"/>
      <c r="R150" s="88"/>
      <c r="S150" s="88"/>
      <c r="T150" s="88"/>
      <c r="U150" s="88"/>
      <c r="V150" s="88"/>
      <c r="W150" s="88"/>
      <c r="X150" s="88"/>
      <c r="Y150" s="88"/>
      <c r="Z150" s="88"/>
      <c r="AA150" s="88"/>
      <c r="AB150" s="259" t="str">
        <f>IF($G$148&gt;=G150,"OK","ERR")</f>
        <v>OK</v>
      </c>
      <c r="AC150" s="88"/>
      <c r="AG150" s="259" t="str">
        <f>IF($H$148&gt;=H150,"OK","ERR")</f>
        <v>OK</v>
      </c>
      <c r="AH150" s="88"/>
      <c r="AL150" s="259" t="str">
        <f>IF($I$148&gt;=I150,"OK","ERR")</f>
        <v>OK</v>
      </c>
      <c r="AM150" s="88"/>
      <c r="AQ150" s="259" t="str">
        <f t="shared" ref="AQ150:AQ151" si="32">IF(J$148&gt;=J150,"OK","ERR")</f>
        <v>OK</v>
      </c>
      <c r="AR150" s="88"/>
      <c r="AV150" s="259" t="str">
        <f>IF(K$148&gt;=K150,"OK","ERR")</f>
        <v>OK</v>
      </c>
      <c r="AW150" s="88"/>
      <c r="BA150" s="259" t="str">
        <f>IF(L$148&gt;=L150,"OK","ERR")</f>
        <v>OK</v>
      </c>
      <c r="BB150" s="88"/>
      <c r="BF150" s="259" t="str">
        <f>IF(M$148&gt;=M150,"OK","ERR")</f>
        <v>OK</v>
      </c>
      <c r="BG150" s="88"/>
    </row>
    <row r="151" spans="2:59" ht="20.25" customHeight="1" thickBot="1" x14ac:dyDescent="0.45">
      <c r="C151" s="534"/>
      <c r="D151" s="527" t="s">
        <v>575</v>
      </c>
      <c r="E151" s="527"/>
      <c r="F151" s="527"/>
      <c r="G151" s="60"/>
      <c r="H151" s="60"/>
      <c r="I151" s="60"/>
      <c r="J151" s="60"/>
      <c r="K151" s="60"/>
      <c r="L151" s="60"/>
      <c r="M151" s="60"/>
      <c r="N151" s="88"/>
      <c r="O151" s="88"/>
      <c r="P151" s="88"/>
      <c r="Q151" s="88"/>
      <c r="R151" s="88"/>
      <c r="S151" s="88"/>
      <c r="T151" s="88"/>
      <c r="U151" s="88"/>
      <c r="V151" s="88"/>
      <c r="W151" s="88"/>
      <c r="X151" s="88"/>
      <c r="Y151" s="88"/>
      <c r="Z151" s="88"/>
      <c r="AA151" s="88"/>
      <c r="AB151" s="259" t="str">
        <f>IF($G$148&gt;=G151,"OK","ERR")</f>
        <v>OK</v>
      </c>
      <c r="AC151" s="88"/>
      <c r="AG151" s="259" t="str">
        <f>IF($H$148&gt;=H151,"OK","ERR")</f>
        <v>OK</v>
      </c>
      <c r="AH151" s="88"/>
      <c r="AL151" s="259" t="str">
        <f>IF($I$148&gt;=I151,"OK","ERR")</f>
        <v>OK</v>
      </c>
      <c r="AM151" s="88"/>
      <c r="AQ151" s="259" t="str">
        <f t="shared" si="32"/>
        <v>OK</v>
      </c>
      <c r="AR151" s="88"/>
      <c r="AV151" s="259" t="str">
        <f>IF(K$148&gt;=K151,"OK","ERR")</f>
        <v>OK</v>
      </c>
      <c r="AW151" s="88"/>
      <c r="BA151" s="259" t="str">
        <f>IF(L$148&gt;=L151,"OK","ERR")</f>
        <v>OK</v>
      </c>
      <c r="BB151" s="88"/>
      <c r="BF151" s="259" t="str">
        <f>IF(M$148&gt;=M151,"OK","ERR")</f>
        <v>OK</v>
      </c>
      <c r="BG151" s="88"/>
    </row>
    <row r="152" spans="2:59" ht="20.25" customHeight="1" thickBot="1" x14ac:dyDescent="0.45">
      <c r="C152" s="530" t="s">
        <v>586</v>
      </c>
      <c r="D152" s="530"/>
      <c r="E152" s="530"/>
      <c r="F152" s="530"/>
      <c r="G152" s="57"/>
      <c r="H152" s="57"/>
      <c r="I152" s="57"/>
      <c r="J152" s="57"/>
      <c r="K152" s="57"/>
      <c r="L152" s="57"/>
      <c r="M152" s="57"/>
      <c r="N152" s="88"/>
      <c r="O152" s="88"/>
      <c r="P152" s="88"/>
      <c r="Q152" s="88"/>
      <c r="R152" s="88"/>
      <c r="S152" s="88"/>
      <c r="T152" s="88"/>
      <c r="U152" s="88"/>
      <c r="V152" s="88"/>
      <c r="W152" s="88"/>
      <c r="X152" s="88"/>
      <c r="Y152" s="88"/>
      <c r="Z152" s="88"/>
      <c r="AA152" s="88"/>
      <c r="AB152" s="88"/>
      <c r="AC152" s="259" t="str">
        <f>IF(G152&lt;=SUM(G153:G154),"OK","ERR")</f>
        <v>OK</v>
      </c>
      <c r="AG152" s="88"/>
      <c r="AH152" s="259" t="str">
        <f>IF(I152&lt;=SUM(I153:I154),"OK","ERR")</f>
        <v>OK</v>
      </c>
      <c r="AL152" s="88"/>
      <c r="AM152" s="259" t="str">
        <f>IF(I152&lt;=SUM(I153:I154),"OK","ERR")</f>
        <v>OK</v>
      </c>
      <c r="AQ152" s="88"/>
      <c r="AR152" s="259" t="str">
        <f>IF(J152&lt;=SUM(J153:J154),"OK","ERR")</f>
        <v>OK</v>
      </c>
      <c r="AV152" s="88"/>
      <c r="AW152" s="259" t="str">
        <f>IF(K152&lt;=SUM(K153:K154),"OK","ERR")</f>
        <v>OK</v>
      </c>
      <c r="BA152" s="88"/>
      <c r="BB152" s="259" t="str">
        <f>IF(L152&lt;=SUM(L153:L154),"OK","ERR")</f>
        <v>OK</v>
      </c>
      <c r="BF152" s="88"/>
      <c r="BG152" s="259" t="str">
        <f>IF(M152&lt;=SUM(M153:M154),"OK","ERR")</f>
        <v>OK</v>
      </c>
    </row>
    <row r="153" spans="2:59" x14ac:dyDescent="0.4">
      <c r="C153" s="533"/>
      <c r="D153" s="528" t="s">
        <v>197</v>
      </c>
      <c r="E153" s="528"/>
      <c r="F153" s="528"/>
      <c r="G153" s="59"/>
      <c r="H153" s="59"/>
      <c r="I153" s="59"/>
      <c r="J153" s="59"/>
      <c r="K153" s="59"/>
      <c r="L153" s="59"/>
      <c r="M153" s="59"/>
      <c r="N153" s="88"/>
      <c r="O153" s="88"/>
      <c r="P153" s="88"/>
      <c r="Q153" s="88"/>
      <c r="R153" s="88"/>
      <c r="S153" s="88"/>
      <c r="T153" s="88"/>
      <c r="U153" s="88"/>
      <c r="V153" s="88"/>
      <c r="W153" s="88"/>
      <c r="X153" s="88"/>
      <c r="Y153" s="88"/>
      <c r="Z153" s="88"/>
      <c r="AA153" s="88"/>
      <c r="AB153" s="259" t="str">
        <f>IF($G$152&gt;=G153,"OK","ERR")</f>
        <v>OK</v>
      </c>
      <c r="AC153" s="88"/>
      <c r="AG153" s="259" t="str">
        <f>IF($H$152&gt;=H153,"OK","ERR")</f>
        <v>OK</v>
      </c>
      <c r="AH153" s="88"/>
      <c r="AL153" s="259" t="str">
        <f>IF($I$152&gt;=I153,"OK","ERR")</f>
        <v>OK</v>
      </c>
      <c r="AM153" s="88"/>
      <c r="AQ153" s="259" t="str">
        <f>IF(J$152&gt;=J153,"OK","ERR")</f>
        <v>OK</v>
      </c>
      <c r="AR153" s="88"/>
      <c r="AV153" s="259" t="str">
        <f>IF(K$152&gt;=K153,"OK","ERR")</f>
        <v>OK</v>
      </c>
      <c r="AW153" s="88"/>
      <c r="BA153" s="259" t="str">
        <f>IF(L$152&gt;=L153,"OK","ERR")</f>
        <v>OK</v>
      </c>
      <c r="BB153" s="88"/>
      <c r="BF153" s="259" t="str">
        <f>IF(M$152&gt;=M153,"OK","ERR")</f>
        <v>OK</v>
      </c>
      <c r="BG153" s="88"/>
    </row>
    <row r="154" spans="2:59" x14ac:dyDescent="0.4">
      <c r="C154" s="535"/>
      <c r="D154" s="532" t="s">
        <v>198</v>
      </c>
      <c r="E154" s="532"/>
      <c r="F154" s="532"/>
      <c r="G154" s="58"/>
      <c r="H154" s="58"/>
      <c r="I154" s="58"/>
      <c r="J154" s="58"/>
      <c r="K154" s="58"/>
      <c r="L154" s="58"/>
      <c r="M154" s="58"/>
      <c r="N154" s="88"/>
      <c r="O154" s="88"/>
      <c r="P154" s="88"/>
      <c r="Q154" s="88"/>
      <c r="R154" s="88"/>
      <c r="S154" s="88"/>
      <c r="T154" s="88"/>
      <c r="U154" s="88"/>
      <c r="V154" s="88"/>
      <c r="W154" s="88"/>
      <c r="X154" s="88"/>
      <c r="Y154" s="88"/>
      <c r="Z154" s="88"/>
      <c r="AA154" s="88"/>
      <c r="AB154" s="259" t="str">
        <f>IF($G$152&gt;=G154,"OK","ERR")</f>
        <v>OK</v>
      </c>
      <c r="AC154" s="88"/>
      <c r="AG154" s="259" t="str">
        <f>IF($H$152&gt;=H154,"OK","ERR")</f>
        <v>OK</v>
      </c>
      <c r="AH154" s="88"/>
      <c r="AL154" s="259" t="str">
        <f>IF($I$152&gt;=I154,"OK","ERR")</f>
        <v>OK</v>
      </c>
      <c r="AM154" s="88"/>
      <c r="AQ154" s="259" t="str">
        <f>IF(J$152&gt;=J154,"OK","ERR")</f>
        <v>OK</v>
      </c>
      <c r="AR154" s="88"/>
      <c r="AV154" s="259" t="str">
        <f>IF(K$152&gt;=K154,"OK","ERR")</f>
        <v>OK</v>
      </c>
      <c r="AW154" s="88"/>
      <c r="BA154" s="259" t="str">
        <f>IF(L$152&gt;=L154,"OK","ERR")</f>
        <v>OK</v>
      </c>
      <c r="BB154" s="88"/>
      <c r="BF154" s="259" t="str">
        <f>IF(M$152&gt;=M154,"OK","ERR")</f>
        <v>OK</v>
      </c>
      <c r="BG154" s="88"/>
    </row>
    <row r="155" spans="2:59" x14ac:dyDescent="0.4">
      <c r="C155" s="263" t="s">
        <v>200</v>
      </c>
      <c r="D155" s="263"/>
      <c r="E155" s="264"/>
      <c r="F155" s="264"/>
      <c r="G155" s="264"/>
      <c r="H155" s="264"/>
    </row>
    <row r="156" spans="2:59" x14ac:dyDescent="0.4">
      <c r="C156" s="265" t="s">
        <v>646</v>
      </c>
      <c r="D156" s="266"/>
      <c r="E156" s="267"/>
      <c r="F156" s="267"/>
      <c r="G156" s="267"/>
      <c r="H156" s="257"/>
    </row>
    <row r="157" spans="2:59" x14ac:dyDescent="0.4">
      <c r="C157" s="265" t="s">
        <v>199</v>
      </c>
      <c r="D157" s="266"/>
      <c r="E157" s="267"/>
      <c r="F157" s="267"/>
      <c r="G157" s="267"/>
      <c r="H157" s="257"/>
    </row>
    <row r="158" spans="2:59" x14ac:dyDescent="0.4">
      <c r="C158" s="268" t="s">
        <v>647</v>
      </c>
      <c r="D158" s="268"/>
      <c r="E158" s="269"/>
      <c r="F158" s="269"/>
      <c r="G158" s="269"/>
      <c r="H158" s="269"/>
    </row>
    <row r="160" spans="2:59" x14ac:dyDescent="0.4">
      <c r="B160" s="124" t="s">
        <v>603</v>
      </c>
      <c r="C160" s="125" t="s">
        <v>644</v>
      </c>
    </row>
    <row r="161" spans="2:29" x14ac:dyDescent="0.4">
      <c r="B161" s="119"/>
      <c r="C161" s="125" t="s">
        <v>564</v>
      </c>
    </row>
    <row r="162" spans="2:29" x14ac:dyDescent="0.4">
      <c r="C162" s="125"/>
    </row>
    <row r="163" spans="2:29" ht="20.25" thickBot="1" x14ac:dyDescent="0.45">
      <c r="C163" s="125" t="s">
        <v>645</v>
      </c>
    </row>
    <row r="164" spans="2:29" ht="14.25" customHeight="1" x14ac:dyDescent="0.4">
      <c r="C164" s="555" t="s">
        <v>661</v>
      </c>
      <c r="D164" s="556"/>
      <c r="E164" s="556"/>
      <c r="F164" s="556"/>
      <c r="G164" s="557"/>
      <c r="H164" s="545" t="s">
        <v>208</v>
      </c>
      <c r="I164" s="270"/>
      <c r="J164" s="561" t="s">
        <v>607</v>
      </c>
      <c r="K164" s="563" t="s">
        <v>92</v>
      </c>
      <c r="AB164" s="516" t="s">
        <v>676</v>
      </c>
      <c r="AC164" s="516" t="s">
        <v>677</v>
      </c>
    </row>
    <row r="165" spans="2:29" ht="54.75" customHeight="1" thickBot="1" x14ac:dyDescent="0.45">
      <c r="C165" s="558"/>
      <c r="D165" s="559"/>
      <c r="E165" s="559"/>
      <c r="F165" s="559"/>
      <c r="G165" s="560"/>
      <c r="H165" s="551"/>
      <c r="I165" s="271" t="s">
        <v>651</v>
      </c>
      <c r="J165" s="562"/>
      <c r="K165" s="564"/>
      <c r="AB165" s="517"/>
      <c r="AC165" s="517"/>
    </row>
    <row r="166" spans="2:29" ht="19.5" customHeight="1" x14ac:dyDescent="0.4">
      <c r="C166" s="545" t="s">
        <v>201</v>
      </c>
      <c r="D166" s="546"/>
      <c r="E166" s="216" t="s">
        <v>134</v>
      </c>
      <c r="F166" s="272"/>
      <c r="G166" s="273"/>
      <c r="H166" s="36"/>
      <c r="I166" s="37"/>
      <c r="J166" s="37"/>
      <c r="K166" s="38"/>
      <c r="AB166" s="274"/>
      <c r="AC166" s="221"/>
    </row>
    <row r="167" spans="2:29" x14ac:dyDescent="0.4">
      <c r="C167" s="547"/>
      <c r="D167" s="548"/>
      <c r="E167" s="233" t="s">
        <v>136</v>
      </c>
      <c r="F167" s="230"/>
      <c r="G167" s="275"/>
      <c r="H167" s="39"/>
      <c r="I167" s="28"/>
      <c r="J167" s="28"/>
      <c r="K167" s="40"/>
      <c r="AB167" s="276" t="str">
        <f>IF(H167&gt;=I167,"OK","ERR")</f>
        <v>OK</v>
      </c>
      <c r="AC167" s="277"/>
    </row>
    <row r="168" spans="2:29" x14ac:dyDescent="0.4">
      <c r="C168" s="549"/>
      <c r="D168" s="550"/>
      <c r="E168" s="233" t="s">
        <v>202</v>
      </c>
      <c r="F168" s="230"/>
      <c r="G168" s="278"/>
      <c r="H168" s="41"/>
      <c r="I168" s="28"/>
      <c r="J168" s="28"/>
      <c r="K168" s="40"/>
      <c r="AB168" s="250" t="str">
        <f>IF(H168&gt;=I168,"OK","ERR")</f>
        <v>OK</v>
      </c>
      <c r="AC168" s="279"/>
    </row>
    <row r="169" spans="2:29" ht="20.25" thickBot="1" x14ac:dyDescent="0.45">
      <c r="C169" s="552" t="s">
        <v>61</v>
      </c>
      <c r="D169" s="553"/>
      <c r="E169" s="553"/>
      <c r="F169" s="553"/>
      <c r="G169" s="554"/>
      <c r="H169" s="42">
        <f>SUM(H167:H168)</f>
        <v>0</v>
      </c>
      <c r="I169" s="43">
        <f>SUM(I167:I168)</f>
        <v>0</v>
      </c>
      <c r="J169" s="43">
        <f>SUM(J167:J168)</f>
        <v>0</v>
      </c>
      <c r="K169" s="44">
        <f>SUM(K166:K168)</f>
        <v>0</v>
      </c>
      <c r="AB169" s="249" t="str">
        <f>IF(H169&gt;=I169,"OK","ERR")</f>
        <v>OK</v>
      </c>
      <c r="AC169" s="249" t="str">
        <f>IF(K169&lt;=SUM(シート2!S131:S132),"OK","ERR")</f>
        <v>OK</v>
      </c>
    </row>
    <row r="170" spans="2:29" ht="19.5" customHeight="1" x14ac:dyDescent="0.4">
      <c r="C170" s="545" t="s">
        <v>203</v>
      </c>
      <c r="D170" s="546"/>
      <c r="E170" s="216" t="s">
        <v>134</v>
      </c>
      <c r="F170" s="272"/>
      <c r="G170" s="273"/>
      <c r="H170" s="45"/>
      <c r="I170" s="46"/>
      <c r="J170" s="46"/>
      <c r="K170" s="38"/>
      <c r="AB170" s="274"/>
      <c r="AC170" s="221"/>
    </row>
    <row r="171" spans="2:29" x14ac:dyDescent="0.4">
      <c r="C171" s="547"/>
      <c r="D171" s="548"/>
      <c r="E171" s="233" t="s">
        <v>136</v>
      </c>
      <c r="F171" s="230"/>
      <c r="G171" s="275"/>
      <c r="H171" s="39"/>
      <c r="I171" s="28"/>
      <c r="J171" s="28"/>
      <c r="K171" s="40"/>
      <c r="AB171" s="276" t="str">
        <f t="shared" ref="AB171:AB173" si="33">IF(H171&gt;=I171,"OK","ERR")</f>
        <v>OK</v>
      </c>
      <c r="AC171" s="277"/>
    </row>
    <row r="172" spans="2:29" x14ac:dyDescent="0.4">
      <c r="C172" s="549"/>
      <c r="D172" s="550"/>
      <c r="E172" s="233" t="s">
        <v>202</v>
      </c>
      <c r="F172" s="230"/>
      <c r="G172" s="278"/>
      <c r="H172" s="41"/>
      <c r="I172" s="28"/>
      <c r="J172" s="28"/>
      <c r="K172" s="40"/>
      <c r="AB172" s="250" t="str">
        <f t="shared" si="33"/>
        <v>OK</v>
      </c>
      <c r="AC172" s="279"/>
    </row>
    <row r="173" spans="2:29" ht="20.25" thickBot="1" x14ac:dyDescent="0.45">
      <c r="C173" s="552" t="s">
        <v>61</v>
      </c>
      <c r="D173" s="553"/>
      <c r="E173" s="553"/>
      <c r="F173" s="553"/>
      <c r="G173" s="554"/>
      <c r="H173" s="42">
        <f>SUM(H171:H172)</f>
        <v>0</v>
      </c>
      <c r="I173" s="43">
        <f>SUM(I171:I172)</f>
        <v>0</v>
      </c>
      <c r="J173" s="43">
        <f>SUM(J171:J172)</f>
        <v>0</v>
      </c>
      <c r="K173" s="44">
        <f>SUM(K170:K172)</f>
        <v>0</v>
      </c>
      <c r="AB173" s="250" t="str">
        <f t="shared" si="33"/>
        <v>OK</v>
      </c>
      <c r="AC173" s="249" t="str">
        <f>IF(K173&lt;=シート2!S133,"OK","ERR")</f>
        <v>OK</v>
      </c>
    </row>
    <row r="174" spans="2:29" ht="19.5" customHeight="1" x14ac:dyDescent="0.4">
      <c r="C174" s="545" t="s">
        <v>204</v>
      </c>
      <c r="D174" s="546"/>
      <c r="E174" s="216" t="s">
        <v>134</v>
      </c>
      <c r="F174" s="230"/>
      <c r="G174" s="278"/>
      <c r="H174" s="47"/>
      <c r="I174" s="48"/>
      <c r="J174" s="48"/>
      <c r="K174" s="38"/>
      <c r="AB174" s="274"/>
      <c r="AC174" s="221"/>
    </row>
    <row r="175" spans="2:29" x14ac:dyDescent="0.4">
      <c r="C175" s="547"/>
      <c r="D175" s="548"/>
      <c r="E175" s="233" t="s">
        <v>136</v>
      </c>
      <c r="F175" s="230"/>
      <c r="G175" s="275"/>
      <c r="H175" s="39"/>
      <c r="I175" s="28"/>
      <c r="J175" s="28"/>
      <c r="K175" s="40"/>
      <c r="AB175" s="250" t="str">
        <f t="shared" ref="AB175:AB177" si="34">IF(H175&gt;=I175,"OK","ERR")</f>
        <v>OK</v>
      </c>
      <c r="AC175" s="277"/>
    </row>
    <row r="176" spans="2:29" x14ac:dyDescent="0.4">
      <c r="C176" s="549"/>
      <c r="D176" s="550"/>
      <c r="E176" s="233" t="s">
        <v>202</v>
      </c>
      <c r="F176" s="230"/>
      <c r="G176" s="278"/>
      <c r="H176" s="41"/>
      <c r="I176" s="28"/>
      <c r="J176" s="28"/>
      <c r="K176" s="40"/>
      <c r="AB176" s="250" t="str">
        <f t="shared" si="34"/>
        <v>OK</v>
      </c>
      <c r="AC176" s="279"/>
    </row>
    <row r="177" spans="3:29" ht="20.25" thickBot="1" x14ac:dyDescent="0.45">
      <c r="C177" s="552" t="s">
        <v>61</v>
      </c>
      <c r="D177" s="553"/>
      <c r="E177" s="553"/>
      <c r="F177" s="553"/>
      <c r="G177" s="554"/>
      <c r="H177" s="42">
        <f>SUM(H175:H176)</f>
        <v>0</v>
      </c>
      <c r="I177" s="43">
        <f>SUM(I175:I176)</f>
        <v>0</v>
      </c>
      <c r="J177" s="43">
        <f>SUM(J175:J176)</f>
        <v>0</v>
      </c>
      <c r="K177" s="44">
        <f>SUM(K174:K176)</f>
        <v>0</v>
      </c>
      <c r="AB177" s="250" t="str">
        <f t="shared" si="34"/>
        <v>OK</v>
      </c>
      <c r="AC177" s="249" t="str">
        <f>IF(K177&lt;=シート2!S134,"OK","ERR")</f>
        <v>OK</v>
      </c>
    </row>
    <row r="178" spans="3:29" ht="19.5" customHeight="1" x14ac:dyDescent="0.4">
      <c r="C178" s="545" t="s">
        <v>205</v>
      </c>
      <c r="D178" s="546"/>
      <c r="E178" s="216" t="s">
        <v>134</v>
      </c>
      <c r="F178" s="230"/>
      <c r="G178" s="278"/>
      <c r="H178" s="47"/>
      <c r="I178" s="48"/>
      <c r="J178" s="48"/>
      <c r="K178" s="38"/>
      <c r="AB178" s="274"/>
      <c r="AC178" s="221"/>
    </row>
    <row r="179" spans="3:29" x14ac:dyDescent="0.4">
      <c r="C179" s="547"/>
      <c r="D179" s="548"/>
      <c r="E179" s="233" t="s">
        <v>136</v>
      </c>
      <c r="F179" s="230"/>
      <c r="G179" s="275"/>
      <c r="H179" s="39"/>
      <c r="I179" s="28"/>
      <c r="J179" s="28"/>
      <c r="K179" s="40"/>
      <c r="AB179" s="250" t="str">
        <f t="shared" ref="AB179:AB181" si="35">IF(H179&gt;=I179,"OK","ERR")</f>
        <v>OK</v>
      </c>
      <c r="AC179" s="277"/>
    </row>
    <row r="180" spans="3:29" x14ac:dyDescent="0.4">
      <c r="C180" s="549"/>
      <c r="D180" s="550"/>
      <c r="E180" s="233" t="s">
        <v>202</v>
      </c>
      <c r="F180" s="230"/>
      <c r="G180" s="278"/>
      <c r="H180" s="41"/>
      <c r="I180" s="28"/>
      <c r="J180" s="28"/>
      <c r="K180" s="40"/>
      <c r="AB180" s="250" t="str">
        <f t="shared" si="35"/>
        <v>OK</v>
      </c>
      <c r="AC180" s="279"/>
    </row>
    <row r="181" spans="3:29" ht="20.25" thickBot="1" x14ac:dyDescent="0.45">
      <c r="C181" s="552" t="s">
        <v>61</v>
      </c>
      <c r="D181" s="553"/>
      <c r="E181" s="553"/>
      <c r="F181" s="553"/>
      <c r="G181" s="554"/>
      <c r="H181" s="42">
        <f>SUM(H179:H180)</f>
        <v>0</v>
      </c>
      <c r="I181" s="43">
        <f>SUM(I179:I180)</f>
        <v>0</v>
      </c>
      <c r="J181" s="43">
        <f>SUM(J179:J180)</f>
        <v>0</v>
      </c>
      <c r="K181" s="44">
        <f>SUM(K178:K180)</f>
        <v>0</v>
      </c>
      <c r="AB181" s="250" t="str">
        <f t="shared" si="35"/>
        <v>OK</v>
      </c>
      <c r="AC181" s="249" t="str">
        <f>IF(K181&lt;=シート2!S135,"OK","ERR")</f>
        <v>OK</v>
      </c>
    </row>
    <row r="182" spans="3:29" ht="19.5" customHeight="1" x14ac:dyDescent="0.4">
      <c r="C182" s="545" t="s">
        <v>206</v>
      </c>
      <c r="D182" s="546"/>
      <c r="E182" s="216" t="s">
        <v>134</v>
      </c>
      <c r="F182" s="230"/>
      <c r="G182" s="278"/>
      <c r="H182" s="47"/>
      <c r="I182" s="48"/>
      <c r="J182" s="48"/>
      <c r="K182" s="38"/>
      <c r="AB182" s="274"/>
      <c r="AC182" s="221"/>
    </row>
    <row r="183" spans="3:29" x14ac:dyDescent="0.4">
      <c r="C183" s="547"/>
      <c r="D183" s="548"/>
      <c r="E183" s="233" t="s">
        <v>136</v>
      </c>
      <c r="F183" s="230"/>
      <c r="G183" s="275"/>
      <c r="H183" s="39"/>
      <c r="I183" s="28"/>
      <c r="J183" s="28"/>
      <c r="K183" s="40"/>
      <c r="AB183" s="250" t="str">
        <f t="shared" ref="AB183:AB185" si="36">IF(H183&gt;=I183,"OK","ERR")</f>
        <v>OK</v>
      </c>
      <c r="AC183" s="277"/>
    </row>
    <row r="184" spans="3:29" x14ac:dyDescent="0.4">
      <c r="C184" s="549"/>
      <c r="D184" s="550"/>
      <c r="E184" s="233" t="s">
        <v>202</v>
      </c>
      <c r="F184" s="230"/>
      <c r="G184" s="278"/>
      <c r="H184" s="41"/>
      <c r="I184" s="28"/>
      <c r="J184" s="28"/>
      <c r="K184" s="40"/>
      <c r="AB184" s="250" t="str">
        <f t="shared" si="36"/>
        <v>OK</v>
      </c>
      <c r="AC184" s="279"/>
    </row>
    <row r="185" spans="3:29" ht="20.25" thickBot="1" x14ac:dyDescent="0.45">
      <c r="C185" s="552" t="s">
        <v>61</v>
      </c>
      <c r="D185" s="553"/>
      <c r="E185" s="553"/>
      <c r="F185" s="553"/>
      <c r="G185" s="554"/>
      <c r="H185" s="42">
        <f>SUM(H183:H184)</f>
        <v>0</v>
      </c>
      <c r="I185" s="43">
        <f>SUM(I183:I184)</f>
        <v>0</v>
      </c>
      <c r="J185" s="43">
        <f>SUM(J183:J184)</f>
        <v>0</v>
      </c>
      <c r="K185" s="44">
        <f>SUM(K182:K184)</f>
        <v>0</v>
      </c>
      <c r="AB185" s="250" t="str">
        <f t="shared" si="36"/>
        <v>OK</v>
      </c>
      <c r="AC185" s="249" t="str">
        <f>IF(K185&lt;=シート2!S136,"OK","ERR")</f>
        <v>OK</v>
      </c>
    </row>
    <row r="186" spans="3:29" ht="19.5" customHeight="1" x14ac:dyDescent="0.4">
      <c r="C186" s="545" t="s">
        <v>207</v>
      </c>
      <c r="D186" s="546"/>
      <c r="E186" s="216" t="s">
        <v>134</v>
      </c>
      <c r="F186" s="230"/>
      <c r="G186" s="278"/>
      <c r="H186" s="47"/>
      <c r="I186" s="48"/>
      <c r="J186" s="48"/>
      <c r="K186" s="38"/>
      <c r="AB186" s="274"/>
      <c r="AC186" s="221"/>
    </row>
    <row r="187" spans="3:29" x14ac:dyDescent="0.4">
      <c r="C187" s="547"/>
      <c r="D187" s="548"/>
      <c r="E187" s="233" t="s">
        <v>136</v>
      </c>
      <c r="F187" s="230"/>
      <c r="G187" s="275"/>
      <c r="H187" s="39"/>
      <c r="I187" s="28"/>
      <c r="J187" s="28"/>
      <c r="K187" s="40"/>
      <c r="AB187" s="250" t="str">
        <f t="shared" ref="AB187:AB189" si="37">IF(H187&gt;=I187,"OK","ERR")</f>
        <v>OK</v>
      </c>
      <c r="AC187" s="277"/>
    </row>
    <row r="188" spans="3:29" x14ac:dyDescent="0.4">
      <c r="C188" s="549"/>
      <c r="D188" s="550"/>
      <c r="E188" s="233" t="s">
        <v>202</v>
      </c>
      <c r="F188" s="230"/>
      <c r="G188" s="278"/>
      <c r="H188" s="41"/>
      <c r="I188" s="28"/>
      <c r="J188" s="28"/>
      <c r="K188" s="40"/>
      <c r="AB188" s="250" t="str">
        <f>IF(H188&gt;=I188,"OK","ERR")</f>
        <v>OK</v>
      </c>
      <c r="AC188" s="279"/>
    </row>
    <row r="189" spans="3:29" ht="20.25" thickBot="1" x14ac:dyDescent="0.45">
      <c r="C189" s="552" t="s">
        <v>61</v>
      </c>
      <c r="D189" s="553"/>
      <c r="E189" s="553"/>
      <c r="F189" s="553"/>
      <c r="G189" s="554"/>
      <c r="H189" s="42">
        <f>SUM(H187:H188)</f>
        <v>0</v>
      </c>
      <c r="I189" s="43">
        <f>SUM(I187:I188)</f>
        <v>0</v>
      </c>
      <c r="J189" s="43">
        <f>SUM(J187:J188)</f>
        <v>0</v>
      </c>
      <c r="K189" s="44">
        <f>SUM(K186:K188)</f>
        <v>0</v>
      </c>
      <c r="AB189" s="250" t="str">
        <f t="shared" si="37"/>
        <v>OK</v>
      </c>
      <c r="AC189" s="250" t="str">
        <f>IF(K189&lt;=シート2!S136,"OK","ERR")</f>
        <v>OK</v>
      </c>
    </row>
    <row r="190" spans="3:29" x14ac:dyDescent="0.4">
      <c r="C190" s="122" t="s">
        <v>678</v>
      </c>
    </row>
    <row r="191" spans="3:29" x14ac:dyDescent="0.4">
      <c r="C191" s="122" t="s">
        <v>679</v>
      </c>
    </row>
    <row r="192" spans="3:29" x14ac:dyDescent="0.4">
      <c r="C192" s="122" t="s">
        <v>209</v>
      </c>
    </row>
    <row r="193" spans="2:13" x14ac:dyDescent="0.4">
      <c r="C193" s="122" t="s">
        <v>210</v>
      </c>
    </row>
    <row r="195" spans="2:13" x14ac:dyDescent="0.4">
      <c r="B195" s="124" t="s">
        <v>643</v>
      </c>
      <c r="C195" s="125" t="s">
        <v>605</v>
      </c>
    </row>
    <row r="196" spans="2:13" x14ac:dyDescent="0.4">
      <c r="B196" s="119"/>
      <c r="C196" s="125" t="s">
        <v>564</v>
      </c>
    </row>
    <row r="198" spans="2:13" x14ac:dyDescent="0.4">
      <c r="C198" s="125" t="s">
        <v>604</v>
      </c>
    </row>
    <row r="199" spans="2:13" x14ac:dyDescent="0.4">
      <c r="C199" s="125" t="s">
        <v>608</v>
      </c>
    </row>
    <row r="200" spans="2:13" ht="19.5" customHeight="1" x14ac:dyDescent="0.4">
      <c r="C200" s="571" t="s">
        <v>711</v>
      </c>
      <c r="D200" s="572"/>
      <c r="E200" s="568" t="s">
        <v>211</v>
      </c>
      <c r="F200" s="569"/>
      <c r="G200" s="569"/>
      <c r="H200" s="569"/>
      <c r="I200" s="569"/>
      <c r="J200" s="569"/>
      <c r="K200" s="569"/>
      <c r="L200" s="569"/>
      <c r="M200" s="570"/>
    </row>
    <row r="201" spans="2:13" ht="19.5" customHeight="1" x14ac:dyDescent="0.4">
      <c r="C201" s="573"/>
      <c r="D201" s="574"/>
      <c r="E201" s="390" t="s">
        <v>214</v>
      </c>
      <c r="F201" s="390" t="s">
        <v>215</v>
      </c>
      <c r="G201" s="390" t="s">
        <v>220</v>
      </c>
      <c r="H201" s="402" t="s">
        <v>212</v>
      </c>
      <c r="I201" s="566"/>
      <c r="J201" s="566"/>
      <c r="K201" s="567"/>
      <c r="L201" s="390" t="s">
        <v>226</v>
      </c>
      <c r="M201" s="390" t="s">
        <v>225</v>
      </c>
    </row>
    <row r="202" spans="2:13" ht="154.5" customHeight="1" x14ac:dyDescent="0.4">
      <c r="C202" s="575"/>
      <c r="D202" s="576"/>
      <c r="E202" s="565"/>
      <c r="F202" s="565"/>
      <c r="G202" s="565"/>
      <c r="H202" s="280" t="s">
        <v>216</v>
      </c>
      <c r="I202" s="280" t="s">
        <v>217</v>
      </c>
      <c r="J202" s="280" t="s">
        <v>218</v>
      </c>
      <c r="K202" s="280" t="s">
        <v>219</v>
      </c>
      <c r="L202" s="565"/>
      <c r="M202" s="565"/>
    </row>
    <row r="203" spans="2:13" x14ac:dyDescent="0.4">
      <c r="C203" s="543">
        <f>シート2!H40</f>
        <v>0</v>
      </c>
      <c r="D203" s="544"/>
      <c r="E203" s="30">
        <f>SUM(F203:M203)</f>
        <v>0</v>
      </c>
      <c r="F203" s="28"/>
      <c r="G203" s="28"/>
      <c r="H203" s="28"/>
      <c r="I203" s="28"/>
      <c r="J203" s="28"/>
      <c r="K203" s="28"/>
      <c r="L203" s="28"/>
      <c r="M203" s="28"/>
    </row>
    <row r="204" spans="2:13" x14ac:dyDescent="0.4">
      <c r="C204" s="122" t="s">
        <v>221</v>
      </c>
    </row>
    <row r="205" spans="2:13" x14ac:dyDescent="0.4">
      <c r="C205" s="122" t="s">
        <v>222</v>
      </c>
    </row>
    <row r="206" spans="2:13" x14ac:dyDescent="0.4">
      <c r="C206" s="122" t="s">
        <v>224</v>
      </c>
    </row>
    <row r="207" spans="2:13" x14ac:dyDescent="0.4">
      <c r="C207" s="122" t="s">
        <v>223</v>
      </c>
    </row>
    <row r="209" spans="3:29" x14ac:dyDescent="0.4">
      <c r="C209" s="125" t="s">
        <v>606</v>
      </c>
    </row>
    <row r="210" spans="3:29" ht="19.5" customHeight="1" x14ac:dyDescent="0.4">
      <c r="C210" s="568" t="s">
        <v>211</v>
      </c>
      <c r="D210" s="569"/>
      <c r="E210" s="569"/>
      <c r="F210" s="569"/>
      <c r="G210" s="569"/>
      <c r="H210" s="569"/>
      <c r="I210" s="569"/>
      <c r="J210" s="569"/>
      <c r="K210" s="569"/>
      <c r="L210" s="569"/>
      <c r="M210" s="570"/>
    </row>
    <row r="211" spans="3:29" ht="19.5" customHeight="1" x14ac:dyDescent="0.4">
      <c r="C211" s="612" t="s">
        <v>711</v>
      </c>
      <c r="D211" s="613"/>
      <c r="E211" s="390" t="s">
        <v>214</v>
      </c>
      <c r="F211" s="390" t="s">
        <v>215</v>
      </c>
      <c r="G211" s="390" t="s">
        <v>220</v>
      </c>
      <c r="H211" s="402" t="s">
        <v>212</v>
      </c>
      <c r="I211" s="566"/>
      <c r="J211" s="566"/>
      <c r="K211" s="567"/>
      <c r="L211" s="390" t="s">
        <v>226</v>
      </c>
      <c r="M211" s="390" t="s">
        <v>225</v>
      </c>
    </row>
    <row r="212" spans="3:29" ht="164.25" customHeight="1" x14ac:dyDescent="0.4">
      <c r="C212" s="612"/>
      <c r="D212" s="613"/>
      <c r="E212" s="565"/>
      <c r="F212" s="565"/>
      <c r="G212" s="565"/>
      <c r="H212" s="280" t="s">
        <v>216</v>
      </c>
      <c r="I212" s="280" t="s">
        <v>217</v>
      </c>
      <c r="J212" s="280" t="s">
        <v>218</v>
      </c>
      <c r="K212" s="280" t="s">
        <v>219</v>
      </c>
      <c r="L212" s="565"/>
      <c r="M212" s="565"/>
      <c r="AC212" s="281" t="s">
        <v>653</v>
      </c>
    </row>
    <row r="213" spans="3:29" x14ac:dyDescent="0.4">
      <c r="C213" s="543">
        <f>シート2!H42</f>
        <v>0</v>
      </c>
      <c r="D213" s="544"/>
      <c r="E213" s="329">
        <f>SUM(F213:M213)</f>
        <v>0</v>
      </c>
      <c r="F213" s="28"/>
      <c r="G213" s="28"/>
      <c r="H213" s="28"/>
      <c r="I213" s="28"/>
      <c r="J213" s="28"/>
      <c r="K213" s="28"/>
      <c r="L213" s="28"/>
      <c r="M213" s="28"/>
      <c r="AC213" s="282" t="str">
        <f>IF(E213=シート2!H42,"OK","ERR")</f>
        <v>OK</v>
      </c>
    </row>
    <row r="214" spans="3:29" x14ac:dyDescent="0.4">
      <c r="C214" s="122" t="s">
        <v>227</v>
      </c>
    </row>
    <row r="215" spans="3:29" x14ac:dyDescent="0.4">
      <c r="C215" s="122" t="s">
        <v>228</v>
      </c>
    </row>
    <row r="216" spans="3:29" x14ac:dyDescent="0.4">
      <c r="C216" s="122" t="s">
        <v>229</v>
      </c>
    </row>
    <row r="219" spans="3:29" x14ac:dyDescent="0.4">
      <c r="E219"/>
      <c r="F219"/>
      <c r="G219"/>
    </row>
    <row r="220" spans="3:29" x14ac:dyDescent="0.4">
      <c r="E220"/>
      <c r="F220"/>
      <c r="G220"/>
    </row>
    <row r="221" spans="3:29" x14ac:dyDescent="0.4">
      <c r="E221"/>
      <c r="F221"/>
      <c r="G221"/>
    </row>
    <row r="222" spans="3:29" x14ac:dyDescent="0.4">
      <c r="E222"/>
      <c r="F222"/>
      <c r="G222"/>
    </row>
    <row r="223" spans="3:29" x14ac:dyDescent="0.4">
      <c r="E223"/>
      <c r="F223"/>
      <c r="G223"/>
    </row>
    <row r="224" spans="3:29" x14ac:dyDescent="0.4">
      <c r="E224"/>
      <c r="F224"/>
      <c r="G224"/>
    </row>
    <row r="225" spans="5:7" x14ac:dyDescent="0.4">
      <c r="E225"/>
      <c r="F225"/>
      <c r="G225"/>
    </row>
    <row r="226" spans="5:7" x14ac:dyDescent="0.4">
      <c r="E226"/>
      <c r="F226"/>
      <c r="G226"/>
    </row>
    <row r="227" spans="5:7" x14ac:dyDescent="0.4">
      <c r="E227"/>
      <c r="F227"/>
      <c r="G227"/>
    </row>
    <row r="228" spans="5:7" x14ac:dyDescent="0.4">
      <c r="E228"/>
      <c r="F228"/>
      <c r="G228"/>
    </row>
    <row r="229" spans="5:7" x14ac:dyDescent="0.4">
      <c r="E229"/>
      <c r="F229"/>
      <c r="G229"/>
    </row>
  </sheetData>
  <sheetProtection algorithmName="SHA-512" hashValue="Jjcjw7fag+zaR9ZCdFXe4Uz10ajMrrx97UhO7aaP+QdDTRQhb/hFzP3xrPOfTmBP9NUwAIfM5bHmivFsBQhK7w==" saltValue="E31PFBDCJO4W5nlWjJD1zA==" spinCount="100000" sheet="1" objects="1" scenarios="1"/>
  <mergeCells count="212">
    <mergeCell ref="AB37:AB40"/>
    <mergeCell ref="E211:E212"/>
    <mergeCell ref="C210:M210"/>
    <mergeCell ref="B2:Z2"/>
    <mergeCell ref="AB101:AF101"/>
    <mergeCell ref="AG101:AK101"/>
    <mergeCell ref="AB26:AB27"/>
    <mergeCell ref="AC26:AC27"/>
    <mergeCell ref="AB64:AB65"/>
    <mergeCell ref="AB90:AB91"/>
    <mergeCell ref="F211:F212"/>
    <mergeCell ref="G211:G212"/>
    <mergeCell ref="H211:K211"/>
    <mergeCell ref="L211:L212"/>
    <mergeCell ref="M211:M212"/>
    <mergeCell ref="K29:P29"/>
    <mergeCell ref="K30:P30"/>
    <mergeCell ref="K31:P31"/>
    <mergeCell ref="K32:P32"/>
    <mergeCell ref="K33:P33"/>
    <mergeCell ref="K34:P34"/>
    <mergeCell ref="H47:I47"/>
    <mergeCell ref="H60:I60"/>
    <mergeCell ref="H40:I40"/>
    <mergeCell ref="H39:I39"/>
    <mergeCell ref="C64:G65"/>
    <mergeCell ref="H54:I54"/>
    <mergeCell ref="C28:G28"/>
    <mergeCell ref="K26:P26"/>
    <mergeCell ref="K28:P28"/>
    <mergeCell ref="D29:G29"/>
    <mergeCell ref="C30:G30"/>
    <mergeCell ref="C31:G31"/>
    <mergeCell ref="C32:G32"/>
    <mergeCell ref="K27:P27"/>
    <mergeCell ref="C26:G27"/>
    <mergeCell ref="C33:G33"/>
    <mergeCell ref="C34:G34"/>
    <mergeCell ref="C55:D56"/>
    <mergeCell ref="C57:G57"/>
    <mergeCell ref="C39:G39"/>
    <mergeCell ref="C40:D43"/>
    <mergeCell ref="C44:G44"/>
    <mergeCell ref="C46:D47"/>
    <mergeCell ref="C48:G48"/>
    <mergeCell ref="H57:I57"/>
    <mergeCell ref="H58:I58"/>
    <mergeCell ref="H59:I59"/>
    <mergeCell ref="C213:D213"/>
    <mergeCell ref="C211:D212"/>
    <mergeCell ref="AB14:AB15"/>
    <mergeCell ref="AC14:AC15"/>
    <mergeCell ref="AD14:AD15"/>
    <mergeCell ref="P14:Q14"/>
    <mergeCell ref="R14:S14"/>
    <mergeCell ref="U14:V14"/>
    <mergeCell ref="B6:W6"/>
    <mergeCell ref="C58:D59"/>
    <mergeCell ref="C60:G60"/>
    <mergeCell ref="H41:I41"/>
    <mergeCell ref="H42:I42"/>
    <mergeCell ref="H43:I43"/>
    <mergeCell ref="H44:I44"/>
    <mergeCell ref="H45:I45"/>
    <mergeCell ref="H46:I46"/>
    <mergeCell ref="C49:D50"/>
    <mergeCell ref="C51:G51"/>
    <mergeCell ref="C52:D53"/>
    <mergeCell ref="C54:G54"/>
    <mergeCell ref="H64:H65"/>
    <mergeCell ref="H55:I55"/>
    <mergeCell ref="H56:I56"/>
    <mergeCell ref="B5:W5"/>
    <mergeCell ref="V4:W4"/>
    <mergeCell ref="H14:I14"/>
    <mergeCell ref="F14:G14"/>
    <mergeCell ref="X14:Y14"/>
    <mergeCell ref="B4:H4"/>
    <mergeCell ref="T4:U4"/>
    <mergeCell ref="C14:E15"/>
    <mergeCell ref="B3:H3"/>
    <mergeCell ref="H13:M13"/>
    <mergeCell ref="J14:K14"/>
    <mergeCell ref="L14:M14"/>
    <mergeCell ref="N14:O14"/>
    <mergeCell ref="C72:G72"/>
    <mergeCell ref="H48:I48"/>
    <mergeCell ref="H49:I49"/>
    <mergeCell ref="H50:I50"/>
    <mergeCell ref="H51:I51"/>
    <mergeCell ref="H52:I52"/>
    <mergeCell ref="H53:I53"/>
    <mergeCell ref="C77:G78"/>
    <mergeCell ref="C66:G66"/>
    <mergeCell ref="D67:G67"/>
    <mergeCell ref="C68:G68"/>
    <mergeCell ref="C69:G69"/>
    <mergeCell ref="C70:G70"/>
    <mergeCell ref="C71:G71"/>
    <mergeCell ref="E125:F125"/>
    <mergeCell ref="E126:F126"/>
    <mergeCell ref="C85:G85"/>
    <mergeCell ref="C94:G94"/>
    <mergeCell ref="C79:G79"/>
    <mergeCell ref="D80:G80"/>
    <mergeCell ref="C81:G81"/>
    <mergeCell ref="C82:G82"/>
    <mergeCell ref="C83:G83"/>
    <mergeCell ref="C84:G84"/>
    <mergeCell ref="D114:F114"/>
    <mergeCell ref="C98:G98"/>
    <mergeCell ref="E121:F121"/>
    <mergeCell ref="K90:K91"/>
    <mergeCell ref="C104:C108"/>
    <mergeCell ref="C95:G95"/>
    <mergeCell ref="C96:G96"/>
    <mergeCell ref="C97:G97"/>
    <mergeCell ref="C90:G91"/>
    <mergeCell ref="C92:G92"/>
    <mergeCell ref="D93:G93"/>
    <mergeCell ref="G101:M101"/>
    <mergeCell ref="C103:F103"/>
    <mergeCell ref="C101:C102"/>
    <mergeCell ref="D101:F102"/>
    <mergeCell ref="D107:F107"/>
    <mergeCell ref="D108:F108"/>
    <mergeCell ref="E105:F105"/>
    <mergeCell ref="E106:F106"/>
    <mergeCell ref="D104:F104"/>
    <mergeCell ref="M201:M202"/>
    <mergeCell ref="H201:K201"/>
    <mergeCell ref="E200:M200"/>
    <mergeCell ref="E201:E202"/>
    <mergeCell ref="F201:F202"/>
    <mergeCell ref="G201:G202"/>
    <mergeCell ref="L201:L202"/>
    <mergeCell ref="C181:G181"/>
    <mergeCell ref="C185:G185"/>
    <mergeCell ref="C189:G189"/>
    <mergeCell ref="C182:D184"/>
    <mergeCell ref="C186:D188"/>
    <mergeCell ref="C200:D202"/>
    <mergeCell ref="H164:H165"/>
    <mergeCell ref="C169:G169"/>
    <mergeCell ref="C173:G173"/>
    <mergeCell ref="C177:G177"/>
    <mergeCell ref="C164:G165"/>
    <mergeCell ref="J164:J165"/>
    <mergeCell ref="K164:K165"/>
    <mergeCell ref="C166:D168"/>
    <mergeCell ref="C170:D172"/>
    <mergeCell ref="C174:D176"/>
    <mergeCell ref="D145:F145"/>
    <mergeCell ref="C133:C135"/>
    <mergeCell ref="C137:C138"/>
    <mergeCell ref="C148:F148"/>
    <mergeCell ref="D149:F149"/>
    <mergeCell ref="D150:F150"/>
    <mergeCell ref="D146:F146"/>
    <mergeCell ref="C203:D203"/>
    <mergeCell ref="C178:D180"/>
    <mergeCell ref="D147:F147"/>
    <mergeCell ref="C149:C151"/>
    <mergeCell ref="C140:C147"/>
    <mergeCell ref="E128:F128"/>
    <mergeCell ref="E129:F129"/>
    <mergeCell ref="E130:F130"/>
    <mergeCell ref="E131:F131"/>
    <mergeCell ref="D119:F119"/>
    <mergeCell ref="D127:F127"/>
    <mergeCell ref="AB164:AB165"/>
    <mergeCell ref="C153:C154"/>
    <mergeCell ref="C132:F132"/>
    <mergeCell ref="C136:F136"/>
    <mergeCell ref="C139:F139"/>
    <mergeCell ref="D133:F133"/>
    <mergeCell ref="D134:F134"/>
    <mergeCell ref="D135:F135"/>
    <mergeCell ref="D137:F137"/>
    <mergeCell ref="D138:F138"/>
    <mergeCell ref="C152:F152"/>
    <mergeCell ref="D153:F153"/>
    <mergeCell ref="D154:F154"/>
    <mergeCell ref="D140:F140"/>
    <mergeCell ref="D141:F141"/>
    <mergeCell ref="D142:F142"/>
    <mergeCell ref="D143:F143"/>
    <mergeCell ref="D144:F144"/>
    <mergeCell ref="AC164:AC165"/>
    <mergeCell ref="D122:F122"/>
    <mergeCell ref="AL101:AP101"/>
    <mergeCell ref="AV101:AZ101"/>
    <mergeCell ref="BA101:BE101"/>
    <mergeCell ref="BF101:BJ101"/>
    <mergeCell ref="AQ101:AU101"/>
    <mergeCell ref="I64:N64"/>
    <mergeCell ref="D151:F151"/>
    <mergeCell ref="D116:F116"/>
    <mergeCell ref="D117:F117"/>
    <mergeCell ref="C109:F109"/>
    <mergeCell ref="C115:F115"/>
    <mergeCell ref="C118:F118"/>
    <mergeCell ref="E123:F123"/>
    <mergeCell ref="D112:F112"/>
    <mergeCell ref="D110:F110"/>
    <mergeCell ref="D111:F111"/>
    <mergeCell ref="C116:C117"/>
    <mergeCell ref="C119:C131"/>
    <mergeCell ref="C110:C114"/>
    <mergeCell ref="D113:F113"/>
    <mergeCell ref="E124:F124"/>
    <mergeCell ref="E120:F120"/>
  </mergeCells>
  <phoneticPr fontId="5"/>
  <conditionalFormatting sqref="V4">
    <cfRule type="expression" dxfId="8" priority="2">
      <formula>$V$4&lt;&gt;0</formula>
    </cfRule>
  </conditionalFormatting>
  <conditionalFormatting sqref="AB41">
    <cfRule type="expression" dxfId="7" priority="1">
      <formula>AB41="ERR"</formula>
    </cfRule>
  </conditionalFormatting>
  <dataValidations count="1">
    <dataValidation type="whole" operator="greaterThanOrEqual" allowBlank="1" showInputMessage="1" showErrorMessage="1" sqref="U16:V22 H28:J34 H40:I41 H46:I46 H49:I49 H52:I52 H55:I55 H58:I58 I66:N72 I79:I85 I92:I98 K92:K98 H16:S22 H167:K168 K166 H171:K172 K170 H175:K176 K174 H179:K180 K178 H183:K184 K182 H187:K188 K186 G103:M154 X16:Y22" xr:uid="{641CFCBE-505C-484B-BA09-38CDAA22F2A9}">
      <formula1>0</formula1>
    </dataValidation>
  </dataValidations>
  <pageMargins left="0.7" right="0.7" top="0.75" bottom="0.75" header="0.3" footer="0.3"/>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828B-3265-4F4D-9F90-104F37D5CC4E}">
  <sheetPr>
    <tabColor theme="8"/>
  </sheetPr>
  <dimension ref="A2:Y137"/>
  <sheetViews>
    <sheetView showGridLines="0" view="pageBreakPreview" zoomScale="70" zoomScaleNormal="40" zoomScaleSheetLayoutView="70" workbookViewId="0">
      <selection activeCell="N11" sqref="N11:P11"/>
    </sheetView>
  </sheetViews>
  <sheetFormatPr defaultColWidth="8.75" defaultRowHeight="18.75" x14ac:dyDescent="0.4"/>
  <cols>
    <col min="1" max="1" width="3" style="88" customWidth="1"/>
    <col min="2" max="2" width="10.375" style="94" customWidth="1"/>
    <col min="3" max="3" width="6.75" style="96" customWidth="1"/>
    <col min="4" max="4" width="6" style="88" customWidth="1"/>
    <col min="5" max="5" width="13.75" style="88" customWidth="1"/>
    <col min="6" max="6" width="3.75" style="92" customWidth="1"/>
    <col min="7" max="7" width="22.25" style="88" customWidth="1"/>
    <col min="8" max="8" width="4.75" style="92" customWidth="1"/>
    <col min="9" max="9" width="35.5" style="88" customWidth="1"/>
    <col min="10" max="10" width="4.75" style="88" customWidth="1"/>
    <col min="11" max="11" width="15" style="88" customWidth="1"/>
    <col min="12" max="13" width="14.875" style="88" customWidth="1"/>
    <col min="14" max="16" width="13.75" style="88" customWidth="1"/>
    <col min="17" max="19" width="13.75" style="90" customWidth="1"/>
    <col min="20" max="20" width="8.75" style="89"/>
    <col min="21" max="22" width="8.75" style="88"/>
    <col min="23" max="24" width="8.75" style="89"/>
    <col min="25" max="16384" width="8.75" style="88"/>
  </cols>
  <sheetData>
    <row r="2" spans="2:24" ht="24" x14ac:dyDescent="0.4">
      <c r="B2" s="360" t="s">
        <v>509</v>
      </c>
      <c r="C2" s="360"/>
      <c r="D2" s="360"/>
      <c r="E2" s="360"/>
      <c r="F2" s="360"/>
      <c r="G2" s="360"/>
      <c r="H2" s="360"/>
      <c r="I2" s="360"/>
      <c r="J2" s="360"/>
      <c r="K2" s="360"/>
      <c r="L2" s="360"/>
      <c r="M2" s="360"/>
      <c r="N2" s="360"/>
      <c r="O2" s="360"/>
      <c r="P2" s="360"/>
      <c r="Q2" s="360"/>
      <c r="R2" s="200"/>
      <c r="S2" s="200"/>
      <c r="T2" s="201"/>
    </row>
    <row r="3" spans="2:24" ht="173.25" customHeight="1" x14ac:dyDescent="0.4">
      <c r="B3" s="426" t="s">
        <v>694</v>
      </c>
      <c r="C3" s="426"/>
      <c r="D3" s="426"/>
      <c r="E3" s="426"/>
      <c r="F3" s="426"/>
      <c r="G3" s="426"/>
      <c r="H3" s="426"/>
      <c r="I3" s="426"/>
      <c r="J3" s="426"/>
      <c r="K3" s="426"/>
      <c r="L3" s="426"/>
      <c r="M3" s="426"/>
      <c r="N3" s="426"/>
      <c r="O3" s="426"/>
      <c r="P3" s="426"/>
      <c r="Q3" s="426"/>
      <c r="R3" s="200"/>
      <c r="S3" s="200"/>
      <c r="T3" s="201"/>
    </row>
    <row r="4" spans="2:24" ht="27.75" customHeight="1" x14ac:dyDescent="0.4">
      <c r="B4" s="692" t="s">
        <v>722</v>
      </c>
      <c r="C4" s="693"/>
      <c r="D4" s="693"/>
      <c r="E4" s="693"/>
      <c r="F4" s="693"/>
      <c r="G4" s="693"/>
      <c r="H4" s="693"/>
      <c r="I4" s="693"/>
      <c r="J4" s="693"/>
      <c r="K4" s="693"/>
      <c r="L4" s="693"/>
      <c r="M4" s="693"/>
      <c r="N4" s="693"/>
      <c r="O4" s="693"/>
      <c r="P4" s="693"/>
      <c r="Q4" s="693"/>
      <c r="R4" s="99"/>
      <c r="S4" s="99"/>
    </row>
    <row r="5" spans="2:24" ht="27.75" customHeight="1" x14ac:dyDescent="0.4">
      <c r="B5" s="693"/>
      <c r="C5" s="693"/>
      <c r="D5" s="693"/>
      <c r="E5" s="693"/>
      <c r="F5" s="693"/>
      <c r="G5" s="693"/>
      <c r="H5" s="693"/>
      <c r="I5" s="693"/>
      <c r="J5" s="693"/>
      <c r="K5" s="693"/>
      <c r="L5" s="693"/>
      <c r="M5" s="693"/>
      <c r="N5" s="693"/>
      <c r="O5" s="693"/>
      <c r="P5" s="693"/>
      <c r="Q5" s="693"/>
      <c r="R5" s="99"/>
      <c r="S5" s="99"/>
    </row>
    <row r="6" spans="2:24" ht="125.25" customHeight="1" x14ac:dyDescent="0.4">
      <c r="B6" s="693"/>
      <c r="C6" s="693"/>
      <c r="D6" s="693"/>
      <c r="E6" s="693"/>
      <c r="F6" s="693"/>
      <c r="G6" s="693"/>
      <c r="H6" s="693"/>
      <c r="I6" s="693"/>
      <c r="J6" s="693"/>
      <c r="K6" s="693"/>
      <c r="L6" s="693"/>
      <c r="M6" s="693"/>
      <c r="N6" s="693"/>
      <c r="O6" s="693"/>
      <c r="P6" s="693"/>
      <c r="Q6" s="693"/>
      <c r="R6" s="283"/>
      <c r="S6" s="283"/>
    </row>
    <row r="7" spans="2:24" x14ac:dyDescent="0.4">
      <c r="B7" s="90" t="s">
        <v>611</v>
      </c>
      <c r="C7" s="94" t="s">
        <v>234</v>
      </c>
      <c r="D7" s="94"/>
    </row>
    <row r="8" spans="2:24" ht="18" customHeight="1" x14ac:dyDescent="0.4">
      <c r="B8" s="88"/>
      <c r="C8" s="96">
        <v>1</v>
      </c>
      <c r="D8" s="94" t="s">
        <v>235</v>
      </c>
      <c r="E8" s="94"/>
      <c r="F8" s="284"/>
      <c r="G8" s="94"/>
      <c r="H8" s="284"/>
      <c r="I8" s="94"/>
      <c r="J8" s="94"/>
      <c r="K8" s="94"/>
      <c r="L8" s="94"/>
      <c r="M8" s="94"/>
      <c r="N8" s="94"/>
      <c r="O8" s="94"/>
      <c r="P8" s="94"/>
      <c r="Q8" s="94"/>
      <c r="R8" s="283"/>
      <c r="S8" s="285"/>
    </row>
    <row r="9" spans="2:24" x14ac:dyDescent="0.4">
      <c r="D9" s="52" t="str">
        <f>B7&amp;"("&amp;C8&amp;")選択肢"</f>
        <v>質問５(1)選択肢</v>
      </c>
      <c r="E9" s="286"/>
      <c r="F9" s="287"/>
      <c r="G9" s="286"/>
      <c r="H9" s="287"/>
      <c r="I9" s="286"/>
      <c r="J9" s="286"/>
      <c r="K9" s="286"/>
      <c r="L9" s="286"/>
      <c r="M9" s="286"/>
      <c r="N9" s="286"/>
      <c r="O9" s="286"/>
      <c r="P9" s="286"/>
      <c r="Q9" s="286"/>
      <c r="R9" s="283"/>
      <c r="S9" s="283"/>
    </row>
    <row r="10" spans="2:24" s="51" customFormat="1" ht="19.5" thickBot="1" x14ac:dyDescent="0.45">
      <c r="B10" s="52"/>
      <c r="C10" s="52"/>
      <c r="D10" s="88" t="s">
        <v>231</v>
      </c>
      <c r="E10" s="53"/>
      <c r="F10" s="54"/>
      <c r="G10" s="53"/>
      <c r="H10" s="54"/>
      <c r="I10" s="53"/>
      <c r="J10" s="53"/>
      <c r="K10" s="53"/>
      <c r="L10" s="53"/>
      <c r="M10" s="53"/>
      <c r="N10" s="657" t="str">
        <f>$B$7&amp;"("&amp;C8&amp;")回答欄"</f>
        <v>質問５(1)回答欄</v>
      </c>
      <c r="O10" s="658"/>
      <c r="P10" s="659"/>
      <c r="Q10" s="49"/>
      <c r="R10" s="49"/>
      <c r="S10" s="49"/>
      <c r="T10" s="50"/>
      <c r="W10" s="50"/>
      <c r="X10" s="50"/>
    </row>
    <row r="11" spans="2:24" ht="19.5" thickTop="1" x14ac:dyDescent="0.4">
      <c r="D11" s="88" t="s">
        <v>232</v>
      </c>
      <c r="N11" s="663"/>
      <c r="O11" s="664"/>
      <c r="P11" s="665"/>
    </row>
    <row r="12" spans="2:24" x14ac:dyDescent="0.4">
      <c r="E12" s="283"/>
      <c r="F12" s="288"/>
      <c r="G12" s="283"/>
      <c r="H12" s="288"/>
      <c r="I12" s="283"/>
      <c r="J12" s="283"/>
      <c r="K12" s="283"/>
      <c r="L12" s="283"/>
      <c r="M12" s="283"/>
    </row>
    <row r="13" spans="2:24" x14ac:dyDescent="0.4">
      <c r="C13" s="96">
        <v>2</v>
      </c>
      <c r="D13" s="289" t="s">
        <v>633</v>
      </c>
      <c r="E13" s="283"/>
      <c r="F13" s="288"/>
      <c r="G13" s="283"/>
      <c r="H13" s="288"/>
      <c r="I13" s="283"/>
      <c r="J13" s="283"/>
      <c r="K13" s="283"/>
      <c r="L13" s="283"/>
      <c r="M13" s="283"/>
    </row>
    <row r="14" spans="2:24" x14ac:dyDescent="0.4">
      <c r="D14" s="289" t="s">
        <v>639</v>
      </c>
      <c r="E14" s="283"/>
      <c r="F14" s="288"/>
      <c r="G14" s="283"/>
      <c r="H14" s="288"/>
      <c r="I14" s="283"/>
      <c r="J14" s="283"/>
      <c r="K14" s="283"/>
      <c r="L14" s="283"/>
      <c r="M14" s="283"/>
    </row>
    <row r="15" spans="2:24" x14ac:dyDescent="0.4">
      <c r="C15" s="96">
        <v>3</v>
      </c>
      <c r="D15" s="289" t="s">
        <v>634</v>
      </c>
      <c r="E15" s="283"/>
      <c r="F15" s="288"/>
      <c r="G15" s="283"/>
      <c r="H15" s="288"/>
      <c r="I15" s="283"/>
      <c r="J15" s="283"/>
      <c r="K15" s="283"/>
      <c r="L15" s="283"/>
      <c r="M15" s="283"/>
    </row>
    <row r="16" spans="2:24" x14ac:dyDescent="0.4">
      <c r="D16" s="94" t="s">
        <v>236</v>
      </c>
      <c r="E16" s="283"/>
      <c r="F16" s="288"/>
      <c r="G16" s="283"/>
      <c r="H16" s="288"/>
      <c r="I16" s="283"/>
      <c r="J16" s="283"/>
      <c r="K16" s="283"/>
      <c r="L16" s="283"/>
      <c r="M16" s="283"/>
    </row>
    <row r="18" spans="1:25" x14ac:dyDescent="0.4">
      <c r="L18" s="290" t="str">
        <f>$B$7&amp;"("&amp;C13&amp;")回答欄"</f>
        <v>質問５(2)回答欄</v>
      </c>
      <c r="M18" s="666" t="str">
        <f>$B$7&amp;"("&amp;C15&amp;")回答欄"</f>
        <v>質問５(3)回答欄</v>
      </c>
      <c r="N18" s="666"/>
      <c r="O18" s="666"/>
      <c r="P18" s="666"/>
    </row>
    <row r="19" spans="1:25" ht="19.5" thickBot="1" x14ac:dyDescent="0.45">
      <c r="C19" s="291" t="s">
        <v>237</v>
      </c>
      <c r="D19" s="676" t="s">
        <v>238</v>
      </c>
      <c r="E19" s="676"/>
      <c r="F19" s="676" t="s">
        <v>239</v>
      </c>
      <c r="G19" s="676"/>
      <c r="H19" s="676" t="s">
        <v>240</v>
      </c>
      <c r="I19" s="676"/>
      <c r="J19" s="676" t="s">
        <v>241</v>
      </c>
      <c r="K19" s="676"/>
      <c r="L19" s="292" t="s">
        <v>242</v>
      </c>
      <c r="M19" s="677" t="s">
        <v>243</v>
      </c>
      <c r="N19" s="677"/>
      <c r="O19" s="677"/>
      <c r="P19" s="677"/>
      <c r="Q19" s="88"/>
      <c r="R19" s="88"/>
      <c r="S19" s="88"/>
    </row>
    <row r="20" spans="1:25" ht="36" customHeight="1" thickTop="1" x14ac:dyDescent="0.4">
      <c r="C20" s="293">
        <v>1</v>
      </c>
      <c r="D20" s="686" t="s">
        <v>244</v>
      </c>
      <c r="E20" s="689" t="s">
        <v>245</v>
      </c>
      <c r="F20" s="294">
        <v>1</v>
      </c>
      <c r="G20" s="678" t="s">
        <v>246</v>
      </c>
      <c r="H20" s="679"/>
      <c r="I20" s="680"/>
      <c r="J20" s="681" t="s">
        <v>247</v>
      </c>
      <c r="K20" s="682"/>
      <c r="L20" s="324"/>
      <c r="M20" s="683"/>
      <c r="N20" s="684"/>
      <c r="O20" s="684"/>
      <c r="P20" s="685"/>
      <c r="Q20" s="88"/>
      <c r="R20" s="88"/>
      <c r="S20" s="88"/>
      <c r="T20" s="89" t="s">
        <v>233</v>
      </c>
    </row>
    <row r="21" spans="1:25" ht="36" customHeight="1" x14ac:dyDescent="0.4">
      <c r="C21" s="295">
        <v>2</v>
      </c>
      <c r="D21" s="687"/>
      <c r="E21" s="690"/>
      <c r="F21" s="296">
        <v>2</v>
      </c>
      <c r="G21" s="694" t="s">
        <v>248</v>
      </c>
      <c r="H21" s="695"/>
      <c r="I21" s="696"/>
      <c r="J21" s="671" t="s">
        <v>249</v>
      </c>
      <c r="K21" s="672"/>
      <c r="L21" s="325"/>
      <c r="M21" s="697"/>
      <c r="N21" s="698"/>
      <c r="O21" s="698"/>
      <c r="P21" s="699"/>
      <c r="Q21" s="88"/>
      <c r="R21" s="88"/>
      <c r="S21" s="88"/>
    </row>
    <row r="22" spans="1:25" ht="36" customHeight="1" x14ac:dyDescent="0.4">
      <c r="C22" s="293">
        <v>3</v>
      </c>
      <c r="D22" s="687"/>
      <c r="E22" s="690"/>
      <c r="F22" s="296">
        <v>3</v>
      </c>
      <c r="G22" s="694" t="s">
        <v>250</v>
      </c>
      <c r="H22" s="695"/>
      <c r="I22" s="696"/>
      <c r="J22" s="671" t="s">
        <v>251</v>
      </c>
      <c r="K22" s="672"/>
      <c r="L22" s="325"/>
      <c r="M22" s="673"/>
      <c r="N22" s="674"/>
      <c r="O22" s="674"/>
      <c r="P22" s="675"/>
      <c r="Q22" s="88"/>
      <c r="R22" s="88"/>
      <c r="S22" s="88"/>
    </row>
    <row r="23" spans="1:25" ht="36" customHeight="1" x14ac:dyDescent="0.4">
      <c r="C23" s="295">
        <v>4</v>
      </c>
      <c r="D23" s="687"/>
      <c r="E23" s="690"/>
      <c r="F23" s="703">
        <v>4</v>
      </c>
      <c r="G23" s="700" t="s">
        <v>252</v>
      </c>
      <c r="H23" s="297">
        <v>1</v>
      </c>
      <c r="I23" s="298" t="s">
        <v>514</v>
      </c>
      <c r="J23" s="671" t="s">
        <v>515</v>
      </c>
      <c r="K23" s="672"/>
      <c r="L23" s="325"/>
      <c r="M23" s="673"/>
      <c r="N23" s="674"/>
      <c r="O23" s="674"/>
      <c r="P23" s="675"/>
      <c r="Q23" s="88"/>
      <c r="R23" s="88"/>
      <c r="S23" s="88"/>
    </row>
    <row r="24" spans="1:25" ht="36" customHeight="1" x14ac:dyDescent="0.4">
      <c r="C24" s="293">
        <v>5</v>
      </c>
      <c r="D24" s="687"/>
      <c r="E24" s="690"/>
      <c r="F24" s="704"/>
      <c r="G24" s="701"/>
      <c r="H24" s="297">
        <v>2</v>
      </c>
      <c r="I24" s="299" t="s">
        <v>516</v>
      </c>
      <c r="J24" s="671" t="s">
        <v>517</v>
      </c>
      <c r="K24" s="672"/>
      <c r="L24" s="325"/>
      <c r="M24" s="673"/>
      <c r="N24" s="674"/>
      <c r="O24" s="674"/>
      <c r="P24" s="675"/>
      <c r="Q24" s="88"/>
      <c r="R24" s="88"/>
      <c r="S24" s="88"/>
    </row>
    <row r="25" spans="1:25" ht="36" customHeight="1" x14ac:dyDescent="0.4">
      <c r="C25" s="293">
        <v>6</v>
      </c>
      <c r="D25" s="687"/>
      <c r="E25" s="690"/>
      <c r="F25" s="704"/>
      <c r="G25" s="701"/>
      <c r="H25" s="297">
        <v>3</v>
      </c>
      <c r="I25" s="299" t="s">
        <v>519</v>
      </c>
      <c r="J25" s="671" t="s">
        <v>518</v>
      </c>
      <c r="K25" s="672"/>
      <c r="L25" s="325"/>
      <c r="M25" s="673"/>
      <c r="N25" s="674"/>
      <c r="O25" s="674"/>
      <c r="P25" s="675"/>
      <c r="Q25" s="88"/>
      <c r="R25" s="88"/>
      <c r="S25" s="88"/>
    </row>
    <row r="26" spans="1:25" ht="36" customHeight="1" x14ac:dyDescent="0.4">
      <c r="C26" s="295">
        <v>7</v>
      </c>
      <c r="D26" s="688"/>
      <c r="E26" s="691"/>
      <c r="F26" s="705"/>
      <c r="G26" s="702"/>
      <c r="H26" s="297">
        <v>4</v>
      </c>
      <c r="I26" s="300" t="s">
        <v>520</v>
      </c>
      <c r="J26" s="671" t="s">
        <v>256</v>
      </c>
      <c r="K26" s="672"/>
      <c r="L26" s="325"/>
      <c r="M26" s="673"/>
      <c r="N26" s="674"/>
      <c r="O26" s="674"/>
      <c r="P26" s="675"/>
      <c r="Q26" s="88"/>
      <c r="R26" s="88"/>
      <c r="S26" s="88"/>
    </row>
    <row r="27" spans="1:25" ht="36" customHeight="1" x14ac:dyDescent="0.4">
      <c r="C27" s="293">
        <v>8</v>
      </c>
      <c r="D27" s="706" t="s">
        <v>253</v>
      </c>
      <c r="E27" s="707" t="s">
        <v>254</v>
      </c>
      <c r="F27" s="296">
        <v>1</v>
      </c>
      <c r="G27" s="694" t="s">
        <v>255</v>
      </c>
      <c r="H27" s="695"/>
      <c r="I27" s="696"/>
      <c r="J27" s="671" t="s">
        <v>256</v>
      </c>
      <c r="K27" s="672"/>
      <c r="L27" s="325"/>
      <c r="M27" s="673"/>
      <c r="N27" s="674"/>
      <c r="O27" s="674"/>
      <c r="P27" s="675"/>
      <c r="Q27" s="88"/>
      <c r="R27" s="88"/>
      <c r="S27" s="88"/>
    </row>
    <row r="28" spans="1:25" ht="36" customHeight="1" x14ac:dyDescent="0.4">
      <c r="C28" s="295">
        <v>9</v>
      </c>
      <c r="D28" s="706"/>
      <c r="E28" s="690"/>
      <c r="F28" s="703">
        <v>2</v>
      </c>
      <c r="G28" s="708" t="s">
        <v>257</v>
      </c>
      <c r="H28" s="297">
        <v>1</v>
      </c>
      <c r="I28" s="301" t="s">
        <v>258</v>
      </c>
      <c r="J28" s="671" t="s">
        <v>259</v>
      </c>
      <c r="K28" s="672"/>
      <c r="L28" s="325"/>
      <c r="M28" s="673"/>
      <c r="N28" s="674"/>
      <c r="O28" s="674"/>
      <c r="P28" s="675"/>
      <c r="Q28" s="88"/>
      <c r="R28" s="88"/>
      <c r="S28" s="88"/>
    </row>
    <row r="29" spans="1:25" s="89" customFormat="1" ht="36" customHeight="1" x14ac:dyDescent="0.4">
      <c r="A29" s="88"/>
      <c r="B29" s="94"/>
      <c r="C29" s="293">
        <v>10</v>
      </c>
      <c r="D29" s="706"/>
      <c r="E29" s="690"/>
      <c r="F29" s="704"/>
      <c r="G29" s="709"/>
      <c r="H29" s="297">
        <v>2</v>
      </c>
      <c r="I29" s="301" t="s">
        <v>260</v>
      </c>
      <c r="J29" s="671" t="s">
        <v>261</v>
      </c>
      <c r="K29" s="672"/>
      <c r="L29" s="325"/>
      <c r="M29" s="673"/>
      <c r="N29" s="674"/>
      <c r="O29" s="674"/>
      <c r="P29" s="675"/>
      <c r="Q29" s="88"/>
      <c r="R29" s="88"/>
      <c r="S29" s="88"/>
      <c r="U29" s="88"/>
      <c r="V29" s="88"/>
      <c r="Y29" s="88"/>
    </row>
    <row r="30" spans="1:25" s="89" customFormat="1" ht="36" customHeight="1" x14ac:dyDescent="0.4">
      <c r="A30" s="88"/>
      <c r="B30" s="94"/>
      <c r="C30" s="293">
        <v>11</v>
      </c>
      <c r="D30" s="706"/>
      <c r="E30" s="690"/>
      <c r="F30" s="705"/>
      <c r="G30" s="710"/>
      <c r="H30" s="297">
        <v>3</v>
      </c>
      <c r="I30" s="301" t="s">
        <v>262</v>
      </c>
      <c r="J30" s="671" t="s">
        <v>261</v>
      </c>
      <c r="K30" s="672"/>
      <c r="L30" s="325"/>
      <c r="M30" s="673"/>
      <c r="N30" s="674"/>
      <c r="O30" s="674"/>
      <c r="P30" s="675"/>
      <c r="Q30" s="88"/>
      <c r="R30" s="88"/>
      <c r="S30" s="88"/>
      <c r="U30" s="88"/>
      <c r="V30" s="88"/>
      <c r="Y30" s="88"/>
    </row>
    <row r="31" spans="1:25" s="89" customFormat="1" ht="36" customHeight="1" x14ac:dyDescent="0.4">
      <c r="A31" s="88"/>
      <c r="B31" s="94"/>
      <c r="C31" s="295">
        <v>12</v>
      </c>
      <c r="D31" s="706"/>
      <c r="E31" s="690"/>
      <c r="F31" s="703">
        <v>3</v>
      </c>
      <c r="G31" s="707" t="s">
        <v>263</v>
      </c>
      <c r="H31" s="302">
        <v>1</v>
      </c>
      <c r="I31" s="303" t="s">
        <v>264</v>
      </c>
      <c r="J31" s="671" t="s">
        <v>265</v>
      </c>
      <c r="K31" s="672"/>
      <c r="L31" s="325"/>
      <c r="M31" s="673"/>
      <c r="N31" s="674"/>
      <c r="O31" s="674"/>
      <c r="P31" s="675"/>
      <c r="Q31" s="88"/>
      <c r="R31" s="88"/>
      <c r="S31" s="88"/>
      <c r="U31" s="88"/>
      <c r="V31" s="88"/>
      <c r="Y31" s="88"/>
    </row>
    <row r="32" spans="1:25" s="89" customFormat="1" ht="36" customHeight="1" x14ac:dyDescent="0.4">
      <c r="A32" s="88"/>
      <c r="B32" s="94"/>
      <c r="C32" s="293">
        <v>13</v>
      </c>
      <c r="D32" s="706"/>
      <c r="E32" s="691"/>
      <c r="F32" s="705"/>
      <c r="G32" s="691"/>
      <c r="H32" s="302">
        <v>2</v>
      </c>
      <c r="I32" s="301" t="s">
        <v>266</v>
      </c>
      <c r="J32" s="671" t="s">
        <v>267</v>
      </c>
      <c r="K32" s="672"/>
      <c r="L32" s="325"/>
      <c r="M32" s="673"/>
      <c r="N32" s="674"/>
      <c r="O32" s="674"/>
      <c r="P32" s="675"/>
      <c r="Q32" s="88"/>
      <c r="R32" s="88"/>
      <c r="S32" s="88"/>
      <c r="U32" s="88"/>
      <c r="V32" s="88"/>
      <c r="Y32" s="88"/>
    </row>
    <row r="33" spans="1:25" s="89" customFormat="1" ht="36" customHeight="1" x14ac:dyDescent="0.4">
      <c r="A33" s="88"/>
      <c r="B33" s="94"/>
      <c r="C33" s="295">
        <v>14</v>
      </c>
      <c r="D33" s="706" t="s">
        <v>268</v>
      </c>
      <c r="E33" s="708" t="s">
        <v>269</v>
      </c>
      <c r="F33" s="296">
        <v>1</v>
      </c>
      <c r="G33" s="694" t="s">
        <v>255</v>
      </c>
      <c r="H33" s="695"/>
      <c r="I33" s="696"/>
      <c r="J33" s="671" t="s">
        <v>270</v>
      </c>
      <c r="K33" s="672"/>
      <c r="L33" s="325"/>
      <c r="M33" s="673"/>
      <c r="N33" s="674"/>
      <c r="O33" s="674"/>
      <c r="P33" s="675"/>
      <c r="Q33" s="88"/>
      <c r="R33" s="88"/>
      <c r="S33" s="88"/>
      <c r="U33" s="88"/>
      <c r="V33" s="88"/>
      <c r="Y33" s="88"/>
    </row>
    <row r="34" spans="1:25" s="89" customFormat="1" ht="36" customHeight="1" x14ac:dyDescent="0.4">
      <c r="A34" s="88"/>
      <c r="B34" s="94"/>
      <c r="C34" s="293">
        <v>15</v>
      </c>
      <c r="D34" s="706"/>
      <c r="E34" s="709"/>
      <c r="F34" s="703">
        <v>2</v>
      </c>
      <c r="G34" s="720" t="s">
        <v>271</v>
      </c>
      <c r="H34" s="297">
        <v>1</v>
      </c>
      <c r="I34" s="303" t="s">
        <v>272</v>
      </c>
      <c r="J34" s="671" t="s">
        <v>273</v>
      </c>
      <c r="K34" s="672"/>
      <c r="L34" s="325"/>
      <c r="M34" s="673"/>
      <c r="N34" s="674"/>
      <c r="O34" s="674"/>
      <c r="P34" s="675"/>
      <c r="Q34" s="88"/>
      <c r="R34" s="88"/>
      <c r="S34" s="88"/>
      <c r="U34" s="88"/>
      <c r="V34" s="88"/>
      <c r="Y34" s="88"/>
    </row>
    <row r="35" spans="1:25" s="89" customFormat="1" ht="36" customHeight="1" x14ac:dyDescent="0.4">
      <c r="A35" s="88"/>
      <c r="B35" s="94"/>
      <c r="C35" s="293">
        <v>16</v>
      </c>
      <c r="D35" s="706"/>
      <c r="E35" s="709"/>
      <c r="F35" s="705"/>
      <c r="G35" s="721"/>
      <c r="H35" s="297">
        <v>2</v>
      </c>
      <c r="I35" s="301" t="s">
        <v>274</v>
      </c>
      <c r="J35" s="671" t="s">
        <v>273</v>
      </c>
      <c r="K35" s="672"/>
      <c r="L35" s="325"/>
      <c r="M35" s="673"/>
      <c r="N35" s="674"/>
      <c r="O35" s="674"/>
      <c r="P35" s="675"/>
      <c r="Q35" s="88"/>
      <c r="R35" s="88"/>
      <c r="S35" s="88"/>
      <c r="U35" s="88"/>
      <c r="V35" s="88"/>
      <c r="Y35" s="88"/>
    </row>
    <row r="36" spans="1:25" s="89" customFormat="1" ht="36" customHeight="1" x14ac:dyDescent="0.4">
      <c r="A36" s="88"/>
      <c r="B36" s="94"/>
      <c r="C36" s="295">
        <v>17</v>
      </c>
      <c r="D36" s="706"/>
      <c r="E36" s="709"/>
      <c r="F36" s="703">
        <v>3</v>
      </c>
      <c r="G36" s="720" t="s">
        <v>275</v>
      </c>
      <c r="H36" s="297">
        <v>1</v>
      </c>
      <c r="I36" s="301" t="s">
        <v>276</v>
      </c>
      <c r="J36" s="671" t="s">
        <v>511</v>
      </c>
      <c r="K36" s="672"/>
      <c r="L36" s="325"/>
      <c r="M36" s="673"/>
      <c r="N36" s="674"/>
      <c r="O36" s="674"/>
      <c r="P36" s="675"/>
      <c r="Q36" s="88"/>
      <c r="R36" s="88"/>
      <c r="S36" s="88"/>
      <c r="U36" s="88"/>
      <c r="V36" s="88"/>
      <c r="Y36" s="88"/>
    </row>
    <row r="37" spans="1:25" s="89" customFormat="1" ht="36" customHeight="1" x14ac:dyDescent="0.4">
      <c r="A37" s="88"/>
      <c r="B37" s="94"/>
      <c r="C37" s="293">
        <v>18</v>
      </c>
      <c r="D37" s="706"/>
      <c r="E37" s="709"/>
      <c r="F37" s="704"/>
      <c r="G37" s="722"/>
      <c r="H37" s="297">
        <v>2</v>
      </c>
      <c r="I37" s="301" t="s">
        <v>277</v>
      </c>
      <c r="J37" s="671" t="s">
        <v>278</v>
      </c>
      <c r="K37" s="672"/>
      <c r="L37" s="325"/>
      <c r="M37" s="673"/>
      <c r="N37" s="674"/>
      <c r="O37" s="674"/>
      <c r="P37" s="675"/>
      <c r="Q37" s="88"/>
      <c r="R37" s="88"/>
      <c r="S37" s="88"/>
      <c r="U37" s="88"/>
      <c r="V37" s="88"/>
      <c r="Y37" s="88"/>
    </row>
    <row r="38" spans="1:25" s="89" customFormat="1" ht="36" customHeight="1" x14ac:dyDescent="0.4">
      <c r="A38" s="88"/>
      <c r="B38" s="94"/>
      <c r="C38" s="295">
        <v>19</v>
      </c>
      <c r="D38" s="706"/>
      <c r="E38" s="709"/>
      <c r="F38" s="705"/>
      <c r="G38" s="721"/>
      <c r="H38" s="297">
        <v>3</v>
      </c>
      <c r="I38" s="301" t="s">
        <v>279</v>
      </c>
      <c r="J38" s="671" t="s">
        <v>278</v>
      </c>
      <c r="K38" s="672"/>
      <c r="L38" s="325"/>
      <c r="M38" s="673"/>
      <c r="N38" s="674"/>
      <c r="O38" s="674"/>
      <c r="P38" s="675"/>
      <c r="Q38" s="88"/>
      <c r="R38" s="88"/>
      <c r="S38" s="88"/>
      <c r="U38" s="88"/>
      <c r="V38" s="88"/>
      <c r="Y38" s="88"/>
    </row>
    <row r="39" spans="1:25" s="89" customFormat="1" ht="36" customHeight="1" x14ac:dyDescent="0.4">
      <c r="A39" s="88"/>
      <c r="B39" s="94"/>
      <c r="C39" s="293">
        <v>20</v>
      </c>
      <c r="D39" s="706" t="s">
        <v>280</v>
      </c>
      <c r="E39" s="711" t="s">
        <v>281</v>
      </c>
      <c r="F39" s="712"/>
      <c r="G39" s="713"/>
      <c r="H39" s="297">
        <v>1</v>
      </c>
      <c r="I39" s="301" t="s">
        <v>282</v>
      </c>
      <c r="J39" s="671" t="s">
        <v>283</v>
      </c>
      <c r="K39" s="672"/>
      <c r="L39" s="325"/>
      <c r="M39" s="673"/>
      <c r="N39" s="674"/>
      <c r="O39" s="674"/>
      <c r="P39" s="675"/>
      <c r="Q39" s="88"/>
      <c r="R39" s="88"/>
      <c r="S39" s="88"/>
      <c r="U39" s="88"/>
      <c r="V39" s="88"/>
      <c r="Y39" s="88"/>
    </row>
    <row r="40" spans="1:25" s="89" customFormat="1" ht="36" customHeight="1" x14ac:dyDescent="0.4">
      <c r="A40" s="88"/>
      <c r="B40" s="94"/>
      <c r="C40" s="293">
        <v>21</v>
      </c>
      <c r="D40" s="706"/>
      <c r="E40" s="714"/>
      <c r="F40" s="715"/>
      <c r="G40" s="716"/>
      <c r="H40" s="302">
        <v>2</v>
      </c>
      <c r="I40" s="304" t="s">
        <v>284</v>
      </c>
      <c r="J40" s="671" t="s">
        <v>285</v>
      </c>
      <c r="K40" s="672"/>
      <c r="L40" s="325"/>
      <c r="M40" s="673"/>
      <c r="N40" s="674"/>
      <c r="O40" s="674"/>
      <c r="P40" s="675"/>
      <c r="Q40" s="88"/>
      <c r="R40" s="88"/>
      <c r="S40" s="88"/>
      <c r="U40" s="88"/>
      <c r="V40" s="88"/>
      <c r="Y40" s="88"/>
    </row>
    <row r="41" spans="1:25" s="89" customFormat="1" ht="36" customHeight="1" x14ac:dyDescent="0.4">
      <c r="A41" s="88"/>
      <c r="B41" s="94"/>
      <c r="C41" s="295">
        <v>22</v>
      </c>
      <c r="D41" s="706"/>
      <c r="E41" s="717"/>
      <c r="F41" s="718"/>
      <c r="G41" s="719"/>
      <c r="H41" s="297">
        <v>3</v>
      </c>
      <c r="I41" s="301" t="s">
        <v>512</v>
      </c>
      <c r="J41" s="671" t="s">
        <v>290</v>
      </c>
      <c r="K41" s="672"/>
      <c r="L41" s="325"/>
      <c r="M41" s="673"/>
      <c r="N41" s="674"/>
      <c r="O41" s="674"/>
      <c r="P41" s="675"/>
      <c r="Q41" s="88"/>
      <c r="R41" s="88"/>
      <c r="S41" s="88"/>
      <c r="U41" s="88"/>
      <c r="V41" s="88"/>
      <c r="Y41" s="88"/>
    </row>
    <row r="42" spans="1:25" s="89" customFormat="1" ht="36" customHeight="1" x14ac:dyDescent="0.4">
      <c r="A42" s="88"/>
      <c r="B42" s="94"/>
      <c r="C42" s="293">
        <v>23</v>
      </c>
      <c r="D42" s="706" t="s">
        <v>286</v>
      </c>
      <c r="E42" s="732" t="s">
        <v>287</v>
      </c>
      <c r="F42" s="733"/>
      <c r="G42" s="734"/>
      <c r="H42" s="297">
        <v>1</v>
      </c>
      <c r="I42" s="301" t="s">
        <v>288</v>
      </c>
      <c r="J42" s="671" t="s">
        <v>292</v>
      </c>
      <c r="K42" s="672"/>
      <c r="L42" s="325"/>
      <c r="M42" s="673"/>
      <c r="N42" s="674"/>
      <c r="O42" s="674"/>
      <c r="P42" s="675"/>
      <c r="Q42" s="88"/>
      <c r="R42" s="88"/>
      <c r="S42" s="88"/>
      <c r="U42" s="88"/>
      <c r="V42" s="88"/>
      <c r="Y42" s="88"/>
    </row>
    <row r="43" spans="1:25" s="89" customFormat="1" ht="36" customHeight="1" x14ac:dyDescent="0.4">
      <c r="A43" s="88"/>
      <c r="B43" s="94"/>
      <c r="C43" s="295">
        <v>24</v>
      </c>
      <c r="D43" s="706"/>
      <c r="E43" s="735"/>
      <c r="F43" s="738"/>
      <c r="G43" s="737"/>
      <c r="H43" s="297">
        <v>2</v>
      </c>
      <c r="I43" s="301" t="s">
        <v>289</v>
      </c>
      <c r="J43" s="671" t="s">
        <v>295</v>
      </c>
      <c r="K43" s="672"/>
      <c r="L43" s="325"/>
      <c r="M43" s="673"/>
      <c r="N43" s="674"/>
      <c r="O43" s="674"/>
      <c r="P43" s="675"/>
      <c r="Q43" s="88"/>
      <c r="R43" s="88"/>
      <c r="S43" s="88"/>
      <c r="U43" s="88"/>
      <c r="V43" s="88"/>
      <c r="Y43" s="88"/>
    </row>
    <row r="44" spans="1:25" s="89" customFormat="1" ht="36" customHeight="1" x14ac:dyDescent="0.4">
      <c r="A44" s="88"/>
      <c r="B44" s="94"/>
      <c r="C44" s="293">
        <v>25</v>
      </c>
      <c r="D44" s="706"/>
      <c r="E44" s="678"/>
      <c r="F44" s="679"/>
      <c r="G44" s="680"/>
      <c r="H44" s="297">
        <v>3</v>
      </c>
      <c r="I44" s="301" t="s">
        <v>291</v>
      </c>
      <c r="J44" s="671" t="s">
        <v>513</v>
      </c>
      <c r="K44" s="672"/>
      <c r="L44" s="325"/>
      <c r="M44" s="673"/>
      <c r="N44" s="674"/>
      <c r="O44" s="674"/>
      <c r="P44" s="675"/>
      <c r="Q44" s="88"/>
      <c r="R44" s="88"/>
      <c r="S44" s="88"/>
      <c r="U44" s="88"/>
      <c r="V44" s="88"/>
      <c r="Y44" s="88"/>
    </row>
    <row r="45" spans="1:25" ht="36" customHeight="1" x14ac:dyDescent="0.4">
      <c r="C45" s="293">
        <v>26</v>
      </c>
      <c r="D45" s="723" t="s">
        <v>293</v>
      </c>
      <c r="E45" s="707" t="s">
        <v>294</v>
      </c>
      <c r="F45" s="301">
        <v>1</v>
      </c>
      <c r="G45" s="694" t="s">
        <v>521</v>
      </c>
      <c r="H45" s="695"/>
      <c r="I45" s="696"/>
      <c r="J45" s="671" t="s">
        <v>513</v>
      </c>
      <c r="K45" s="672"/>
      <c r="L45" s="325"/>
      <c r="M45" s="673"/>
      <c r="N45" s="674"/>
      <c r="O45" s="674"/>
      <c r="P45" s="675"/>
      <c r="Q45" s="88"/>
      <c r="R45" s="88"/>
      <c r="S45" s="88"/>
    </row>
    <row r="46" spans="1:25" ht="36" customHeight="1" x14ac:dyDescent="0.4">
      <c r="C46" s="295">
        <v>27</v>
      </c>
      <c r="D46" s="688"/>
      <c r="E46" s="691"/>
      <c r="F46" s="301">
        <v>2</v>
      </c>
      <c r="G46" s="694" t="s">
        <v>522</v>
      </c>
      <c r="H46" s="695"/>
      <c r="I46" s="696"/>
      <c r="J46" s="671" t="s">
        <v>298</v>
      </c>
      <c r="K46" s="672"/>
      <c r="L46" s="325"/>
      <c r="M46" s="673"/>
      <c r="N46" s="674"/>
      <c r="O46" s="674"/>
      <c r="P46" s="675"/>
      <c r="Q46" s="88"/>
      <c r="R46" s="88"/>
      <c r="S46" s="88"/>
    </row>
    <row r="47" spans="1:25" ht="36" customHeight="1" x14ac:dyDescent="0.4">
      <c r="C47" s="293">
        <v>28</v>
      </c>
      <c r="D47" s="723" t="s">
        <v>296</v>
      </c>
      <c r="E47" s="707" t="s">
        <v>297</v>
      </c>
      <c r="F47" s="301">
        <v>1</v>
      </c>
      <c r="G47" s="694" t="s">
        <v>523</v>
      </c>
      <c r="H47" s="695"/>
      <c r="I47" s="696"/>
      <c r="J47" s="671" t="s">
        <v>525</v>
      </c>
      <c r="K47" s="672"/>
      <c r="L47" s="325"/>
      <c r="M47" s="673"/>
      <c r="N47" s="674"/>
      <c r="O47" s="674"/>
      <c r="P47" s="675"/>
      <c r="Q47" s="88"/>
      <c r="R47" s="88"/>
      <c r="S47" s="88"/>
    </row>
    <row r="48" spans="1:25" ht="36" customHeight="1" x14ac:dyDescent="0.4">
      <c r="C48" s="295">
        <v>29</v>
      </c>
      <c r="D48" s="688"/>
      <c r="E48" s="691"/>
      <c r="F48" s="301">
        <v>2</v>
      </c>
      <c r="G48" s="694" t="s">
        <v>524</v>
      </c>
      <c r="H48" s="695"/>
      <c r="I48" s="696"/>
      <c r="J48" s="671" t="s">
        <v>525</v>
      </c>
      <c r="K48" s="672"/>
      <c r="L48" s="325"/>
      <c r="M48" s="673"/>
      <c r="N48" s="674"/>
      <c r="O48" s="674"/>
      <c r="P48" s="675"/>
      <c r="Q48" s="88"/>
      <c r="R48" s="88"/>
      <c r="S48" s="88"/>
    </row>
    <row r="49" spans="2:20" x14ac:dyDescent="0.4">
      <c r="C49" s="94"/>
      <c r="H49" s="305"/>
      <c r="Q49" s="88"/>
      <c r="R49" s="88"/>
      <c r="S49" s="88"/>
    </row>
    <row r="50" spans="2:20" x14ac:dyDescent="0.4">
      <c r="D50" s="283"/>
      <c r="E50" s="283"/>
      <c r="F50" s="288"/>
      <c r="G50" s="283"/>
      <c r="H50" s="288"/>
      <c r="I50" s="283"/>
      <c r="J50" s="283"/>
      <c r="K50" s="283"/>
      <c r="L50" s="283"/>
      <c r="M50" s="283"/>
      <c r="N50" s="283"/>
      <c r="O50" s="283"/>
      <c r="P50" s="283"/>
      <c r="Q50" s="283"/>
      <c r="R50" s="283"/>
      <c r="S50" s="283"/>
    </row>
    <row r="51" spans="2:20" x14ac:dyDescent="0.4">
      <c r="B51" s="306" t="s">
        <v>635</v>
      </c>
      <c r="C51" s="91" t="s">
        <v>299</v>
      </c>
      <c r="D51" s="289"/>
      <c r="E51" s="307"/>
      <c r="F51" s="308"/>
      <c r="G51" s="307"/>
    </row>
    <row r="52" spans="2:20" x14ac:dyDescent="0.4">
      <c r="B52" s="88"/>
      <c r="C52" s="96">
        <v>1</v>
      </c>
      <c r="D52" s="94" t="s">
        <v>300</v>
      </c>
      <c r="E52" s="94"/>
      <c r="F52" s="284"/>
      <c r="G52" s="94"/>
      <c r="H52" s="284"/>
      <c r="I52" s="94"/>
      <c r="J52" s="94"/>
      <c r="K52" s="94"/>
      <c r="L52" s="94"/>
      <c r="M52" s="94"/>
      <c r="N52" s="94"/>
      <c r="O52" s="94"/>
      <c r="P52" s="94"/>
    </row>
    <row r="53" spans="2:20" x14ac:dyDescent="0.4">
      <c r="B53" s="95"/>
      <c r="D53" s="83" t="str">
        <f>"質問６("&amp;C52&amp;")選択肢"</f>
        <v>質問６(1)選択肢</v>
      </c>
      <c r="E53" s="286"/>
      <c r="F53" s="287"/>
      <c r="G53" s="286"/>
      <c r="H53" s="287"/>
      <c r="I53" s="286"/>
      <c r="J53" s="286"/>
      <c r="K53" s="286"/>
      <c r="L53" s="286"/>
      <c r="M53" s="286"/>
      <c r="N53" s="286"/>
      <c r="O53" s="286"/>
      <c r="P53" s="286"/>
    </row>
    <row r="54" spans="2:20" ht="19.5" thickBot="1" x14ac:dyDescent="0.45">
      <c r="B54" s="95"/>
      <c r="C54" s="52"/>
      <c r="D54" s="88" t="s">
        <v>231</v>
      </c>
      <c r="E54" s="53"/>
      <c r="F54" s="54"/>
      <c r="G54" s="53"/>
      <c r="H54" s="54"/>
      <c r="I54" s="53"/>
      <c r="J54" s="53"/>
      <c r="K54" s="53"/>
      <c r="L54" s="53"/>
      <c r="M54" s="53"/>
      <c r="N54" s="657" t="str">
        <f>$B$51&amp;"("&amp;C52&amp;")回答欄"</f>
        <v>質問６(1)回答欄</v>
      </c>
      <c r="O54" s="658"/>
      <c r="P54" s="659"/>
    </row>
    <row r="55" spans="2:20" ht="19.5" thickTop="1" x14ac:dyDescent="0.4">
      <c r="B55" s="95"/>
      <c r="D55" s="88" t="s">
        <v>232</v>
      </c>
      <c r="N55" s="663"/>
      <c r="O55" s="664"/>
      <c r="P55" s="665"/>
    </row>
    <row r="56" spans="2:20" x14ac:dyDescent="0.4">
      <c r="C56" s="94"/>
      <c r="Q56" s="88"/>
      <c r="R56" s="88"/>
      <c r="S56" s="88"/>
    </row>
    <row r="57" spans="2:20" x14ac:dyDescent="0.4">
      <c r="C57" s="96">
        <v>2</v>
      </c>
      <c r="D57" s="94" t="s">
        <v>638</v>
      </c>
      <c r="Q57" s="88"/>
      <c r="R57" s="88"/>
      <c r="S57" s="88"/>
    </row>
    <row r="58" spans="2:20" x14ac:dyDescent="0.4">
      <c r="C58" s="96">
        <v>3</v>
      </c>
      <c r="D58" s="289" t="s">
        <v>636</v>
      </c>
      <c r="Q58" s="88"/>
      <c r="R58" s="88"/>
      <c r="S58" s="88"/>
    </row>
    <row r="59" spans="2:20" x14ac:dyDescent="0.4">
      <c r="B59" s="95"/>
      <c r="D59" s="94" t="s">
        <v>301</v>
      </c>
    </row>
    <row r="60" spans="2:20" x14ac:dyDescent="0.4">
      <c r="L60" s="290" t="str">
        <f>$B$51&amp;"("&amp;C57&amp;")回答欄"</f>
        <v>質問６(2)回答欄</v>
      </c>
      <c r="M60" s="666" t="str">
        <f>$B$51&amp;"("&amp;C58&amp;")回答欄"</f>
        <v>質問６(3)回答欄</v>
      </c>
      <c r="N60" s="666"/>
      <c r="O60" s="666"/>
      <c r="P60" s="666"/>
      <c r="Q60" s="88"/>
      <c r="R60" s="88"/>
      <c r="S60" s="88"/>
    </row>
    <row r="61" spans="2:20" ht="19.5" thickBot="1" x14ac:dyDescent="0.45">
      <c r="C61" s="309" t="s">
        <v>237</v>
      </c>
      <c r="D61" s="362" t="s">
        <v>238</v>
      </c>
      <c r="E61" s="364"/>
      <c r="F61" s="676" t="s">
        <v>239</v>
      </c>
      <c r="G61" s="676"/>
      <c r="H61" s="362" t="s">
        <v>240</v>
      </c>
      <c r="I61" s="363"/>
      <c r="J61" s="676" t="s">
        <v>241</v>
      </c>
      <c r="K61" s="676"/>
      <c r="L61" s="292" t="s">
        <v>242</v>
      </c>
      <c r="M61" s="677" t="s">
        <v>243</v>
      </c>
      <c r="N61" s="677"/>
      <c r="O61" s="677"/>
      <c r="P61" s="677"/>
      <c r="Q61" s="88"/>
      <c r="R61" s="88"/>
      <c r="S61" s="88"/>
      <c r="T61" s="89" t="s">
        <v>233</v>
      </c>
    </row>
    <row r="62" spans="2:20" ht="36" customHeight="1" thickTop="1" x14ac:dyDescent="0.4">
      <c r="B62" s="310"/>
      <c r="C62" s="311">
        <v>1</v>
      </c>
      <c r="D62" s="729" t="s">
        <v>244</v>
      </c>
      <c r="E62" s="730" t="s">
        <v>302</v>
      </c>
      <c r="F62" s="731">
        <v>1</v>
      </c>
      <c r="G62" s="730" t="s">
        <v>303</v>
      </c>
      <c r="H62" s="312">
        <v>1</v>
      </c>
      <c r="I62" s="313" t="s">
        <v>304</v>
      </c>
      <c r="J62" s="739" t="s">
        <v>305</v>
      </c>
      <c r="K62" s="740"/>
      <c r="L62" s="324"/>
      <c r="M62" s="741" t="s">
        <v>701</v>
      </c>
      <c r="N62" s="741"/>
      <c r="O62" s="741"/>
      <c r="P62" s="741"/>
      <c r="Q62" s="88"/>
      <c r="R62" s="88"/>
      <c r="S62" s="88"/>
    </row>
    <row r="63" spans="2:20" ht="36" customHeight="1" x14ac:dyDescent="0.4">
      <c r="B63" s="310"/>
      <c r="C63" s="301">
        <f>C62+1</f>
        <v>2</v>
      </c>
      <c r="D63" s="706"/>
      <c r="E63" s="725"/>
      <c r="F63" s="724"/>
      <c r="G63" s="725"/>
      <c r="H63" s="297">
        <v>2</v>
      </c>
      <c r="I63" s="314" t="s">
        <v>306</v>
      </c>
      <c r="J63" s="667" t="s">
        <v>307</v>
      </c>
      <c r="K63" s="668"/>
      <c r="L63" s="325"/>
      <c r="M63" s="669"/>
      <c r="N63" s="669"/>
      <c r="O63" s="669"/>
      <c r="P63" s="669"/>
      <c r="Q63" s="88"/>
      <c r="R63" s="88"/>
      <c r="S63" s="88"/>
    </row>
    <row r="64" spans="2:20" ht="36" customHeight="1" x14ac:dyDescent="0.4">
      <c r="B64" s="310"/>
      <c r="C64" s="301">
        <f t="shared" ref="C64:C97" si="0">C63+1</f>
        <v>3</v>
      </c>
      <c r="D64" s="706"/>
      <c r="E64" s="725"/>
      <c r="F64" s="724">
        <v>2</v>
      </c>
      <c r="G64" s="725" t="s">
        <v>308</v>
      </c>
      <c r="H64" s="297">
        <v>1</v>
      </c>
      <c r="I64" s="314" t="s">
        <v>309</v>
      </c>
      <c r="J64" s="667" t="s">
        <v>307</v>
      </c>
      <c r="K64" s="668"/>
      <c r="L64" s="325"/>
      <c r="M64" s="669"/>
      <c r="N64" s="669"/>
      <c r="O64" s="669"/>
      <c r="P64" s="669"/>
      <c r="Q64" s="88"/>
      <c r="R64" s="88"/>
      <c r="S64" s="88"/>
    </row>
    <row r="65" spans="2:19" ht="36" customHeight="1" x14ac:dyDescent="0.4">
      <c r="B65" s="310"/>
      <c r="C65" s="301">
        <f t="shared" si="0"/>
        <v>4</v>
      </c>
      <c r="D65" s="706"/>
      <c r="E65" s="725"/>
      <c r="F65" s="724"/>
      <c r="G65" s="725"/>
      <c r="H65" s="297">
        <v>2</v>
      </c>
      <c r="I65" s="314" t="s">
        <v>310</v>
      </c>
      <c r="J65" s="667" t="s">
        <v>312</v>
      </c>
      <c r="K65" s="668"/>
      <c r="L65" s="325"/>
      <c r="M65" s="669"/>
      <c r="N65" s="669"/>
      <c r="O65" s="669"/>
      <c r="P65" s="669"/>
      <c r="Q65" s="88"/>
      <c r="R65" s="88"/>
      <c r="S65" s="88"/>
    </row>
    <row r="66" spans="2:19" ht="36" customHeight="1" x14ac:dyDescent="0.4">
      <c r="B66" s="310"/>
      <c r="C66" s="301">
        <f t="shared" si="0"/>
        <v>5</v>
      </c>
      <c r="D66" s="706"/>
      <c r="E66" s="725"/>
      <c r="F66" s="301">
        <v>3</v>
      </c>
      <c r="G66" s="694" t="s">
        <v>311</v>
      </c>
      <c r="H66" s="695"/>
      <c r="I66" s="696"/>
      <c r="J66" s="671" t="s">
        <v>526</v>
      </c>
      <c r="K66" s="672"/>
      <c r="L66" s="325"/>
      <c r="M66" s="669"/>
      <c r="N66" s="669"/>
      <c r="O66" s="669"/>
      <c r="P66" s="669"/>
      <c r="Q66" s="88"/>
      <c r="R66" s="88"/>
      <c r="S66" s="88"/>
    </row>
    <row r="67" spans="2:19" ht="36" customHeight="1" x14ac:dyDescent="0.4">
      <c r="B67" s="310"/>
      <c r="C67" s="301">
        <f t="shared" si="0"/>
        <v>6</v>
      </c>
      <c r="D67" s="706"/>
      <c r="E67" s="725"/>
      <c r="F67" s="301">
        <v>4</v>
      </c>
      <c r="G67" s="694" t="s">
        <v>313</v>
      </c>
      <c r="H67" s="695"/>
      <c r="I67" s="696"/>
      <c r="J67" s="671" t="s">
        <v>315</v>
      </c>
      <c r="K67" s="672"/>
      <c r="L67" s="325"/>
      <c r="M67" s="669"/>
      <c r="N67" s="669"/>
      <c r="O67" s="669"/>
      <c r="P67" s="669"/>
      <c r="Q67" s="88"/>
      <c r="R67" s="88"/>
      <c r="S67" s="88"/>
    </row>
    <row r="68" spans="2:19" ht="36" customHeight="1" x14ac:dyDescent="0.4">
      <c r="C68" s="301">
        <f t="shared" si="0"/>
        <v>7</v>
      </c>
      <c r="D68" s="723" t="s">
        <v>253</v>
      </c>
      <c r="E68" s="708" t="s">
        <v>314</v>
      </c>
      <c r="F68" s="707">
        <v>1</v>
      </c>
      <c r="G68" s="714" t="s">
        <v>303</v>
      </c>
      <c r="H68" s="315">
        <v>1</v>
      </c>
      <c r="I68" s="316" t="s">
        <v>528</v>
      </c>
      <c r="J68" s="667" t="s">
        <v>315</v>
      </c>
      <c r="K68" s="668"/>
      <c r="L68" s="325"/>
      <c r="M68" s="669"/>
      <c r="N68" s="669"/>
      <c r="O68" s="669"/>
      <c r="P68" s="669"/>
      <c r="Q68" s="88"/>
      <c r="R68" s="88"/>
      <c r="S68" s="88"/>
    </row>
    <row r="69" spans="2:19" ht="36" customHeight="1" x14ac:dyDescent="0.4">
      <c r="C69" s="301">
        <f t="shared" si="0"/>
        <v>8</v>
      </c>
      <c r="D69" s="687"/>
      <c r="E69" s="709"/>
      <c r="F69" s="690"/>
      <c r="G69" s="714"/>
      <c r="H69" s="297">
        <v>2</v>
      </c>
      <c r="I69" s="314" t="s">
        <v>527</v>
      </c>
      <c r="J69" s="667" t="s">
        <v>315</v>
      </c>
      <c r="K69" s="668"/>
      <c r="L69" s="325"/>
      <c r="M69" s="669"/>
      <c r="N69" s="669"/>
      <c r="O69" s="669"/>
      <c r="P69" s="669"/>
      <c r="Q69" s="88"/>
      <c r="R69" s="88"/>
      <c r="S69" s="88"/>
    </row>
    <row r="70" spans="2:19" ht="36" customHeight="1" x14ac:dyDescent="0.4">
      <c r="C70" s="301">
        <f t="shared" si="0"/>
        <v>9</v>
      </c>
      <c r="D70" s="687"/>
      <c r="E70" s="709"/>
      <c r="F70" s="691"/>
      <c r="G70" s="717"/>
      <c r="H70" s="297">
        <v>3</v>
      </c>
      <c r="I70" s="314" t="s">
        <v>529</v>
      </c>
      <c r="J70" s="667" t="s">
        <v>315</v>
      </c>
      <c r="K70" s="668"/>
      <c r="L70" s="325"/>
      <c r="M70" s="669"/>
      <c r="N70" s="669"/>
      <c r="O70" s="669"/>
      <c r="P70" s="669"/>
      <c r="Q70" s="88"/>
      <c r="R70" s="88"/>
      <c r="S70" s="88"/>
    </row>
    <row r="71" spans="2:19" ht="36" customHeight="1" x14ac:dyDescent="0.4">
      <c r="C71" s="301">
        <f>C70+1</f>
        <v>10</v>
      </c>
      <c r="D71" s="687"/>
      <c r="E71" s="709"/>
      <c r="F71" s="707">
        <v>2</v>
      </c>
      <c r="G71" s="711" t="s">
        <v>308</v>
      </c>
      <c r="H71" s="297">
        <v>1</v>
      </c>
      <c r="I71" s="314" t="s">
        <v>528</v>
      </c>
      <c r="J71" s="667" t="s">
        <v>315</v>
      </c>
      <c r="K71" s="668"/>
      <c r="L71" s="325"/>
      <c r="M71" s="669"/>
      <c r="N71" s="669"/>
      <c r="O71" s="669"/>
      <c r="P71" s="669"/>
      <c r="Q71" s="88"/>
      <c r="R71" s="88"/>
      <c r="S71" s="88"/>
    </row>
    <row r="72" spans="2:19" ht="36" customHeight="1" x14ac:dyDescent="0.4">
      <c r="C72" s="301">
        <f t="shared" si="0"/>
        <v>11</v>
      </c>
      <c r="D72" s="687"/>
      <c r="E72" s="709"/>
      <c r="F72" s="691"/>
      <c r="G72" s="717"/>
      <c r="H72" s="297">
        <v>2</v>
      </c>
      <c r="I72" s="314" t="s">
        <v>321</v>
      </c>
      <c r="J72" s="667" t="s">
        <v>315</v>
      </c>
      <c r="K72" s="668"/>
      <c r="L72" s="325"/>
      <c r="M72" s="669"/>
      <c r="N72" s="669"/>
      <c r="O72" s="669"/>
      <c r="P72" s="669"/>
      <c r="Q72" s="88"/>
      <c r="R72" s="88"/>
      <c r="S72" s="88"/>
    </row>
    <row r="73" spans="2:19" ht="36" customHeight="1" x14ac:dyDescent="0.4">
      <c r="C73" s="301">
        <f t="shared" si="0"/>
        <v>12</v>
      </c>
      <c r="D73" s="687"/>
      <c r="E73" s="709"/>
      <c r="F73" s="707">
        <v>3</v>
      </c>
      <c r="G73" s="711" t="s">
        <v>530</v>
      </c>
      <c r="H73" s="297">
        <v>1</v>
      </c>
      <c r="I73" s="314" t="s">
        <v>531</v>
      </c>
      <c r="J73" s="667" t="s">
        <v>319</v>
      </c>
      <c r="K73" s="668"/>
      <c r="L73" s="325"/>
      <c r="M73" s="669"/>
      <c r="N73" s="669"/>
      <c r="O73" s="669"/>
      <c r="P73" s="669"/>
      <c r="Q73" s="88"/>
      <c r="R73" s="88"/>
      <c r="S73" s="88"/>
    </row>
    <row r="74" spans="2:19" ht="36" customHeight="1" x14ac:dyDescent="0.4">
      <c r="C74" s="301">
        <f t="shared" si="0"/>
        <v>13</v>
      </c>
      <c r="D74" s="688"/>
      <c r="E74" s="710"/>
      <c r="F74" s="691"/>
      <c r="G74" s="717"/>
      <c r="H74" s="297">
        <v>2</v>
      </c>
      <c r="I74" s="314" t="s">
        <v>532</v>
      </c>
      <c r="J74" s="667" t="s">
        <v>319</v>
      </c>
      <c r="K74" s="668"/>
      <c r="L74" s="325"/>
      <c r="M74" s="669"/>
      <c r="N74" s="669"/>
      <c r="O74" s="669"/>
      <c r="P74" s="669"/>
      <c r="Q74" s="88"/>
      <c r="R74" s="88"/>
      <c r="S74" s="88"/>
    </row>
    <row r="75" spans="2:19" ht="36" customHeight="1" x14ac:dyDescent="0.4">
      <c r="C75" s="301">
        <f t="shared" si="0"/>
        <v>14</v>
      </c>
      <c r="D75" s="706" t="s">
        <v>268</v>
      </c>
      <c r="E75" s="725" t="s">
        <v>316</v>
      </c>
      <c r="F75" s="724">
        <v>1</v>
      </c>
      <c r="G75" s="725" t="s">
        <v>317</v>
      </c>
      <c r="H75" s="297">
        <v>1</v>
      </c>
      <c r="I75" s="317" t="s">
        <v>318</v>
      </c>
      <c r="J75" s="667" t="s">
        <v>319</v>
      </c>
      <c r="K75" s="668"/>
      <c r="L75" s="325"/>
      <c r="M75" s="669"/>
      <c r="N75" s="669"/>
      <c r="O75" s="669"/>
      <c r="P75" s="669"/>
      <c r="Q75" s="88"/>
      <c r="R75" s="88"/>
      <c r="S75" s="88"/>
    </row>
    <row r="76" spans="2:19" ht="36" customHeight="1" x14ac:dyDescent="0.4">
      <c r="C76" s="301">
        <f t="shared" si="0"/>
        <v>15</v>
      </c>
      <c r="D76" s="706"/>
      <c r="E76" s="725"/>
      <c r="F76" s="724"/>
      <c r="G76" s="725"/>
      <c r="H76" s="297">
        <v>2</v>
      </c>
      <c r="I76" s="314" t="s">
        <v>320</v>
      </c>
      <c r="J76" s="667" t="s">
        <v>319</v>
      </c>
      <c r="K76" s="668"/>
      <c r="L76" s="325"/>
      <c r="M76" s="669"/>
      <c r="N76" s="669"/>
      <c r="O76" s="669"/>
      <c r="P76" s="669"/>
      <c r="Q76" s="88"/>
      <c r="R76" s="88"/>
      <c r="S76" s="88"/>
    </row>
    <row r="77" spans="2:19" ht="36" customHeight="1" x14ac:dyDescent="0.4">
      <c r="C77" s="301">
        <f t="shared" si="0"/>
        <v>16</v>
      </c>
      <c r="D77" s="706"/>
      <c r="E77" s="725"/>
      <c r="F77" s="301">
        <v>2</v>
      </c>
      <c r="G77" s="726" t="s">
        <v>321</v>
      </c>
      <c r="H77" s="727"/>
      <c r="I77" s="728"/>
      <c r="J77" s="667" t="s">
        <v>533</v>
      </c>
      <c r="K77" s="668"/>
      <c r="L77" s="325"/>
      <c r="M77" s="669"/>
      <c r="N77" s="669"/>
      <c r="O77" s="669"/>
      <c r="P77" s="669"/>
      <c r="Q77" s="88"/>
      <c r="R77" s="88"/>
      <c r="S77" s="88"/>
    </row>
    <row r="78" spans="2:19" ht="36" customHeight="1" x14ac:dyDescent="0.4">
      <c r="C78" s="301">
        <f t="shared" si="0"/>
        <v>17</v>
      </c>
      <c r="D78" s="723" t="s">
        <v>280</v>
      </c>
      <c r="E78" s="732" t="s">
        <v>322</v>
      </c>
      <c r="F78" s="733"/>
      <c r="G78" s="734"/>
      <c r="H78" s="297">
        <v>1</v>
      </c>
      <c r="I78" s="314" t="s">
        <v>536</v>
      </c>
      <c r="J78" s="667" t="s">
        <v>537</v>
      </c>
      <c r="K78" s="668"/>
      <c r="L78" s="325"/>
      <c r="M78" s="669"/>
      <c r="N78" s="669"/>
      <c r="O78" s="669"/>
      <c r="P78" s="669"/>
      <c r="Q78" s="88"/>
      <c r="R78" s="88"/>
      <c r="S78" s="88"/>
    </row>
    <row r="79" spans="2:19" ht="36" customHeight="1" x14ac:dyDescent="0.4">
      <c r="C79" s="301">
        <f t="shared" si="0"/>
        <v>18</v>
      </c>
      <c r="D79" s="687"/>
      <c r="E79" s="735"/>
      <c r="F79" s="736"/>
      <c r="G79" s="737"/>
      <c r="H79" s="297">
        <v>2</v>
      </c>
      <c r="I79" s="314" t="s">
        <v>534</v>
      </c>
      <c r="J79" s="667" t="s">
        <v>538</v>
      </c>
      <c r="K79" s="668"/>
      <c r="L79" s="325"/>
      <c r="M79" s="669"/>
      <c r="N79" s="669"/>
      <c r="O79" s="669"/>
      <c r="P79" s="669"/>
      <c r="Q79" s="88"/>
      <c r="R79" s="88"/>
      <c r="S79" s="88"/>
    </row>
    <row r="80" spans="2:19" ht="36" customHeight="1" x14ac:dyDescent="0.4">
      <c r="C80" s="301">
        <f t="shared" si="0"/>
        <v>19</v>
      </c>
      <c r="D80" s="688"/>
      <c r="E80" s="678"/>
      <c r="F80" s="679"/>
      <c r="G80" s="680"/>
      <c r="H80" s="297">
        <v>3</v>
      </c>
      <c r="I80" s="314" t="s">
        <v>535</v>
      </c>
      <c r="J80" s="667" t="s">
        <v>539</v>
      </c>
      <c r="K80" s="668"/>
      <c r="L80" s="325"/>
      <c r="M80" s="669"/>
      <c r="N80" s="669"/>
      <c r="O80" s="669"/>
      <c r="P80" s="669"/>
      <c r="Q80" s="88"/>
      <c r="R80" s="88"/>
      <c r="S80" s="88"/>
    </row>
    <row r="81" spans="3:19" ht="36" customHeight="1" x14ac:dyDescent="0.4">
      <c r="C81" s="301">
        <f t="shared" si="0"/>
        <v>20</v>
      </c>
      <c r="D81" s="706" t="s">
        <v>286</v>
      </c>
      <c r="E81" s="724" t="s">
        <v>323</v>
      </c>
      <c r="F81" s="724"/>
      <c r="G81" s="724"/>
      <c r="H81" s="297">
        <v>1</v>
      </c>
      <c r="I81" s="314" t="s">
        <v>324</v>
      </c>
      <c r="J81" s="667" t="s">
        <v>325</v>
      </c>
      <c r="K81" s="668"/>
      <c r="L81" s="325"/>
      <c r="M81" s="669"/>
      <c r="N81" s="669"/>
      <c r="O81" s="669"/>
      <c r="P81" s="669"/>
      <c r="Q81" s="88"/>
      <c r="R81" s="88"/>
      <c r="S81" s="88"/>
    </row>
    <row r="82" spans="3:19" ht="36" customHeight="1" x14ac:dyDescent="0.4">
      <c r="C82" s="301">
        <f t="shared" si="0"/>
        <v>21</v>
      </c>
      <c r="D82" s="706"/>
      <c r="E82" s="724"/>
      <c r="F82" s="724"/>
      <c r="G82" s="724"/>
      <c r="H82" s="297">
        <v>2</v>
      </c>
      <c r="I82" s="314" t="s">
        <v>326</v>
      </c>
      <c r="J82" s="667" t="s">
        <v>327</v>
      </c>
      <c r="K82" s="668"/>
      <c r="L82" s="325"/>
      <c r="M82" s="669"/>
      <c r="N82" s="669"/>
      <c r="O82" s="669"/>
      <c r="P82" s="669"/>
      <c r="Q82" s="88"/>
      <c r="R82" s="88"/>
      <c r="S82" s="88"/>
    </row>
    <row r="83" spans="3:19" ht="36" customHeight="1" x14ac:dyDescent="0.4">
      <c r="C83" s="301">
        <f t="shared" si="0"/>
        <v>22</v>
      </c>
      <c r="D83" s="706"/>
      <c r="E83" s="724"/>
      <c r="F83" s="724"/>
      <c r="G83" s="724"/>
      <c r="H83" s="297">
        <v>3</v>
      </c>
      <c r="I83" s="314" t="s">
        <v>328</v>
      </c>
      <c r="J83" s="667" t="s">
        <v>331</v>
      </c>
      <c r="K83" s="668"/>
      <c r="L83" s="325"/>
      <c r="M83" s="669"/>
      <c r="N83" s="669"/>
      <c r="O83" s="669"/>
      <c r="P83" s="669"/>
      <c r="Q83" s="88"/>
      <c r="R83" s="88"/>
      <c r="S83" s="88"/>
    </row>
    <row r="84" spans="3:19" ht="36" customHeight="1" x14ac:dyDescent="0.4">
      <c r="C84" s="301">
        <f t="shared" si="0"/>
        <v>23</v>
      </c>
      <c r="D84" s="706" t="s">
        <v>293</v>
      </c>
      <c r="E84" s="724" t="s">
        <v>329</v>
      </c>
      <c r="F84" s="724"/>
      <c r="G84" s="724"/>
      <c r="H84" s="297">
        <v>1</v>
      </c>
      <c r="I84" s="314" t="s">
        <v>330</v>
      </c>
      <c r="J84" s="667" t="s">
        <v>333</v>
      </c>
      <c r="K84" s="668"/>
      <c r="L84" s="325"/>
      <c r="M84" s="669"/>
      <c r="N84" s="669"/>
      <c r="O84" s="669"/>
      <c r="P84" s="669"/>
      <c r="Q84" s="88"/>
      <c r="R84" s="88"/>
      <c r="S84" s="88"/>
    </row>
    <row r="85" spans="3:19" ht="36" customHeight="1" x14ac:dyDescent="0.4">
      <c r="C85" s="301">
        <f t="shared" si="0"/>
        <v>24</v>
      </c>
      <c r="D85" s="706"/>
      <c r="E85" s="724"/>
      <c r="F85" s="724"/>
      <c r="G85" s="724"/>
      <c r="H85" s="297">
        <v>2</v>
      </c>
      <c r="I85" s="314" t="s">
        <v>332</v>
      </c>
      <c r="J85" s="667" t="s">
        <v>333</v>
      </c>
      <c r="K85" s="668"/>
      <c r="L85" s="325"/>
      <c r="M85" s="669"/>
      <c r="N85" s="669"/>
      <c r="O85" s="669"/>
      <c r="P85" s="669"/>
      <c r="Q85" s="88"/>
      <c r="R85" s="88"/>
      <c r="S85" s="88"/>
    </row>
    <row r="86" spans="3:19" ht="36" customHeight="1" x14ac:dyDescent="0.4">
      <c r="C86" s="301">
        <f t="shared" si="0"/>
        <v>25</v>
      </c>
      <c r="D86" s="706" t="s">
        <v>296</v>
      </c>
      <c r="E86" s="724" t="s">
        <v>334</v>
      </c>
      <c r="F86" s="724"/>
      <c r="G86" s="724"/>
      <c r="H86" s="297">
        <v>1</v>
      </c>
      <c r="I86" s="314" t="s">
        <v>335</v>
      </c>
      <c r="J86" s="667" t="s">
        <v>339</v>
      </c>
      <c r="K86" s="668"/>
      <c r="L86" s="325"/>
      <c r="M86" s="669"/>
      <c r="N86" s="669"/>
      <c r="O86" s="669"/>
      <c r="P86" s="669"/>
      <c r="Q86" s="88"/>
      <c r="R86" s="88"/>
      <c r="S86" s="88"/>
    </row>
    <row r="87" spans="3:19" ht="36" customHeight="1" x14ac:dyDescent="0.4">
      <c r="C87" s="301">
        <f t="shared" si="0"/>
        <v>26</v>
      </c>
      <c r="D87" s="706"/>
      <c r="E87" s="724"/>
      <c r="F87" s="724"/>
      <c r="G87" s="724"/>
      <c r="H87" s="297">
        <v>2</v>
      </c>
      <c r="I87" s="314" t="s">
        <v>336</v>
      </c>
      <c r="J87" s="667" t="s">
        <v>339</v>
      </c>
      <c r="K87" s="668"/>
      <c r="L87" s="325"/>
      <c r="M87" s="669"/>
      <c r="N87" s="669"/>
      <c r="O87" s="669"/>
      <c r="P87" s="669"/>
      <c r="Q87" s="88"/>
      <c r="R87" s="88"/>
      <c r="S87" s="88"/>
    </row>
    <row r="88" spans="3:19" ht="36" customHeight="1" x14ac:dyDescent="0.4">
      <c r="C88" s="301">
        <f>C87+1</f>
        <v>27</v>
      </c>
      <c r="D88" s="706"/>
      <c r="E88" s="724"/>
      <c r="F88" s="724"/>
      <c r="G88" s="724"/>
      <c r="H88" s="297">
        <v>3</v>
      </c>
      <c r="I88" s="314" t="s">
        <v>337</v>
      </c>
      <c r="J88" s="667" t="s">
        <v>339</v>
      </c>
      <c r="K88" s="668"/>
      <c r="L88" s="325"/>
      <c r="M88" s="669"/>
      <c r="N88" s="669"/>
      <c r="O88" s="669"/>
      <c r="P88" s="669"/>
      <c r="Q88" s="88"/>
      <c r="R88" s="88"/>
      <c r="S88" s="88"/>
    </row>
    <row r="89" spans="3:19" ht="36" customHeight="1" x14ac:dyDescent="0.4">
      <c r="C89" s="301">
        <f t="shared" si="0"/>
        <v>28</v>
      </c>
      <c r="D89" s="706"/>
      <c r="E89" s="724"/>
      <c r="F89" s="724"/>
      <c r="G89" s="724"/>
      <c r="H89" s="297">
        <v>4</v>
      </c>
      <c r="I89" s="314" t="s">
        <v>338</v>
      </c>
      <c r="J89" s="667" t="s">
        <v>342</v>
      </c>
      <c r="K89" s="668"/>
      <c r="L89" s="325"/>
      <c r="M89" s="669"/>
      <c r="N89" s="669"/>
      <c r="O89" s="669"/>
      <c r="P89" s="669"/>
      <c r="Q89" s="88"/>
      <c r="R89" s="88"/>
      <c r="S89" s="88"/>
    </row>
    <row r="90" spans="3:19" ht="36" customHeight="1" x14ac:dyDescent="0.4">
      <c r="C90" s="301">
        <f t="shared" si="0"/>
        <v>29</v>
      </c>
      <c r="D90" s="706"/>
      <c r="E90" s="724"/>
      <c r="F90" s="724"/>
      <c r="G90" s="724"/>
      <c r="H90" s="297">
        <v>5</v>
      </c>
      <c r="I90" s="314" t="s">
        <v>340</v>
      </c>
      <c r="J90" s="667" t="s">
        <v>344</v>
      </c>
      <c r="K90" s="668"/>
      <c r="L90" s="325"/>
      <c r="M90" s="669"/>
      <c r="N90" s="669"/>
      <c r="O90" s="669"/>
      <c r="P90" s="669"/>
      <c r="Q90" s="88"/>
      <c r="R90" s="88"/>
      <c r="S90" s="88"/>
    </row>
    <row r="91" spans="3:19" ht="36" customHeight="1" x14ac:dyDescent="0.4">
      <c r="C91" s="301">
        <f t="shared" si="0"/>
        <v>30</v>
      </c>
      <c r="D91" s="706"/>
      <c r="E91" s="724"/>
      <c r="F91" s="724"/>
      <c r="G91" s="724"/>
      <c r="H91" s="297">
        <v>6</v>
      </c>
      <c r="I91" s="314" t="s">
        <v>341</v>
      </c>
      <c r="J91" s="667" t="s">
        <v>344</v>
      </c>
      <c r="K91" s="668"/>
      <c r="L91" s="325"/>
      <c r="M91" s="669"/>
      <c r="N91" s="669"/>
      <c r="O91" s="669"/>
      <c r="P91" s="669"/>
      <c r="Q91" s="88"/>
      <c r="R91" s="88"/>
      <c r="S91" s="88"/>
    </row>
    <row r="92" spans="3:19" ht="36" customHeight="1" x14ac:dyDescent="0.4">
      <c r="C92" s="301">
        <f t="shared" si="0"/>
        <v>31</v>
      </c>
      <c r="D92" s="706"/>
      <c r="E92" s="724"/>
      <c r="F92" s="724"/>
      <c r="G92" s="724"/>
      <c r="H92" s="297">
        <v>7</v>
      </c>
      <c r="I92" s="314" t="s">
        <v>343</v>
      </c>
      <c r="J92" s="667" t="s">
        <v>346</v>
      </c>
      <c r="K92" s="668"/>
      <c r="L92" s="325"/>
      <c r="M92" s="669"/>
      <c r="N92" s="669"/>
      <c r="O92" s="669"/>
      <c r="P92" s="669"/>
      <c r="Q92" s="88"/>
      <c r="R92" s="88"/>
      <c r="S92" s="88"/>
    </row>
    <row r="93" spans="3:19" ht="36" customHeight="1" x14ac:dyDescent="0.4">
      <c r="C93" s="301">
        <f t="shared" si="0"/>
        <v>32</v>
      </c>
      <c r="D93" s="706"/>
      <c r="E93" s="724"/>
      <c r="F93" s="724"/>
      <c r="G93" s="724"/>
      <c r="H93" s="297">
        <v>8</v>
      </c>
      <c r="I93" s="314" t="s">
        <v>345</v>
      </c>
      <c r="J93" s="667" t="s">
        <v>540</v>
      </c>
      <c r="K93" s="668"/>
      <c r="L93" s="325"/>
      <c r="M93" s="669"/>
      <c r="N93" s="669"/>
      <c r="O93" s="669"/>
      <c r="P93" s="669"/>
      <c r="Q93" s="88"/>
      <c r="R93" s="88"/>
      <c r="S93" s="88"/>
    </row>
    <row r="94" spans="3:19" ht="36" customHeight="1" x14ac:dyDescent="0.4">
      <c r="C94" s="301">
        <f t="shared" si="0"/>
        <v>33</v>
      </c>
      <c r="D94" s="723" t="s">
        <v>347</v>
      </c>
      <c r="E94" s="732" t="s">
        <v>348</v>
      </c>
      <c r="F94" s="733"/>
      <c r="G94" s="734"/>
      <c r="H94" s="297">
        <v>1</v>
      </c>
      <c r="I94" s="314" t="s">
        <v>542</v>
      </c>
      <c r="J94" s="667" t="s">
        <v>544</v>
      </c>
      <c r="K94" s="668"/>
      <c r="L94" s="325"/>
      <c r="M94" s="669"/>
      <c r="N94" s="669"/>
      <c r="O94" s="669"/>
      <c r="P94" s="669"/>
      <c r="Q94" s="88"/>
      <c r="R94" s="88"/>
      <c r="S94" s="88"/>
    </row>
    <row r="95" spans="3:19" ht="36" customHeight="1" x14ac:dyDescent="0.4">
      <c r="C95" s="301">
        <f t="shared" si="0"/>
        <v>34</v>
      </c>
      <c r="D95" s="687"/>
      <c r="E95" s="735"/>
      <c r="F95" s="736"/>
      <c r="G95" s="737"/>
      <c r="H95" s="297">
        <v>2</v>
      </c>
      <c r="I95" s="314" t="s">
        <v>543</v>
      </c>
      <c r="J95" s="671" t="s">
        <v>351</v>
      </c>
      <c r="K95" s="672"/>
      <c r="L95" s="325"/>
      <c r="M95" s="669"/>
      <c r="N95" s="669"/>
      <c r="O95" s="669"/>
      <c r="P95" s="669"/>
      <c r="Q95" s="88"/>
      <c r="R95" s="88"/>
      <c r="S95" s="88"/>
    </row>
    <row r="96" spans="3:19" ht="36" customHeight="1" x14ac:dyDescent="0.4">
      <c r="C96" s="301">
        <f t="shared" si="0"/>
        <v>35</v>
      </c>
      <c r="D96" s="688"/>
      <c r="E96" s="678"/>
      <c r="F96" s="679"/>
      <c r="G96" s="680"/>
      <c r="H96" s="297">
        <v>2</v>
      </c>
      <c r="I96" s="314" t="s">
        <v>545</v>
      </c>
      <c r="J96" s="671" t="s">
        <v>541</v>
      </c>
      <c r="K96" s="672"/>
      <c r="L96" s="325"/>
      <c r="M96" s="669"/>
      <c r="N96" s="669"/>
      <c r="O96" s="669"/>
      <c r="P96" s="669"/>
      <c r="Q96" s="88"/>
      <c r="R96" s="88"/>
      <c r="S96" s="88"/>
    </row>
    <row r="97" spans="2:19" ht="36" customHeight="1" x14ac:dyDescent="0.4">
      <c r="C97" s="301">
        <f t="shared" si="0"/>
        <v>36</v>
      </c>
      <c r="D97" s="318" t="s">
        <v>349</v>
      </c>
      <c r="E97" s="694" t="s">
        <v>350</v>
      </c>
      <c r="F97" s="695"/>
      <c r="G97" s="695"/>
      <c r="H97" s="695"/>
      <c r="I97" s="695"/>
      <c r="J97" s="671" t="s">
        <v>541</v>
      </c>
      <c r="K97" s="672"/>
      <c r="L97" s="325"/>
      <c r="M97" s="669"/>
      <c r="N97" s="669"/>
      <c r="O97" s="669"/>
      <c r="P97" s="669"/>
      <c r="Q97" s="88"/>
      <c r="R97" s="88"/>
      <c r="S97" s="88"/>
    </row>
    <row r="98" spans="2:19" x14ac:dyDescent="0.4">
      <c r="C98" s="88"/>
      <c r="F98" s="88"/>
      <c r="H98" s="88"/>
      <c r="Q98" s="88"/>
      <c r="R98" s="88"/>
      <c r="S98" s="88"/>
    </row>
    <row r="99" spans="2:19" x14ac:dyDescent="0.4">
      <c r="F99" s="88"/>
      <c r="H99" s="88"/>
      <c r="L99" s="94"/>
      <c r="M99" s="94"/>
      <c r="Q99" s="88"/>
      <c r="R99" s="88"/>
      <c r="S99" s="88"/>
    </row>
    <row r="100" spans="2:19" x14ac:dyDescent="0.4">
      <c r="B100" s="306" t="s">
        <v>716</v>
      </c>
      <c r="C100" s="94" t="s">
        <v>364</v>
      </c>
      <c r="D100" s="94"/>
    </row>
    <row r="101" spans="2:19" x14ac:dyDescent="0.4">
      <c r="C101" s="96">
        <v>1</v>
      </c>
      <c r="D101" s="94" t="s">
        <v>550</v>
      </c>
      <c r="E101" s="94"/>
    </row>
    <row r="102" spans="2:19" x14ac:dyDescent="0.4">
      <c r="C102" s="94"/>
      <c r="D102" s="94"/>
      <c r="E102" s="286"/>
      <c r="J102" s="670" t="str">
        <f>B100&amp;"("&amp;C101&amp;")回答欄"</f>
        <v>質問７(1)回答欄</v>
      </c>
      <c r="K102" s="670"/>
    </row>
    <row r="103" spans="2:19" x14ac:dyDescent="0.4">
      <c r="C103" s="94"/>
      <c r="D103" s="649" t="s">
        <v>546</v>
      </c>
      <c r="E103" s="649"/>
      <c r="F103" s="649"/>
      <c r="G103" s="649"/>
      <c r="H103" s="649"/>
      <c r="I103" s="649"/>
      <c r="J103" s="650"/>
      <c r="K103" s="650"/>
    </row>
    <row r="104" spans="2:19" x14ac:dyDescent="0.4">
      <c r="C104" s="94"/>
      <c r="D104" s="649" t="s">
        <v>547</v>
      </c>
      <c r="E104" s="649"/>
      <c r="F104" s="649"/>
      <c r="G104" s="649"/>
      <c r="H104" s="649"/>
      <c r="I104" s="649"/>
      <c r="J104" s="650"/>
      <c r="K104" s="650"/>
    </row>
    <row r="105" spans="2:19" x14ac:dyDescent="0.4">
      <c r="C105" s="94"/>
      <c r="D105" s="649" t="s">
        <v>549</v>
      </c>
      <c r="E105" s="649"/>
      <c r="F105" s="649"/>
      <c r="G105" s="649"/>
      <c r="H105" s="649"/>
      <c r="I105" s="649"/>
      <c r="J105" s="650"/>
      <c r="K105" s="650"/>
    </row>
    <row r="106" spans="2:19" x14ac:dyDescent="0.4">
      <c r="C106" s="94"/>
      <c r="D106" s="649" t="s">
        <v>548</v>
      </c>
      <c r="E106" s="649"/>
      <c r="F106" s="649"/>
      <c r="G106" s="649"/>
      <c r="H106" s="649"/>
      <c r="I106" s="649"/>
      <c r="J106" s="650"/>
      <c r="K106" s="650"/>
    </row>
    <row r="107" spans="2:19" x14ac:dyDescent="0.4">
      <c r="C107" s="94"/>
      <c r="D107" s="649" t="s">
        <v>551</v>
      </c>
      <c r="E107" s="649"/>
      <c r="F107" s="649"/>
      <c r="G107" s="649"/>
      <c r="H107" s="649"/>
      <c r="I107" s="649"/>
      <c r="J107" s="650"/>
      <c r="K107" s="650"/>
    </row>
    <row r="108" spans="2:19" x14ac:dyDescent="0.4">
      <c r="C108" s="94"/>
      <c r="D108" s="649" t="s">
        <v>552</v>
      </c>
      <c r="E108" s="649"/>
      <c r="F108" s="649"/>
      <c r="G108" s="649"/>
      <c r="H108" s="649"/>
      <c r="I108" s="649"/>
      <c r="J108" s="650"/>
      <c r="K108" s="650"/>
    </row>
    <row r="109" spans="2:19" x14ac:dyDescent="0.4">
      <c r="C109" s="94"/>
      <c r="D109" s="649" t="s">
        <v>553</v>
      </c>
      <c r="E109" s="649"/>
      <c r="F109" s="649"/>
      <c r="G109" s="649"/>
      <c r="H109" s="649"/>
      <c r="I109" s="649"/>
      <c r="J109" s="650"/>
      <c r="K109" s="650"/>
    </row>
    <row r="110" spans="2:19" x14ac:dyDescent="0.4">
      <c r="C110" s="94"/>
      <c r="D110" s="319"/>
    </row>
    <row r="111" spans="2:19" x14ac:dyDescent="0.4">
      <c r="C111" s="96">
        <v>2</v>
      </c>
      <c r="D111" s="289" t="str">
        <f>"質問７(1)で「"&amp;$D$109&amp;"」以外を選択した方にお伺いします。"</f>
        <v>質問７(1)で「7. 特に課題はない」以外を選択した方にお伺いします。</v>
      </c>
    </row>
    <row r="112" spans="2:19" ht="19.5" thickBot="1" x14ac:dyDescent="0.45">
      <c r="D112" s="94" t="s">
        <v>365</v>
      </c>
      <c r="J112" s="657" t="str">
        <f>$B$100&amp;"("&amp;C111&amp;")回答欄"</f>
        <v>質問７(2)回答欄</v>
      </c>
      <c r="K112" s="658"/>
      <c r="L112" s="658"/>
      <c r="M112" s="658"/>
      <c r="N112" s="658"/>
      <c r="O112" s="658"/>
      <c r="P112" s="659"/>
    </row>
    <row r="113" spans="2:16" ht="66" customHeight="1" thickTop="1" x14ac:dyDescent="0.4">
      <c r="J113" s="660"/>
      <c r="K113" s="661"/>
      <c r="L113" s="661"/>
      <c r="M113" s="661"/>
      <c r="N113" s="661"/>
      <c r="O113" s="661"/>
      <c r="P113" s="662"/>
    </row>
    <row r="115" spans="2:16" x14ac:dyDescent="0.4">
      <c r="B115" s="306" t="s">
        <v>717</v>
      </c>
      <c r="C115" s="320" t="s">
        <v>554</v>
      </c>
      <c r="D115" s="321"/>
      <c r="E115" s="321"/>
      <c r="F115" s="322"/>
      <c r="G115" s="321"/>
      <c r="H115" s="322"/>
      <c r="I115" s="321"/>
      <c r="J115" s="321"/>
      <c r="K115" s="321"/>
      <c r="L115" s="321"/>
    </row>
    <row r="116" spans="2:16" ht="267" customHeight="1" x14ac:dyDescent="0.4">
      <c r="B116" s="90"/>
      <c r="C116" s="320"/>
      <c r="D116" s="321"/>
      <c r="E116" s="321"/>
      <c r="F116" s="322"/>
      <c r="G116" s="321"/>
      <c r="H116" s="322"/>
      <c r="I116" s="321"/>
      <c r="J116" s="321"/>
      <c r="K116" s="321"/>
      <c r="L116" s="321"/>
    </row>
    <row r="117" spans="2:16" ht="19.5" thickBot="1" x14ac:dyDescent="0.45">
      <c r="C117" s="96">
        <v>1</v>
      </c>
      <c r="D117" s="94" t="s">
        <v>555</v>
      </c>
      <c r="N117" s="657" t="str">
        <f>$B$115&amp;"("&amp;C117&amp;")回答欄"</f>
        <v>質問８(1)回答欄</v>
      </c>
      <c r="O117" s="658"/>
      <c r="P117" s="659"/>
    </row>
    <row r="118" spans="2:16" ht="19.5" thickTop="1" x14ac:dyDescent="0.4">
      <c r="D118" s="289" t="str">
        <f>"質問８("&amp;C117&amp;")選択肢"</f>
        <v>質問８(1)選択肢</v>
      </c>
      <c r="N118" s="651"/>
      <c r="O118" s="652"/>
      <c r="P118" s="653"/>
    </row>
    <row r="119" spans="2:16" x14ac:dyDescent="0.4">
      <c r="D119" s="88" t="s">
        <v>556</v>
      </c>
      <c r="N119" s="654"/>
      <c r="O119" s="655"/>
      <c r="P119" s="656"/>
    </row>
    <row r="120" spans="2:16" x14ac:dyDescent="0.4">
      <c r="D120" s="88" t="s">
        <v>557</v>
      </c>
    </row>
    <row r="121" spans="2:16" x14ac:dyDescent="0.4">
      <c r="D121" s="88" t="s">
        <v>558</v>
      </c>
    </row>
    <row r="122" spans="2:16" x14ac:dyDescent="0.4">
      <c r="D122" s="323" t="s">
        <v>637</v>
      </c>
    </row>
    <row r="123" spans="2:16" x14ac:dyDescent="0.4">
      <c r="D123" s="323"/>
    </row>
    <row r="124" spans="2:16" ht="19.5" thickBot="1" x14ac:dyDescent="0.45">
      <c r="C124" s="96">
        <v>2</v>
      </c>
      <c r="D124" s="94" t="s">
        <v>559</v>
      </c>
      <c r="J124" s="657" t="str">
        <f>$B$115&amp;"("&amp;C124&amp;")回答欄"</f>
        <v>質問８(2)回答欄</v>
      </c>
      <c r="K124" s="658"/>
      <c r="L124" s="658"/>
      <c r="M124" s="658"/>
      <c r="N124" s="658"/>
      <c r="O124" s="658"/>
      <c r="P124" s="659"/>
    </row>
    <row r="125" spans="2:16" ht="45" customHeight="1" thickTop="1" x14ac:dyDescent="0.4">
      <c r="D125" s="323"/>
      <c r="J125" s="660"/>
      <c r="K125" s="661"/>
      <c r="L125" s="661"/>
      <c r="M125" s="661"/>
      <c r="N125" s="661"/>
      <c r="O125" s="661"/>
      <c r="P125" s="662"/>
    </row>
    <row r="126" spans="2:16" x14ac:dyDescent="0.4">
      <c r="D126" s="323"/>
    </row>
    <row r="127" spans="2:16" x14ac:dyDescent="0.4">
      <c r="B127" s="306" t="s">
        <v>718</v>
      </c>
      <c r="C127" s="320" t="s">
        <v>560</v>
      </c>
      <c r="D127" s="321"/>
      <c r="E127" s="321"/>
      <c r="F127" s="322"/>
      <c r="G127" s="321"/>
      <c r="H127" s="322"/>
    </row>
    <row r="128" spans="2:16" ht="267.75" customHeight="1" x14ac:dyDescent="0.4">
      <c r="B128" s="90"/>
      <c r="C128" s="320"/>
      <c r="D128" s="321"/>
      <c r="E128" s="321"/>
      <c r="F128" s="322"/>
      <c r="G128" s="321"/>
      <c r="H128" s="322"/>
    </row>
    <row r="129" spans="3:16" ht="19.5" thickBot="1" x14ac:dyDescent="0.45">
      <c r="C129" s="96">
        <v>1</v>
      </c>
      <c r="D129" s="94" t="s">
        <v>561</v>
      </c>
      <c r="N129" s="657" t="str">
        <f>$B$127&amp;"("&amp;C129&amp;")回答欄"</f>
        <v>質問９(1)回答欄</v>
      </c>
      <c r="O129" s="658"/>
      <c r="P129" s="659"/>
    </row>
    <row r="130" spans="3:16" ht="19.5" thickTop="1" x14ac:dyDescent="0.4">
      <c r="D130" s="289" t="str">
        <f>"質問９("&amp;C129&amp;")選択肢"</f>
        <v>質問９(1)選択肢</v>
      </c>
      <c r="N130" s="651"/>
      <c r="O130" s="652"/>
      <c r="P130" s="653"/>
    </row>
    <row r="131" spans="3:16" x14ac:dyDescent="0.4">
      <c r="D131" s="88" t="s">
        <v>556</v>
      </c>
      <c r="N131" s="654"/>
      <c r="O131" s="655"/>
      <c r="P131" s="656"/>
    </row>
    <row r="132" spans="3:16" x14ac:dyDescent="0.4">
      <c r="D132" s="88" t="s">
        <v>557</v>
      </c>
    </row>
    <row r="133" spans="3:16" x14ac:dyDescent="0.4">
      <c r="D133" s="88" t="s">
        <v>612</v>
      </c>
    </row>
    <row r="134" spans="3:16" x14ac:dyDescent="0.4">
      <c r="D134" s="323" t="s">
        <v>613</v>
      </c>
    </row>
    <row r="135" spans="3:16" x14ac:dyDescent="0.4">
      <c r="D135" s="323"/>
    </row>
    <row r="136" spans="3:16" ht="19.5" thickBot="1" x14ac:dyDescent="0.45">
      <c r="C136" s="96">
        <v>2</v>
      </c>
      <c r="D136" s="94" t="s">
        <v>366</v>
      </c>
      <c r="J136" s="657" t="str">
        <f>$B$127&amp;"("&amp;C136&amp;")回答欄"</f>
        <v>質問９(2)回答欄</v>
      </c>
      <c r="K136" s="658"/>
      <c r="L136" s="658"/>
      <c r="M136" s="658"/>
      <c r="N136" s="658"/>
      <c r="O136" s="658"/>
      <c r="P136" s="659"/>
    </row>
    <row r="137" spans="3:16" ht="64.5" customHeight="1" thickTop="1" x14ac:dyDescent="0.4">
      <c r="D137" s="323"/>
      <c r="J137" s="660"/>
      <c r="K137" s="661"/>
      <c r="L137" s="661"/>
      <c r="M137" s="661"/>
      <c r="N137" s="661"/>
      <c r="O137" s="661"/>
      <c r="P137" s="662"/>
    </row>
  </sheetData>
  <sheetProtection algorithmName="SHA-512" hashValue="kC9roZ9W0TzbyJzMpgsdmqUufXl7BcWo5BTmclXLo6XKoZ+8NHzeNpujcpCsqgwlQTFkbvQJeva84mr3NpuKpw==" saltValue="1ZJT3k/hDbXjQ5zY1D3P7Q==" spinCount="100000" sheet="1" objects="1" scenarios="1"/>
  <mergeCells count="239">
    <mergeCell ref="D78:D80"/>
    <mergeCell ref="J96:K96"/>
    <mergeCell ref="J95:K95"/>
    <mergeCell ref="M95:P95"/>
    <mergeCell ref="M96:P96"/>
    <mergeCell ref="D94:D96"/>
    <mergeCell ref="E94:G96"/>
    <mergeCell ref="J94:K94"/>
    <mergeCell ref="M94:P94"/>
    <mergeCell ref="D86:D93"/>
    <mergeCell ref="J78:K78"/>
    <mergeCell ref="M78:P78"/>
    <mergeCell ref="D84:D85"/>
    <mergeCell ref="E84:G85"/>
    <mergeCell ref="J84:K84"/>
    <mergeCell ref="M84:P84"/>
    <mergeCell ref="J85:K85"/>
    <mergeCell ref="M85:P85"/>
    <mergeCell ref="D81:D83"/>
    <mergeCell ref="E81:G83"/>
    <mergeCell ref="J81:K81"/>
    <mergeCell ref="M81:P81"/>
    <mergeCell ref="J82:K82"/>
    <mergeCell ref="M82:P82"/>
    <mergeCell ref="D42:D44"/>
    <mergeCell ref="E42:G44"/>
    <mergeCell ref="J42:K42"/>
    <mergeCell ref="M42:P42"/>
    <mergeCell ref="J43:K43"/>
    <mergeCell ref="M43:P43"/>
    <mergeCell ref="J44:K44"/>
    <mergeCell ref="M44:P44"/>
    <mergeCell ref="J70:K70"/>
    <mergeCell ref="J69:K69"/>
    <mergeCell ref="M69:P69"/>
    <mergeCell ref="M70:P70"/>
    <mergeCell ref="E68:E74"/>
    <mergeCell ref="D68:D74"/>
    <mergeCell ref="J74:K74"/>
    <mergeCell ref="M74:P74"/>
    <mergeCell ref="M71:P71"/>
    <mergeCell ref="J73:K73"/>
    <mergeCell ref="M73:P73"/>
    <mergeCell ref="G66:I66"/>
    <mergeCell ref="J66:K66"/>
    <mergeCell ref="M66:P66"/>
    <mergeCell ref="J62:K62"/>
    <mergeCell ref="M62:P62"/>
    <mergeCell ref="E97:I97"/>
    <mergeCell ref="J97:K97"/>
    <mergeCell ref="M97:P97"/>
    <mergeCell ref="J90:K90"/>
    <mergeCell ref="M90:P90"/>
    <mergeCell ref="J91:K91"/>
    <mergeCell ref="M91:P91"/>
    <mergeCell ref="J92:K92"/>
    <mergeCell ref="M92:P92"/>
    <mergeCell ref="E86:G93"/>
    <mergeCell ref="J86:K86"/>
    <mergeCell ref="M86:P86"/>
    <mergeCell ref="J87:K87"/>
    <mergeCell ref="M87:P87"/>
    <mergeCell ref="J88:K88"/>
    <mergeCell ref="M88:P88"/>
    <mergeCell ref="J89:K89"/>
    <mergeCell ref="M89:P89"/>
    <mergeCell ref="J93:K93"/>
    <mergeCell ref="M93:P93"/>
    <mergeCell ref="J83:K83"/>
    <mergeCell ref="M83:P83"/>
    <mergeCell ref="F71:F72"/>
    <mergeCell ref="G71:G72"/>
    <mergeCell ref="M72:P72"/>
    <mergeCell ref="G73:G74"/>
    <mergeCell ref="F73:F74"/>
    <mergeCell ref="J79:K79"/>
    <mergeCell ref="J80:K80"/>
    <mergeCell ref="M79:P79"/>
    <mergeCell ref="M80:P80"/>
    <mergeCell ref="E78:G80"/>
    <mergeCell ref="D75:D77"/>
    <mergeCell ref="E75:E77"/>
    <mergeCell ref="F75:F76"/>
    <mergeCell ref="G75:G76"/>
    <mergeCell ref="J75:K75"/>
    <mergeCell ref="M75:P75"/>
    <mergeCell ref="G67:I67"/>
    <mergeCell ref="J67:K67"/>
    <mergeCell ref="M67:P67"/>
    <mergeCell ref="J68:K68"/>
    <mergeCell ref="M68:P68"/>
    <mergeCell ref="J71:K71"/>
    <mergeCell ref="J76:K76"/>
    <mergeCell ref="M76:P76"/>
    <mergeCell ref="G77:I77"/>
    <mergeCell ref="J77:K77"/>
    <mergeCell ref="M77:P77"/>
    <mergeCell ref="G68:G70"/>
    <mergeCell ref="F68:F70"/>
    <mergeCell ref="J72:K72"/>
    <mergeCell ref="D62:D67"/>
    <mergeCell ref="E62:E67"/>
    <mergeCell ref="F62:F63"/>
    <mergeCell ref="G62:G63"/>
    <mergeCell ref="J63:K63"/>
    <mergeCell ref="M63:P63"/>
    <mergeCell ref="F64:F65"/>
    <mergeCell ref="G64:G65"/>
    <mergeCell ref="D61:E61"/>
    <mergeCell ref="F61:G61"/>
    <mergeCell ref="H61:I61"/>
    <mergeCell ref="J61:K61"/>
    <mergeCell ref="M61:P61"/>
    <mergeCell ref="G47:I47"/>
    <mergeCell ref="G48:I48"/>
    <mergeCell ref="E47:E48"/>
    <mergeCell ref="D47:D48"/>
    <mergeCell ref="M47:P47"/>
    <mergeCell ref="D45:D46"/>
    <mergeCell ref="E45:E46"/>
    <mergeCell ref="G45:I45"/>
    <mergeCell ref="G46:I46"/>
    <mergeCell ref="J46:K46"/>
    <mergeCell ref="M46:P46"/>
    <mergeCell ref="D39:D41"/>
    <mergeCell ref="E39:G41"/>
    <mergeCell ref="J39:K39"/>
    <mergeCell ref="M39:P39"/>
    <mergeCell ref="J40:K40"/>
    <mergeCell ref="M40:P40"/>
    <mergeCell ref="J41:K41"/>
    <mergeCell ref="M41:P41"/>
    <mergeCell ref="D33:D38"/>
    <mergeCell ref="E33:E38"/>
    <mergeCell ref="G33:I33"/>
    <mergeCell ref="J33:K33"/>
    <mergeCell ref="M33:P33"/>
    <mergeCell ref="F34:F35"/>
    <mergeCell ref="G34:G35"/>
    <mergeCell ref="J34:K34"/>
    <mergeCell ref="M34:P34"/>
    <mergeCell ref="J35:K35"/>
    <mergeCell ref="M35:P35"/>
    <mergeCell ref="F36:F38"/>
    <mergeCell ref="G36:G38"/>
    <mergeCell ref="J36:K36"/>
    <mergeCell ref="M36:P36"/>
    <mergeCell ref="J37:K37"/>
    <mergeCell ref="M37:P37"/>
    <mergeCell ref="J38:K38"/>
    <mergeCell ref="M38:P38"/>
    <mergeCell ref="J32:K32"/>
    <mergeCell ref="M32:P32"/>
    <mergeCell ref="G28:G30"/>
    <mergeCell ref="J28:K28"/>
    <mergeCell ref="M28:P28"/>
    <mergeCell ref="J29:K29"/>
    <mergeCell ref="M29:P29"/>
    <mergeCell ref="J30:K30"/>
    <mergeCell ref="M30:P30"/>
    <mergeCell ref="G31:G32"/>
    <mergeCell ref="J31:K31"/>
    <mergeCell ref="M31:P31"/>
    <mergeCell ref="J26:K26"/>
    <mergeCell ref="G23:G26"/>
    <mergeCell ref="F23:F26"/>
    <mergeCell ref="M25:P25"/>
    <mergeCell ref="M26:P26"/>
    <mergeCell ref="D27:D32"/>
    <mergeCell ref="E27:E32"/>
    <mergeCell ref="G27:I27"/>
    <mergeCell ref="J27:K27"/>
    <mergeCell ref="M27:P27"/>
    <mergeCell ref="F28:F30"/>
    <mergeCell ref="F31:F32"/>
    <mergeCell ref="D19:E19"/>
    <mergeCell ref="F19:G19"/>
    <mergeCell ref="H19:I19"/>
    <mergeCell ref="J19:K19"/>
    <mergeCell ref="M19:P19"/>
    <mergeCell ref="B2:Q2"/>
    <mergeCell ref="B3:Q3"/>
    <mergeCell ref="G20:I20"/>
    <mergeCell ref="J20:K20"/>
    <mergeCell ref="M20:P20"/>
    <mergeCell ref="D20:D26"/>
    <mergeCell ref="E20:E26"/>
    <mergeCell ref="B4:Q6"/>
    <mergeCell ref="G21:I21"/>
    <mergeCell ref="J21:K21"/>
    <mergeCell ref="M21:P21"/>
    <mergeCell ref="G22:I22"/>
    <mergeCell ref="J22:K22"/>
    <mergeCell ref="M22:P22"/>
    <mergeCell ref="J23:K23"/>
    <mergeCell ref="M23:P23"/>
    <mergeCell ref="J24:K24"/>
    <mergeCell ref="M24:P24"/>
    <mergeCell ref="J25:K25"/>
    <mergeCell ref="J124:P124"/>
    <mergeCell ref="J125:P125"/>
    <mergeCell ref="N129:P129"/>
    <mergeCell ref="J136:P136"/>
    <mergeCell ref="J137:P137"/>
    <mergeCell ref="J112:P112"/>
    <mergeCell ref="J113:P113"/>
    <mergeCell ref="N10:P10"/>
    <mergeCell ref="N11:P11"/>
    <mergeCell ref="M18:P18"/>
    <mergeCell ref="N54:P54"/>
    <mergeCell ref="N55:P55"/>
    <mergeCell ref="M60:P60"/>
    <mergeCell ref="J64:K64"/>
    <mergeCell ref="M64:P64"/>
    <mergeCell ref="J65:K65"/>
    <mergeCell ref="M65:P65"/>
    <mergeCell ref="N130:P131"/>
    <mergeCell ref="J102:K102"/>
    <mergeCell ref="J45:K45"/>
    <mergeCell ref="M45:P45"/>
    <mergeCell ref="J48:K48"/>
    <mergeCell ref="M48:P48"/>
    <mergeCell ref="J47:K47"/>
    <mergeCell ref="D109:I109"/>
    <mergeCell ref="J109:K109"/>
    <mergeCell ref="N118:P119"/>
    <mergeCell ref="D103:I103"/>
    <mergeCell ref="D104:I104"/>
    <mergeCell ref="D105:I105"/>
    <mergeCell ref="D106:I106"/>
    <mergeCell ref="D107:I107"/>
    <mergeCell ref="D108:I108"/>
    <mergeCell ref="J103:K103"/>
    <mergeCell ref="J104:K104"/>
    <mergeCell ref="J105:K105"/>
    <mergeCell ref="J106:K106"/>
    <mergeCell ref="J107:K107"/>
    <mergeCell ref="J108:K108"/>
    <mergeCell ref="N117:P117"/>
  </mergeCells>
  <phoneticPr fontId="5"/>
  <conditionalFormatting sqref="B53:B55 B59">
    <cfRule type="expression" dxfId="6" priority="45">
      <formula>B53="回答完了"</formula>
    </cfRule>
  </conditionalFormatting>
  <conditionalFormatting sqref="M62:P97">
    <cfRule type="expression" dxfId="5" priority="7">
      <formula>$L62="○"</formula>
    </cfRule>
    <cfRule type="expression" priority="8">
      <formula>$L$62</formula>
    </cfRule>
  </conditionalFormatting>
  <conditionalFormatting sqref="M20:P48">
    <cfRule type="expression" dxfId="4" priority="5">
      <formula>$L20="○"</formula>
    </cfRule>
  </conditionalFormatting>
  <conditionalFormatting sqref="L20:L48">
    <cfRule type="expression" dxfId="3" priority="4">
      <formula>$N$11=$D$11</formula>
    </cfRule>
  </conditionalFormatting>
  <conditionalFormatting sqref="L62:L97">
    <cfRule type="expression" dxfId="2" priority="3">
      <formula>$N$55=$D$55</formula>
    </cfRule>
  </conditionalFormatting>
  <conditionalFormatting sqref="J113:P113">
    <cfRule type="expression" dxfId="1" priority="2">
      <formula>$J$109="○"</formula>
    </cfRule>
  </conditionalFormatting>
  <conditionalFormatting sqref="J103:K108">
    <cfRule type="expression" dxfId="0" priority="1">
      <formula>$J$109="○"</formula>
    </cfRule>
  </conditionalFormatting>
  <dataValidations count="5">
    <dataValidation type="list" allowBlank="1" showInputMessage="1" showErrorMessage="1" sqref="L62:L97" xr:uid="{21E4616A-115B-407E-AFC2-0F4109BFCACB}">
      <formula1>$T$61</formula1>
    </dataValidation>
    <dataValidation type="list" allowBlank="1" showInputMessage="1" showErrorMessage="1" sqref="L21:L48 L20 J103:K109" xr:uid="{1DA34A9E-EAE1-4161-A466-5C48B58B6ADB}">
      <formula1>$T$20</formula1>
    </dataValidation>
    <dataValidation type="list" allowBlank="1" showInputMessage="1" showErrorMessage="1" sqref="N11:P11" xr:uid="{5682B39A-6F65-4597-B9C7-3B11BA2271B5}">
      <formula1>$D$10:$D$11</formula1>
    </dataValidation>
    <dataValidation type="list" allowBlank="1" showInputMessage="1" showErrorMessage="1" sqref="N55:P55" xr:uid="{E3E4753C-A210-4345-BFCB-009A3A66BA01}">
      <formula1>$D$54:$D$55</formula1>
    </dataValidation>
    <dataValidation type="list" allowBlank="1" showInputMessage="1" showErrorMessage="1" sqref="N118:P119 N130" xr:uid="{1F0A3AC6-6E6A-421E-BFB7-95BD6EC02961}">
      <formula1>$D$119:$D$122</formula1>
    </dataValidation>
  </dataValidations>
  <printOptions horizontalCentered="1"/>
  <pageMargins left="0.25" right="0.25" top="0.75" bottom="0.75" header="0.3" footer="0.3"/>
  <pageSetup paperSize="8" scale="28" fitToWidth="0" fitToHeight="0" orientation="portrait" r:id="rId1"/>
  <rowBreaks count="1" manualBreakCount="1">
    <brk id="114" min="1"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6DD4E-B46F-49D3-8D02-C1379EE4626F}">
  <dimension ref="B1:AB137"/>
  <sheetViews>
    <sheetView showGridLines="0" view="pageBreakPreview" zoomScale="85" zoomScaleNormal="85" zoomScaleSheetLayoutView="85" workbookViewId="0">
      <pane ySplit="2" topLeftCell="A3" activePane="bottomLeft" state="frozen"/>
      <selection activeCell="B2" sqref="B2:AB2"/>
      <selection pane="bottomLeft" activeCell="K3" sqref="K3:K5"/>
    </sheetView>
  </sheetViews>
  <sheetFormatPr defaultColWidth="9" defaultRowHeight="21" customHeight="1" x14ac:dyDescent="0.4"/>
  <cols>
    <col min="1" max="1" width="3.125" style="55" customWidth="1"/>
    <col min="2" max="2" width="12.875" style="55" customWidth="1"/>
    <col min="3" max="3" width="24.875" style="55" customWidth="1"/>
    <col min="4" max="12" width="12.375" style="55" customWidth="1"/>
    <col min="13" max="16384" width="9" style="55"/>
  </cols>
  <sheetData>
    <row r="1" spans="2:28" ht="21" customHeight="1" x14ac:dyDescent="0.4">
      <c r="D1" s="742" t="s">
        <v>621</v>
      </c>
      <c r="E1" s="743"/>
      <c r="F1" s="743"/>
      <c r="G1" s="743"/>
      <c r="H1" s="743"/>
      <c r="I1" s="744"/>
    </row>
    <row r="2" spans="2:28" ht="47.25" customHeight="1" x14ac:dyDescent="0.4">
      <c r="B2" s="197" t="s">
        <v>367</v>
      </c>
      <c r="C2" s="197" t="s">
        <v>368</v>
      </c>
      <c r="D2" s="198" t="s">
        <v>369</v>
      </c>
      <c r="E2" s="198" t="s">
        <v>370</v>
      </c>
      <c r="F2" s="198" t="s">
        <v>29</v>
      </c>
      <c r="G2" s="198" t="s">
        <v>11</v>
      </c>
      <c r="H2" s="198" t="s">
        <v>371</v>
      </c>
      <c r="I2" s="198" t="s">
        <v>372</v>
      </c>
      <c r="J2" s="199"/>
      <c r="K2" s="199"/>
      <c r="L2" s="199"/>
      <c r="M2" s="199"/>
      <c r="N2" s="199"/>
      <c r="O2" s="199"/>
      <c r="P2" s="199"/>
      <c r="Q2" s="199"/>
      <c r="R2" s="199"/>
      <c r="S2" s="199"/>
      <c r="T2" s="199"/>
      <c r="U2" s="199"/>
      <c r="V2" s="199"/>
      <c r="W2" s="199"/>
      <c r="X2" s="199"/>
      <c r="Y2" s="199"/>
      <c r="Z2" s="199"/>
      <c r="AA2" s="199"/>
      <c r="AB2" s="199"/>
    </row>
    <row r="3" spans="2:28" ht="21" customHeight="1" x14ac:dyDescent="0.4">
      <c r="B3" s="63" t="s">
        <v>373</v>
      </c>
      <c r="C3" s="64" t="s">
        <v>374</v>
      </c>
      <c r="D3" s="80">
        <v>126</v>
      </c>
      <c r="E3" s="80">
        <v>59</v>
      </c>
      <c r="F3" s="62">
        <v>7</v>
      </c>
      <c r="G3" s="62">
        <v>3</v>
      </c>
      <c r="H3" s="69">
        <v>88</v>
      </c>
      <c r="I3" s="69">
        <v>23</v>
      </c>
      <c r="K3" s="55" t="s">
        <v>386</v>
      </c>
    </row>
    <row r="4" spans="2:28" ht="21" customHeight="1" x14ac:dyDescent="0.4">
      <c r="B4" s="202"/>
      <c r="C4" s="64" t="s">
        <v>375</v>
      </c>
      <c r="D4" s="80">
        <v>8</v>
      </c>
      <c r="E4" s="80">
        <v>12</v>
      </c>
      <c r="F4" s="62">
        <v>0</v>
      </c>
      <c r="G4" s="62">
        <v>0</v>
      </c>
      <c r="H4" s="69">
        <v>6</v>
      </c>
      <c r="I4" s="69">
        <v>7</v>
      </c>
      <c r="K4" s="55" t="s">
        <v>720</v>
      </c>
    </row>
    <row r="5" spans="2:28" ht="21" customHeight="1" x14ac:dyDescent="0.4">
      <c r="B5" s="203"/>
      <c r="C5" s="64" t="s">
        <v>376</v>
      </c>
      <c r="D5" s="80">
        <v>18</v>
      </c>
      <c r="E5" s="80">
        <v>20</v>
      </c>
      <c r="F5" s="62">
        <v>3</v>
      </c>
      <c r="G5" s="62">
        <v>0</v>
      </c>
      <c r="H5" s="69">
        <v>23</v>
      </c>
      <c r="I5" s="69">
        <v>4</v>
      </c>
      <c r="K5" s="55" t="s">
        <v>721</v>
      </c>
    </row>
    <row r="6" spans="2:28" ht="21" customHeight="1" x14ac:dyDescent="0.4">
      <c r="B6" s="203"/>
      <c r="C6" s="64" t="s">
        <v>377</v>
      </c>
      <c r="D6" s="80">
        <v>20</v>
      </c>
      <c r="E6" s="80">
        <v>49</v>
      </c>
      <c r="F6" s="62">
        <v>1</v>
      </c>
      <c r="G6" s="62">
        <v>0</v>
      </c>
      <c r="H6" s="69">
        <v>27</v>
      </c>
      <c r="I6" s="69">
        <v>3</v>
      </c>
    </row>
    <row r="7" spans="2:28" ht="21" customHeight="1" x14ac:dyDescent="0.4">
      <c r="B7" s="203"/>
      <c r="C7" s="64" t="s">
        <v>378</v>
      </c>
      <c r="D7" s="80">
        <v>7</v>
      </c>
      <c r="E7" s="80">
        <v>16</v>
      </c>
      <c r="F7" s="62">
        <v>0</v>
      </c>
      <c r="G7" s="62">
        <v>0</v>
      </c>
      <c r="H7" s="69">
        <v>2</v>
      </c>
      <c r="I7" s="69">
        <v>1</v>
      </c>
    </row>
    <row r="8" spans="2:28" ht="21" customHeight="1" x14ac:dyDescent="0.4">
      <c r="B8" s="203"/>
      <c r="C8" s="64" t="s">
        <v>379</v>
      </c>
      <c r="D8" s="80">
        <v>17</v>
      </c>
      <c r="E8" s="80">
        <v>27</v>
      </c>
      <c r="F8" s="62">
        <v>0</v>
      </c>
      <c r="G8" s="62">
        <v>1</v>
      </c>
      <c r="H8" s="69">
        <v>26</v>
      </c>
      <c r="I8" s="69">
        <v>1</v>
      </c>
    </row>
    <row r="9" spans="2:28" ht="21" customHeight="1" x14ac:dyDescent="0.4">
      <c r="B9" s="203"/>
      <c r="C9" s="64" t="s">
        <v>380</v>
      </c>
      <c r="D9" s="80">
        <v>18</v>
      </c>
      <c r="E9" s="80">
        <v>15</v>
      </c>
      <c r="F9" s="62">
        <v>2</v>
      </c>
      <c r="G9" s="62">
        <v>0</v>
      </c>
      <c r="H9" s="69">
        <v>18</v>
      </c>
      <c r="I9" s="69">
        <v>2</v>
      </c>
    </row>
    <row r="10" spans="2:28" ht="21" customHeight="1" x14ac:dyDescent="0.4">
      <c r="B10" s="203"/>
      <c r="C10" s="64" t="s">
        <v>381</v>
      </c>
      <c r="D10" s="80">
        <v>64</v>
      </c>
      <c r="E10" s="80">
        <v>123</v>
      </c>
      <c r="F10" s="62">
        <v>8</v>
      </c>
      <c r="G10" s="62">
        <v>5</v>
      </c>
      <c r="H10" s="69">
        <v>48</v>
      </c>
      <c r="I10" s="69">
        <v>33</v>
      </c>
    </row>
    <row r="11" spans="2:28" ht="21" customHeight="1" x14ac:dyDescent="0.4">
      <c r="B11" s="203"/>
      <c r="C11" s="64" t="s">
        <v>382</v>
      </c>
      <c r="D11" s="80">
        <v>30</v>
      </c>
      <c r="E11" s="80">
        <v>64</v>
      </c>
      <c r="F11" s="62">
        <v>5</v>
      </c>
      <c r="G11" s="62">
        <v>0</v>
      </c>
      <c r="H11" s="69">
        <v>22</v>
      </c>
      <c r="I11" s="69">
        <v>19</v>
      </c>
    </row>
    <row r="12" spans="2:28" ht="21" customHeight="1" x14ac:dyDescent="0.4">
      <c r="B12" s="203"/>
      <c r="C12" s="64" t="s">
        <v>383</v>
      </c>
      <c r="D12" s="80">
        <v>32</v>
      </c>
      <c r="E12" s="80">
        <v>40</v>
      </c>
      <c r="F12" s="62">
        <v>8</v>
      </c>
      <c r="G12" s="62">
        <v>2</v>
      </c>
      <c r="H12" s="69">
        <v>32</v>
      </c>
      <c r="I12" s="69">
        <v>6</v>
      </c>
    </row>
    <row r="13" spans="2:28" ht="21" customHeight="1" x14ac:dyDescent="0.4">
      <c r="B13" s="203"/>
      <c r="C13" s="64" t="s">
        <v>384</v>
      </c>
      <c r="D13" s="80">
        <v>103</v>
      </c>
      <c r="E13" s="80">
        <v>137</v>
      </c>
      <c r="F13" s="62">
        <v>6</v>
      </c>
      <c r="G13" s="62">
        <v>3</v>
      </c>
      <c r="H13" s="69">
        <v>72</v>
      </c>
      <c r="I13" s="69">
        <v>163</v>
      </c>
    </row>
    <row r="14" spans="2:28" ht="21" customHeight="1" x14ac:dyDescent="0.4">
      <c r="B14" s="203"/>
      <c r="C14" s="64" t="s">
        <v>385</v>
      </c>
      <c r="D14" s="80">
        <v>108</v>
      </c>
      <c r="E14" s="80">
        <v>157</v>
      </c>
      <c r="F14" s="62">
        <v>18</v>
      </c>
      <c r="G14" s="62">
        <v>10</v>
      </c>
      <c r="H14" s="69">
        <v>66</v>
      </c>
      <c r="I14" s="69">
        <v>234</v>
      </c>
    </row>
    <row r="15" spans="2:28" ht="21" customHeight="1" x14ac:dyDescent="0.4">
      <c r="B15" s="203"/>
      <c r="C15" s="64" t="s">
        <v>386</v>
      </c>
      <c r="D15" s="80"/>
      <c r="E15" s="80"/>
      <c r="F15" s="62"/>
      <c r="G15" s="62"/>
      <c r="H15" s="69"/>
      <c r="I15" s="69"/>
    </row>
    <row r="16" spans="2:28" ht="21" customHeight="1" x14ac:dyDescent="0.4">
      <c r="B16" s="203"/>
      <c r="C16" s="64" t="s">
        <v>387</v>
      </c>
      <c r="D16" s="80">
        <v>58</v>
      </c>
      <c r="E16" s="80">
        <v>112</v>
      </c>
      <c r="F16" s="62">
        <v>12</v>
      </c>
      <c r="G16" s="62">
        <v>8</v>
      </c>
      <c r="H16" s="69">
        <v>77</v>
      </c>
      <c r="I16" s="69">
        <v>172</v>
      </c>
    </row>
    <row r="17" spans="2:9" ht="21" customHeight="1" x14ac:dyDescent="0.4">
      <c r="B17" s="203"/>
      <c r="C17" s="64" t="s">
        <v>388</v>
      </c>
      <c r="D17" s="80">
        <v>21</v>
      </c>
      <c r="E17" s="80">
        <v>26</v>
      </c>
      <c r="F17" s="62">
        <v>3</v>
      </c>
      <c r="G17" s="62">
        <v>1</v>
      </c>
      <c r="H17" s="69">
        <v>7</v>
      </c>
      <c r="I17" s="69">
        <v>3</v>
      </c>
    </row>
    <row r="18" spans="2:9" ht="21" customHeight="1" x14ac:dyDescent="0.4">
      <c r="B18" s="203"/>
      <c r="C18" s="64" t="s">
        <v>389</v>
      </c>
      <c r="D18" s="80">
        <v>12</v>
      </c>
      <c r="E18" s="80">
        <v>11</v>
      </c>
      <c r="F18" s="62">
        <v>1</v>
      </c>
      <c r="G18" s="62">
        <v>0</v>
      </c>
      <c r="H18" s="69">
        <v>3</v>
      </c>
      <c r="I18" s="69">
        <v>3</v>
      </c>
    </row>
    <row r="19" spans="2:9" ht="21" customHeight="1" x14ac:dyDescent="0.4">
      <c r="B19" s="203"/>
      <c r="C19" s="64" t="s">
        <v>390</v>
      </c>
      <c r="D19" s="80">
        <v>3</v>
      </c>
      <c r="E19" s="80">
        <v>11</v>
      </c>
      <c r="F19" s="62">
        <v>0</v>
      </c>
      <c r="G19" s="62">
        <v>1</v>
      </c>
      <c r="H19" s="69">
        <v>2</v>
      </c>
      <c r="I19" s="69">
        <v>1</v>
      </c>
    </row>
    <row r="20" spans="2:9" ht="21" customHeight="1" x14ac:dyDescent="0.4">
      <c r="B20" s="203"/>
      <c r="C20" s="64" t="s">
        <v>391</v>
      </c>
      <c r="D20" s="80">
        <v>8</v>
      </c>
      <c r="E20" s="80">
        <v>10</v>
      </c>
      <c r="F20" s="62">
        <v>1</v>
      </c>
      <c r="G20" s="62">
        <v>13</v>
      </c>
      <c r="H20" s="69">
        <v>2</v>
      </c>
      <c r="I20" s="69">
        <v>8</v>
      </c>
    </row>
    <row r="21" spans="2:9" ht="21" customHeight="1" x14ac:dyDescent="0.4">
      <c r="B21" s="203"/>
      <c r="C21" s="64" t="s">
        <v>392</v>
      </c>
      <c r="D21" s="80">
        <v>14</v>
      </c>
      <c r="E21" s="80">
        <v>28</v>
      </c>
      <c r="F21" s="62">
        <v>0</v>
      </c>
      <c r="G21" s="62">
        <v>0</v>
      </c>
      <c r="H21" s="69">
        <v>9</v>
      </c>
      <c r="I21" s="69">
        <v>5</v>
      </c>
    </row>
    <row r="22" spans="2:9" ht="21" customHeight="1" x14ac:dyDescent="0.4">
      <c r="B22" s="203"/>
      <c r="C22" s="64" t="s">
        <v>393</v>
      </c>
      <c r="D22" s="80">
        <v>37</v>
      </c>
      <c r="E22" s="80">
        <v>40</v>
      </c>
      <c r="F22" s="62">
        <v>4</v>
      </c>
      <c r="G22" s="62">
        <v>12</v>
      </c>
      <c r="H22" s="69">
        <v>33</v>
      </c>
      <c r="I22" s="69">
        <v>16</v>
      </c>
    </row>
    <row r="23" spans="2:9" ht="21" customHeight="1" x14ac:dyDescent="0.4">
      <c r="B23" s="203"/>
      <c r="C23" s="64" t="s">
        <v>394</v>
      </c>
      <c r="D23" s="80">
        <v>46</v>
      </c>
      <c r="E23" s="80">
        <v>86</v>
      </c>
      <c r="F23" s="62">
        <v>6</v>
      </c>
      <c r="G23" s="62">
        <v>3</v>
      </c>
      <c r="H23" s="69">
        <v>44</v>
      </c>
      <c r="I23" s="69">
        <v>8</v>
      </c>
    </row>
    <row r="24" spans="2:9" ht="21" customHeight="1" x14ac:dyDescent="0.4">
      <c r="B24" s="203"/>
      <c r="C24" s="64" t="s">
        <v>395</v>
      </c>
      <c r="D24" s="80">
        <v>54</v>
      </c>
      <c r="E24" s="80">
        <v>93</v>
      </c>
      <c r="F24" s="62">
        <v>4</v>
      </c>
      <c r="G24" s="62">
        <v>12</v>
      </c>
      <c r="H24" s="69">
        <v>47</v>
      </c>
      <c r="I24" s="69">
        <v>32</v>
      </c>
    </row>
    <row r="25" spans="2:9" ht="21" customHeight="1" x14ac:dyDescent="0.4">
      <c r="B25" s="203"/>
      <c r="C25" s="64" t="s">
        <v>396</v>
      </c>
      <c r="D25" s="80">
        <v>71</v>
      </c>
      <c r="E25" s="80">
        <v>190</v>
      </c>
      <c r="F25" s="62">
        <v>5</v>
      </c>
      <c r="G25" s="62">
        <v>0</v>
      </c>
      <c r="H25" s="69">
        <v>102</v>
      </c>
      <c r="I25" s="69">
        <v>48</v>
      </c>
    </row>
    <row r="26" spans="2:9" ht="21" customHeight="1" x14ac:dyDescent="0.4">
      <c r="B26" s="203"/>
      <c r="C26" s="64" t="s">
        <v>397</v>
      </c>
      <c r="D26" s="80">
        <v>42</v>
      </c>
      <c r="E26" s="80">
        <v>76</v>
      </c>
      <c r="F26" s="62">
        <v>10</v>
      </c>
      <c r="G26" s="62">
        <v>10</v>
      </c>
      <c r="H26" s="69">
        <v>36</v>
      </c>
      <c r="I26" s="69">
        <v>13</v>
      </c>
    </row>
    <row r="27" spans="2:9" ht="21" customHeight="1" x14ac:dyDescent="0.4">
      <c r="B27" s="203"/>
      <c r="C27" s="64" t="s">
        <v>398</v>
      </c>
      <c r="D27" s="80">
        <v>25</v>
      </c>
      <c r="E27" s="80">
        <v>42</v>
      </c>
      <c r="F27" s="62">
        <v>3</v>
      </c>
      <c r="G27" s="62">
        <v>0</v>
      </c>
      <c r="H27" s="69">
        <v>21</v>
      </c>
      <c r="I27" s="69">
        <v>4</v>
      </c>
    </row>
    <row r="28" spans="2:9" ht="21" customHeight="1" x14ac:dyDescent="0.4">
      <c r="B28" s="203"/>
      <c r="C28" s="64" t="s">
        <v>399</v>
      </c>
      <c r="D28" s="80">
        <v>28</v>
      </c>
      <c r="E28" s="80">
        <v>38</v>
      </c>
      <c r="F28" s="62">
        <v>4</v>
      </c>
      <c r="G28" s="62">
        <v>1</v>
      </c>
      <c r="H28" s="69">
        <v>25</v>
      </c>
      <c r="I28" s="69">
        <v>20</v>
      </c>
    </row>
    <row r="29" spans="2:9" ht="21" customHeight="1" x14ac:dyDescent="0.4">
      <c r="B29" s="203"/>
      <c r="C29" s="64" t="s">
        <v>400</v>
      </c>
      <c r="D29" s="80">
        <v>58</v>
      </c>
      <c r="E29" s="80">
        <v>101</v>
      </c>
      <c r="F29" s="62">
        <v>4</v>
      </c>
      <c r="G29" s="62">
        <v>1</v>
      </c>
      <c r="H29" s="69">
        <v>54</v>
      </c>
      <c r="I29" s="69">
        <v>37</v>
      </c>
    </row>
    <row r="30" spans="2:9" ht="21" customHeight="1" x14ac:dyDescent="0.4">
      <c r="B30" s="203"/>
      <c r="C30" s="64" t="s">
        <v>401</v>
      </c>
      <c r="D30" s="80">
        <v>70</v>
      </c>
      <c r="E30" s="80">
        <v>98</v>
      </c>
      <c r="F30" s="62">
        <v>0</v>
      </c>
      <c r="G30" s="62">
        <v>0</v>
      </c>
      <c r="H30" s="69">
        <v>67</v>
      </c>
      <c r="I30" s="69">
        <v>59</v>
      </c>
    </row>
    <row r="31" spans="2:9" ht="21" customHeight="1" x14ac:dyDescent="0.4">
      <c r="B31" s="203"/>
      <c r="C31" s="64" t="s">
        <v>402</v>
      </c>
      <c r="D31" s="80">
        <v>27</v>
      </c>
      <c r="E31" s="80">
        <v>23</v>
      </c>
      <c r="F31" s="62">
        <v>0</v>
      </c>
      <c r="G31" s="62">
        <v>0</v>
      </c>
      <c r="H31" s="69">
        <v>14</v>
      </c>
      <c r="I31" s="69">
        <v>24</v>
      </c>
    </row>
    <row r="32" spans="2:9" ht="21" customHeight="1" x14ac:dyDescent="0.4">
      <c r="B32" s="203"/>
      <c r="C32" s="64" t="s">
        <v>403</v>
      </c>
      <c r="D32" s="80">
        <v>16</v>
      </c>
      <c r="E32" s="80">
        <v>24</v>
      </c>
      <c r="F32" s="62">
        <v>3</v>
      </c>
      <c r="G32" s="62">
        <v>1</v>
      </c>
      <c r="H32" s="69">
        <v>6</v>
      </c>
      <c r="I32" s="69">
        <v>1</v>
      </c>
    </row>
    <row r="33" spans="2:9" ht="21" customHeight="1" x14ac:dyDescent="0.4">
      <c r="B33" s="203"/>
      <c r="C33" s="64" t="s">
        <v>404</v>
      </c>
      <c r="D33" s="80">
        <v>9</v>
      </c>
      <c r="E33" s="80">
        <v>17</v>
      </c>
      <c r="F33" s="62">
        <v>0</v>
      </c>
      <c r="G33" s="62">
        <v>0</v>
      </c>
      <c r="H33" s="69">
        <v>7</v>
      </c>
      <c r="I33" s="69">
        <v>0</v>
      </c>
    </row>
    <row r="34" spans="2:9" ht="21" customHeight="1" x14ac:dyDescent="0.4">
      <c r="B34" s="203"/>
      <c r="C34" s="64" t="s">
        <v>405</v>
      </c>
      <c r="D34" s="80">
        <v>15</v>
      </c>
      <c r="E34" s="80">
        <v>6</v>
      </c>
      <c r="F34" s="62">
        <v>0</v>
      </c>
      <c r="G34" s="62">
        <v>0</v>
      </c>
      <c r="H34" s="69">
        <v>7</v>
      </c>
      <c r="I34" s="69">
        <v>7</v>
      </c>
    </row>
    <row r="35" spans="2:9" ht="21" customHeight="1" x14ac:dyDescent="0.4">
      <c r="B35" s="203"/>
      <c r="C35" s="64" t="s">
        <v>406</v>
      </c>
      <c r="D35" s="80">
        <v>29</v>
      </c>
      <c r="E35" s="80">
        <v>21</v>
      </c>
      <c r="F35" s="62">
        <v>1</v>
      </c>
      <c r="G35" s="62">
        <v>0</v>
      </c>
      <c r="H35" s="69">
        <v>11</v>
      </c>
      <c r="I35" s="69">
        <v>4</v>
      </c>
    </row>
    <row r="36" spans="2:9" ht="21" customHeight="1" x14ac:dyDescent="0.4">
      <c r="B36" s="203"/>
      <c r="C36" s="64" t="s">
        <v>407</v>
      </c>
      <c r="D36" s="80">
        <v>35</v>
      </c>
      <c r="E36" s="80">
        <v>26</v>
      </c>
      <c r="F36" s="62">
        <v>2</v>
      </c>
      <c r="G36" s="62">
        <v>2</v>
      </c>
      <c r="H36" s="69">
        <v>27</v>
      </c>
      <c r="I36" s="69">
        <v>11</v>
      </c>
    </row>
    <row r="37" spans="2:9" ht="21" customHeight="1" x14ac:dyDescent="0.4">
      <c r="B37" s="203"/>
      <c r="C37" s="64" t="s">
        <v>408</v>
      </c>
      <c r="D37" s="80">
        <v>45</v>
      </c>
      <c r="E37" s="80">
        <v>44</v>
      </c>
      <c r="F37" s="62">
        <v>3</v>
      </c>
      <c r="G37" s="62">
        <v>0</v>
      </c>
      <c r="H37" s="69">
        <v>24</v>
      </c>
      <c r="I37" s="69">
        <v>9</v>
      </c>
    </row>
    <row r="38" spans="2:9" ht="21" customHeight="1" x14ac:dyDescent="0.4">
      <c r="B38" s="203"/>
      <c r="C38" s="64" t="s">
        <v>409</v>
      </c>
      <c r="D38" s="80">
        <v>33</v>
      </c>
      <c r="E38" s="80">
        <v>28</v>
      </c>
      <c r="F38" s="62">
        <v>2</v>
      </c>
      <c r="G38" s="62">
        <v>0</v>
      </c>
      <c r="H38" s="69">
        <v>15</v>
      </c>
      <c r="I38" s="69">
        <v>5</v>
      </c>
    </row>
    <row r="39" spans="2:9" ht="21" customHeight="1" x14ac:dyDescent="0.4">
      <c r="B39" s="203"/>
      <c r="C39" s="64" t="s">
        <v>410</v>
      </c>
      <c r="D39" s="80">
        <v>14</v>
      </c>
      <c r="E39" s="80">
        <v>14</v>
      </c>
      <c r="F39" s="62">
        <v>1</v>
      </c>
      <c r="G39" s="62">
        <v>0</v>
      </c>
      <c r="H39" s="69">
        <v>8</v>
      </c>
      <c r="I39" s="69">
        <v>0</v>
      </c>
    </row>
    <row r="40" spans="2:9" ht="21" customHeight="1" x14ac:dyDescent="0.4">
      <c r="B40" s="203"/>
      <c r="C40" s="64" t="s">
        <v>411</v>
      </c>
      <c r="D40" s="80">
        <v>20</v>
      </c>
      <c r="E40" s="80">
        <v>12</v>
      </c>
      <c r="F40" s="62">
        <v>2</v>
      </c>
      <c r="G40" s="62">
        <v>0</v>
      </c>
      <c r="H40" s="69">
        <v>13</v>
      </c>
      <c r="I40" s="69">
        <v>1</v>
      </c>
    </row>
    <row r="41" spans="2:9" ht="21" customHeight="1" x14ac:dyDescent="0.4">
      <c r="B41" s="203"/>
      <c r="C41" s="64" t="s">
        <v>412</v>
      </c>
      <c r="D41" s="80">
        <v>14</v>
      </c>
      <c r="E41" s="80">
        <v>2</v>
      </c>
      <c r="F41" s="62">
        <v>0</v>
      </c>
      <c r="G41" s="62">
        <v>0</v>
      </c>
      <c r="H41" s="69">
        <v>4</v>
      </c>
      <c r="I41" s="69">
        <v>8</v>
      </c>
    </row>
    <row r="42" spans="2:9" ht="21" customHeight="1" x14ac:dyDescent="0.4">
      <c r="B42" s="203"/>
      <c r="C42" s="64" t="s">
        <v>413</v>
      </c>
      <c r="D42" s="80">
        <v>51</v>
      </c>
      <c r="E42" s="80">
        <v>159</v>
      </c>
      <c r="F42" s="62">
        <v>2</v>
      </c>
      <c r="G42" s="62">
        <v>5</v>
      </c>
      <c r="H42" s="69">
        <v>102</v>
      </c>
      <c r="I42" s="69">
        <v>52</v>
      </c>
    </row>
    <row r="43" spans="2:9" ht="21" customHeight="1" x14ac:dyDescent="0.4">
      <c r="B43" s="203"/>
      <c r="C43" s="64" t="s">
        <v>414</v>
      </c>
      <c r="D43" s="80">
        <v>38</v>
      </c>
      <c r="E43" s="80">
        <v>40</v>
      </c>
      <c r="F43" s="62">
        <v>1</v>
      </c>
      <c r="G43" s="62">
        <v>0</v>
      </c>
      <c r="H43" s="69">
        <v>23</v>
      </c>
      <c r="I43" s="69">
        <v>12</v>
      </c>
    </row>
    <row r="44" spans="2:9" ht="21" customHeight="1" x14ac:dyDescent="0.4">
      <c r="B44" s="203"/>
      <c r="C44" s="64" t="s">
        <v>415</v>
      </c>
      <c r="D44" s="80">
        <v>16</v>
      </c>
      <c r="E44" s="80">
        <v>18</v>
      </c>
      <c r="F44" s="62">
        <v>1</v>
      </c>
      <c r="G44" s="62">
        <v>0</v>
      </c>
      <c r="H44" s="69">
        <v>12</v>
      </c>
      <c r="I44" s="69">
        <v>5</v>
      </c>
    </row>
    <row r="45" spans="2:9" ht="21" customHeight="1" x14ac:dyDescent="0.4">
      <c r="B45" s="203"/>
      <c r="C45" s="64" t="s">
        <v>416</v>
      </c>
      <c r="D45" s="80">
        <v>27</v>
      </c>
      <c r="E45" s="80">
        <v>30</v>
      </c>
      <c r="F45" s="62">
        <v>0</v>
      </c>
      <c r="G45" s="62">
        <v>0</v>
      </c>
      <c r="H45" s="69">
        <v>14</v>
      </c>
      <c r="I45" s="69">
        <v>2</v>
      </c>
    </row>
    <row r="46" spans="2:9" ht="21" customHeight="1" x14ac:dyDescent="0.4">
      <c r="B46" s="203"/>
      <c r="C46" s="64" t="s">
        <v>417</v>
      </c>
      <c r="D46" s="80">
        <v>19</v>
      </c>
      <c r="E46" s="80">
        <v>13</v>
      </c>
      <c r="F46" s="62">
        <v>2</v>
      </c>
      <c r="G46" s="62">
        <v>0</v>
      </c>
      <c r="H46" s="69">
        <v>12</v>
      </c>
      <c r="I46" s="69">
        <v>6</v>
      </c>
    </row>
    <row r="47" spans="2:9" ht="21" customHeight="1" x14ac:dyDescent="0.4">
      <c r="B47" s="203"/>
      <c r="C47" s="64" t="s">
        <v>418</v>
      </c>
      <c r="D47" s="80">
        <v>18</v>
      </c>
      <c r="E47" s="80">
        <v>15</v>
      </c>
      <c r="F47" s="62">
        <v>2</v>
      </c>
      <c r="G47" s="62">
        <v>0</v>
      </c>
      <c r="H47" s="69">
        <v>14</v>
      </c>
      <c r="I47" s="69">
        <v>3</v>
      </c>
    </row>
    <row r="48" spans="2:9" ht="21" customHeight="1" x14ac:dyDescent="0.4">
      <c r="B48" s="203"/>
      <c r="C48" s="64" t="s">
        <v>419</v>
      </c>
      <c r="D48" s="80">
        <v>54</v>
      </c>
      <c r="E48" s="80">
        <v>59</v>
      </c>
      <c r="F48" s="62">
        <v>2</v>
      </c>
      <c r="G48" s="62">
        <v>0</v>
      </c>
      <c r="H48" s="69">
        <v>20</v>
      </c>
      <c r="I48" s="69">
        <v>6</v>
      </c>
    </row>
    <row r="49" spans="2:9" ht="21" customHeight="1" x14ac:dyDescent="0.4">
      <c r="B49" s="204"/>
      <c r="C49" s="64" t="s">
        <v>420</v>
      </c>
      <c r="D49" s="80">
        <v>21</v>
      </c>
      <c r="E49" s="80">
        <v>86</v>
      </c>
      <c r="F49" s="62">
        <v>1</v>
      </c>
      <c r="G49" s="62">
        <v>13</v>
      </c>
      <c r="H49" s="69">
        <v>164</v>
      </c>
      <c r="I49" s="69">
        <v>50</v>
      </c>
    </row>
    <row r="50" spans="2:9" ht="21" customHeight="1" x14ac:dyDescent="0.4">
      <c r="B50" s="202" t="s">
        <v>421</v>
      </c>
      <c r="C50" s="64" t="s">
        <v>422</v>
      </c>
      <c r="D50" s="79">
        <v>38</v>
      </c>
      <c r="E50" s="69">
        <v>176</v>
      </c>
      <c r="F50" s="81">
        <v>10</v>
      </c>
      <c r="G50" s="81">
        <v>15</v>
      </c>
      <c r="H50" s="69">
        <v>30</v>
      </c>
      <c r="I50" s="69">
        <v>52</v>
      </c>
    </row>
    <row r="51" spans="2:9" ht="21" customHeight="1" x14ac:dyDescent="0.4">
      <c r="B51" s="203"/>
      <c r="C51" s="64" t="s">
        <v>423</v>
      </c>
      <c r="D51" s="79">
        <v>24</v>
      </c>
      <c r="E51" s="69">
        <v>100</v>
      </c>
      <c r="F51" s="81">
        <v>4</v>
      </c>
      <c r="G51" s="81">
        <v>1</v>
      </c>
      <c r="H51" s="69">
        <v>12</v>
      </c>
      <c r="I51" s="69">
        <v>29</v>
      </c>
    </row>
    <row r="52" spans="2:9" ht="21" customHeight="1" x14ac:dyDescent="0.4">
      <c r="B52" s="203"/>
      <c r="C52" s="64" t="s">
        <v>424</v>
      </c>
      <c r="D52" s="79">
        <v>19</v>
      </c>
      <c r="E52" s="69">
        <v>54</v>
      </c>
      <c r="F52" s="81">
        <v>1</v>
      </c>
      <c r="G52" s="81">
        <v>7</v>
      </c>
      <c r="H52" s="69">
        <v>82</v>
      </c>
      <c r="I52" s="69">
        <v>100</v>
      </c>
    </row>
    <row r="53" spans="2:9" ht="21" customHeight="1" x14ac:dyDescent="0.4">
      <c r="B53" s="203"/>
      <c r="C53" s="64" t="s">
        <v>425</v>
      </c>
      <c r="D53" s="79">
        <v>22</v>
      </c>
      <c r="E53" s="69">
        <v>41</v>
      </c>
      <c r="F53" s="81">
        <v>3</v>
      </c>
      <c r="G53" s="81">
        <v>4</v>
      </c>
      <c r="H53" s="69">
        <v>9</v>
      </c>
      <c r="I53" s="69">
        <v>53</v>
      </c>
    </row>
    <row r="54" spans="2:9" ht="21" customHeight="1" x14ac:dyDescent="0.4">
      <c r="B54" s="203"/>
      <c r="C54" s="65" t="s">
        <v>426</v>
      </c>
      <c r="D54" s="79">
        <v>66</v>
      </c>
      <c r="E54" s="69">
        <v>118</v>
      </c>
      <c r="F54" s="81">
        <v>26</v>
      </c>
      <c r="G54" s="81">
        <v>21</v>
      </c>
      <c r="H54" s="69">
        <v>147</v>
      </c>
      <c r="I54" s="69">
        <v>395</v>
      </c>
    </row>
    <row r="55" spans="2:9" ht="21" customHeight="1" x14ac:dyDescent="0.4">
      <c r="B55" s="203"/>
      <c r="C55" s="64" t="s">
        <v>427</v>
      </c>
      <c r="D55" s="79">
        <v>22</v>
      </c>
      <c r="E55" s="69">
        <v>74</v>
      </c>
      <c r="F55" s="81">
        <v>0</v>
      </c>
      <c r="G55" s="81">
        <v>0</v>
      </c>
      <c r="H55" s="69">
        <v>128</v>
      </c>
      <c r="I55" s="69">
        <v>334</v>
      </c>
    </row>
    <row r="56" spans="2:9" ht="21" customHeight="1" x14ac:dyDescent="0.4">
      <c r="B56" s="203"/>
      <c r="C56" s="64" t="s">
        <v>428</v>
      </c>
      <c r="D56" s="79">
        <v>15</v>
      </c>
      <c r="E56" s="69">
        <v>23</v>
      </c>
      <c r="F56" s="81">
        <v>4</v>
      </c>
      <c r="G56" s="81">
        <v>0</v>
      </c>
      <c r="H56" s="69">
        <v>21</v>
      </c>
      <c r="I56" s="69">
        <v>46</v>
      </c>
    </row>
    <row r="57" spans="2:9" ht="21" customHeight="1" x14ac:dyDescent="0.4">
      <c r="B57" s="203"/>
      <c r="C57" s="64" t="s">
        <v>429</v>
      </c>
      <c r="D57" s="79">
        <v>13</v>
      </c>
      <c r="E57" s="69">
        <v>18</v>
      </c>
      <c r="F57" s="81">
        <v>2</v>
      </c>
      <c r="G57" s="81">
        <v>1</v>
      </c>
      <c r="H57" s="69">
        <v>9</v>
      </c>
      <c r="I57" s="69">
        <v>12</v>
      </c>
    </row>
    <row r="58" spans="2:9" ht="21" customHeight="1" x14ac:dyDescent="0.4">
      <c r="B58" s="203"/>
      <c r="C58" s="64" t="s">
        <v>430</v>
      </c>
      <c r="D58" s="79">
        <v>12</v>
      </c>
      <c r="E58" s="69">
        <v>29</v>
      </c>
      <c r="F58" s="81">
        <v>4</v>
      </c>
      <c r="G58" s="81">
        <v>2</v>
      </c>
      <c r="H58" s="69">
        <v>6</v>
      </c>
      <c r="I58" s="69">
        <v>13</v>
      </c>
    </row>
    <row r="59" spans="2:9" ht="21" customHeight="1" x14ac:dyDescent="0.4">
      <c r="B59" s="203"/>
      <c r="C59" s="64" t="s">
        <v>431</v>
      </c>
      <c r="D59" s="79">
        <v>14</v>
      </c>
      <c r="E59" s="69">
        <v>50</v>
      </c>
      <c r="F59" s="81">
        <v>3</v>
      </c>
      <c r="G59" s="81">
        <v>2</v>
      </c>
      <c r="H59" s="69">
        <v>21</v>
      </c>
      <c r="I59" s="69">
        <v>16</v>
      </c>
    </row>
    <row r="60" spans="2:9" ht="21" customHeight="1" x14ac:dyDescent="0.4">
      <c r="B60" s="203"/>
      <c r="C60" s="64" t="s">
        <v>432</v>
      </c>
      <c r="D60" s="79">
        <v>42</v>
      </c>
      <c r="E60" s="69">
        <v>116</v>
      </c>
      <c r="F60" s="81">
        <v>16</v>
      </c>
      <c r="G60" s="81">
        <v>8</v>
      </c>
      <c r="H60" s="69">
        <v>65</v>
      </c>
      <c r="I60" s="69">
        <v>95</v>
      </c>
    </row>
    <row r="61" spans="2:9" ht="21" customHeight="1" x14ac:dyDescent="0.4">
      <c r="B61" s="203"/>
      <c r="C61" s="64" t="s">
        <v>433</v>
      </c>
      <c r="D61" s="79">
        <v>25</v>
      </c>
      <c r="E61" s="69">
        <v>53</v>
      </c>
      <c r="F61" s="81">
        <v>8</v>
      </c>
      <c r="G61" s="81">
        <v>4</v>
      </c>
      <c r="H61" s="69">
        <v>30</v>
      </c>
      <c r="I61" s="69">
        <v>70</v>
      </c>
    </row>
    <row r="62" spans="2:9" ht="21" customHeight="1" x14ac:dyDescent="0.4">
      <c r="B62" s="203"/>
      <c r="C62" s="64" t="s">
        <v>434</v>
      </c>
      <c r="D62" s="79">
        <v>45</v>
      </c>
      <c r="E62" s="69">
        <v>254</v>
      </c>
      <c r="F62" s="81">
        <v>19</v>
      </c>
      <c r="G62" s="81">
        <v>7</v>
      </c>
      <c r="H62" s="69">
        <v>81</v>
      </c>
      <c r="I62" s="69">
        <v>131</v>
      </c>
    </row>
    <row r="63" spans="2:9" ht="21" customHeight="1" x14ac:dyDescent="0.4">
      <c r="B63" s="203"/>
      <c r="C63" s="64" t="s">
        <v>435</v>
      </c>
      <c r="D63" s="79">
        <v>23</v>
      </c>
      <c r="E63" s="69">
        <v>29</v>
      </c>
      <c r="F63" s="81">
        <v>1</v>
      </c>
      <c r="G63" s="81">
        <v>0</v>
      </c>
      <c r="H63" s="69">
        <v>15</v>
      </c>
      <c r="I63" s="69">
        <v>12</v>
      </c>
    </row>
    <row r="64" spans="2:9" ht="21" customHeight="1" x14ac:dyDescent="0.4">
      <c r="B64" s="203"/>
      <c r="C64" s="64" t="s">
        <v>436</v>
      </c>
      <c r="D64" s="79">
        <v>39</v>
      </c>
      <c r="E64" s="69">
        <v>93</v>
      </c>
      <c r="F64" s="81">
        <v>7</v>
      </c>
      <c r="G64" s="81">
        <v>5</v>
      </c>
      <c r="H64" s="69">
        <v>47</v>
      </c>
      <c r="I64" s="69">
        <v>79</v>
      </c>
    </row>
    <row r="65" spans="2:9" ht="21" customHeight="1" x14ac:dyDescent="0.4">
      <c r="B65" s="203"/>
      <c r="C65" s="64" t="s">
        <v>437</v>
      </c>
      <c r="D65" s="79">
        <v>17</v>
      </c>
      <c r="E65" s="69">
        <v>58</v>
      </c>
      <c r="F65" s="81">
        <v>8</v>
      </c>
      <c r="G65" s="81">
        <v>6</v>
      </c>
      <c r="H65" s="69">
        <v>30</v>
      </c>
      <c r="I65" s="69">
        <v>10</v>
      </c>
    </row>
    <row r="66" spans="2:9" ht="21" customHeight="1" x14ac:dyDescent="0.4">
      <c r="B66" s="203"/>
      <c r="C66" s="64" t="s">
        <v>438</v>
      </c>
      <c r="D66" s="79">
        <v>21</v>
      </c>
      <c r="E66" s="69">
        <v>64</v>
      </c>
      <c r="F66" s="81">
        <v>4</v>
      </c>
      <c r="G66" s="81">
        <v>2</v>
      </c>
      <c r="H66" s="69">
        <v>23</v>
      </c>
      <c r="I66" s="69">
        <v>27</v>
      </c>
    </row>
    <row r="67" spans="2:9" ht="21" customHeight="1" x14ac:dyDescent="0.4">
      <c r="B67" s="203"/>
      <c r="C67" s="64" t="s">
        <v>439</v>
      </c>
      <c r="D67" s="79">
        <v>21</v>
      </c>
      <c r="E67" s="69">
        <v>40</v>
      </c>
      <c r="F67" s="81">
        <v>5</v>
      </c>
      <c r="G67" s="81">
        <v>9</v>
      </c>
      <c r="H67" s="69">
        <v>18</v>
      </c>
      <c r="I67" s="69">
        <v>12</v>
      </c>
    </row>
    <row r="68" spans="2:9" ht="21" customHeight="1" x14ac:dyDescent="0.4">
      <c r="B68" s="203"/>
      <c r="C68" s="64" t="s">
        <v>440</v>
      </c>
      <c r="D68" s="79">
        <v>34</v>
      </c>
      <c r="E68" s="69">
        <v>190</v>
      </c>
      <c r="F68" s="81">
        <v>19</v>
      </c>
      <c r="G68" s="81">
        <v>11</v>
      </c>
      <c r="H68" s="69">
        <v>70</v>
      </c>
      <c r="I68" s="69">
        <v>92</v>
      </c>
    </row>
    <row r="69" spans="2:9" ht="21" customHeight="1" x14ac:dyDescent="0.4">
      <c r="B69" s="204"/>
      <c r="C69" s="64" t="s">
        <v>441</v>
      </c>
      <c r="D69" s="79">
        <v>20</v>
      </c>
      <c r="E69" s="69">
        <v>74</v>
      </c>
      <c r="F69" s="81">
        <v>6</v>
      </c>
      <c r="G69" s="81">
        <v>0</v>
      </c>
      <c r="H69" s="69">
        <v>28</v>
      </c>
      <c r="I69" s="69">
        <v>14</v>
      </c>
    </row>
    <row r="70" spans="2:9" ht="21" customHeight="1" x14ac:dyDescent="0.4">
      <c r="B70" s="202" t="s">
        <v>442</v>
      </c>
      <c r="C70" s="64" t="s">
        <v>443</v>
      </c>
      <c r="D70" s="69">
        <v>12</v>
      </c>
      <c r="E70" s="69">
        <v>7</v>
      </c>
      <c r="F70" s="81">
        <v>2</v>
      </c>
      <c r="G70" s="81">
        <v>0</v>
      </c>
      <c r="H70" s="69">
        <v>2</v>
      </c>
      <c r="I70" s="69">
        <v>1</v>
      </c>
    </row>
    <row r="71" spans="2:9" ht="21" customHeight="1" x14ac:dyDescent="0.4">
      <c r="B71" s="203"/>
      <c r="C71" s="65" t="s">
        <v>444</v>
      </c>
      <c r="D71" s="69">
        <v>8</v>
      </c>
      <c r="E71" s="69">
        <v>11</v>
      </c>
      <c r="F71" s="81">
        <v>0</v>
      </c>
      <c r="G71" s="81">
        <v>0</v>
      </c>
      <c r="H71" s="69">
        <v>14</v>
      </c>
      <c r="I71" s="69">
        <v>3</v>
      </c>
    </row>
    <row r="72" spans="2:9" ht="21" customHeight="1" x14ac:dyDescent="0.4">
      <c r="B72" s="203"/>
      <c r="C72" s="64" t="s">
        <v>445</v>
      </c>
      <c r="D72" s="69">
        <v>5</v>
      </c>
      <c r="E72" s="69">
        <v>8</v>
      </c>
      <c r="F72" s="81">
        <v>1</v>
      </c>
      <c r="G72" s="81">
        <v>1</v>
      </c>
      <c r="H72" s="69">
        <v>2</v>
      </c>
      <c r="I72" s="69">
        <v>0</v>
      </c>
    </row>
    <row r="73" spans="2:9" ht="21" customHeight="1" x14ac:dyDescent="0.4">
      <c r="B73" s="203"/>
      <c r="C73" s="64" t="s">
        <v>446</v>
      </c>
      <c r="D73" s="69">
        <v>3</v>
      </c>
      <c r="E73" s="69">
        <v>5</v>
      </c>
      <c r="F73" s="81">
        <v>1</v>
      </c>
      <c r="G73" s="81">
        <v>0</v>
      </c>
      <c r="H73" s="69">
        <v>2</v>
      </c>
      <c r="I73" s="69">
        <v>1</v>
      </c>
    </row>
    <row r="74" spans="2:9" ht="21" customHeight="1" x14ac:dyDescent="0.4">
      <c r="B74" s="203"/>
      <c r="C74" s="64" t="s">
        <v>447</v>
      </c>
      <c r="D74" s="69">
        <v>8</v>
      </c>
      <c r="E74" s="69">
        <v>13</v>
      </c>
      <c r="F74" s="81">
        <v>3</v>
      </c>
      <c r="G74" s="81">
        <v>0</v>
      </c>
      <c r="H74" s="69">
        <v>6</v>
      </c>
      <c r="I74" s="69">
        <v>2</v>
      </c>
    </row>
    <row r="75" spans="2:9" ht="21" customHeight="1" x14ac:dyDescent="0.4">
      <c r="B75" s="203"/>
      <c r="C75" s="64" t="s">
        <v>448</v>
      </c>
      <c r="D75" s="69">
        <v>6</v>
      </c>
      <c r="E75" s="69">
        <v>9</v>
      </c>
      <c r="F75" s="81">
        <v>2</v>
      </c>
      <c r="G75" s="81">
        <v>0</v>
      </c>
      <c r="H75" s="69">
        <v>6</v>
      </c>
      <c r="I75" s="69">
        <v>3</v>
      </c>
    </row>
    <row r="76" spans="2:9" ht="21" customHeight="1" x14ac:dyDescent="0.4">
      <c r="B76" s="203"/>
      <c r="C76" s="64" t="s">
        <v>449</v>
      </c>
      <c r="D76" s="69">
        <v>11</v>
      </c>
      <c r="E76" s="69">
        <v>1</v>
      </c>
      <c r="F76" s="81">
        <v>4</v>
      </c>
      <c r="G76" s="81">
        <v>3</v>
      </c>
      <c r="H76" s="69">
        <v>16</v>
      </c>
      <c r="I76" s="69">
        <v>1</v>
      </c>
    </row>
    <row r="77" spans="2:9" ht="21" customHeight="1" x14ac:dyDescent="0.4">
      <c r="B77" s="203"/>
      <c r="C77" s="64" t="s">
        <v>450</v>
      </c>
      <c r="D77" s="69">
        <v>7</v>
      </c>
      <c r="E77" s="69">
        <v>10</v>
      </c>
      <c r="F77" s="81">
        <v>4</v>
      </c>
      <c r="G77" s="81">
        <v>1</v>
      </c>
      <c r="H77" s="69">
        <v>10</v>
      </c>
      <c r="I77" s="69">
        <v>2</v>
      </c>
    </row>
    <row r="78" spans="2:9" ht="21" customHeight="1" x14ac:dyDescent="0.4">
      <c r="B78" s="203"/>
      <c r="C78" s="64" t="s">
        <v>451</v>
      </c>
      <c r="D78" s="69">
        <v>9</v>
      </c>
      <c r="E78" s="69">
        <v>15</v>
      </c>
      <c r="F78" s="81">
        <v>2</v>
      </c>
      <c r="G78" s="81">
        <v>0</v>
      </c>
      <c r="H78" s="69">
        <v>18</v>
      </c>
      <c r="I78" s="69">
        <v>6</v>
      </c>
    </row>
    <row r="79" spans="2:9" ht="21" customHeight="1" x14ac:dyDescent="0.4">
      <c r="B79" s="203"/>
      <c r="C79" s="64" t="s">
        <v>452</v>
      </c>
      <c r="D79" s="69">
        <v>6</v>
      </c>
      <c r="E79" s="69">
        <v>23</v>
      </c>
      <c r="F79" s="81">
        <v>2</v>
      </c>
      <c r="G79" s="81">
        <v>2</v>
      </c>
      <c r="H79" s="69">
        <v>15</v>
      </c>
      <c r="I79" s="69">
        <v>2</v>
      </c>
    </row>
    <row r="80" spans="2:9" ht="21" customHeight="1" x14ac:dyDescent="0.4">
      <c r="B80" s="203"/>
      <c r="C80" s="64" t="s">
        <v>453</v>
      </c>
      <c r="D80" s="69">
        <v>9</v>
      </c>
      <c r="E80" s="69">
        <v>18</v>
      </c>
      <c r="F80" s="81">
        <v>3</v>
      </c>
      <c r="G80" s="81">
        <v>0</v>
      </c>
      <c r="H80" s="69">
        <v>7</v>
      </c>
      <c r="I80" s="69">
        <v>1</v>
      </c>
    </row>
    <row r="81" spans="2:10" ht="21" customHeight="1" x14ac:dyDescent="0.4">
      <c r="B81" s="203"/>
      <c r="C81" s="64" t="s">
        <v>454</v>
      </c>
      <c r="D81" s="69">
        <v>16</v>
      </c>
      <c r="E81" s="69">
        <v>24</v>
      </c>
      <c r="F81" s="81">
        <v>2</v>
      </c>
      <c r="G81" s="81">
        <v>0</v>
      </c>
      <c r="H81" s="69">
        <v>7</v>
      </c>
      <c r="I81" s="69">
        <v>8</v>
      </c>
    </row>
    <row r="82" spans="2:10" ht="21" customHeight="1" x14ac:dyDescent="0.4">
      <c r="B82" s="203"/>
      <c r="C82" s="64" t="s">
        <v>455</v>
      </c>
      <c r="D82" s="69">
        <v>7</v>
      </c>
      <c r="E82" s="69">
        <v>16</v>
      </c>
      <c r="F82" s="81">
        <v>4</v>
      </c>
      <c r="G82" s="81">
        <v>0</v>
      </c>
      <c r="H82" s="69">
        <v>15</v>
      </c>
      <c r="I82" s="69">
        <v>6</v>
      </c>
    </row>
    <row r="83" spans="2:10" ht="21" customHeight="1" x14ac:dyDescent="0.4">
      <c r="B83" s="203"/>
      <c r="C83" s="64" t="s">
        <v>456</v>
      </c>
      <c r="D83" s="69">
        <v>10</v>
      </c>
      <c r="E83" s="69">
        <v>13</v>
      </c>
      <c r="F83" s="81">
        <v>3</v>
      </c>
      <c r="G83" s="81">
        <v>3</v>
      </c>
      <c r="H83" s="69">
        <v>3</v>
      </c>
      <c r="I83" s="69">
        <v>6</v>
      </c>
    </row>
    <row r="84" spans="2:10" ht="21" customHeight="1" x14ac:dyDescent="0.4">
      <c r="B84" s="203"/>
      <c r="C84" s="64" t="s">
        <v>457</v>
      </c>
      <c r="D84" s="69">
        <v>15</v>
      </c>
      <c r="E84" s="69">
        <v>9</v>
      </c>
      <c r="F84" s="81">
        <v>3</v>
      </c>
      <c r="G84" s="81">
        <v>0</v>
      </c>
      <c r="H84" s="69">
        <v>18</v>
      </c>
      <c r="I84" s="69">
        <v>17</v>
      </c>
    </row>
    <row r="85" spans="2:10" ht="21" customHeight="1" x14ac:dyDescent="0.4">
      <c r="B85" s="203"/>
      <c r="C85" s="64" t="s">
        <v>458</v>
      </c>
      <c r="D85" s="69">
        <v>11</v>
      </c>
      <c r="E85" s="69">
        <v>15</v>
      </c>
      <c r="F85" s="81">
        <v>3</v>
      </c>
      <c r="G85" s="81">
        <v>1</v>
      </c>
      <c r="H85" s="69">
        <v>28</v>
      </c>
      <c r="I85" s="69">
        <v>50</v>
      </c>
    </row>
    <row r="86" spans="2:10" ht="21" customHeight="1" x14ac:dyDescent="0.4">
      <c r="B86" s="203"/>
      <c r="C86" s="64" t="s">
        <v>459</v>
      </c>
      <c r="D86" s="69">
        <v>12</v>
      </c>
      <c r="E86" s="69">
        <v>9</v>
      </c>
      <c r="F86" s="81">
        <v>2</v>
      </c>
      <c r="G86" s="81">
        <v>1</v>
      </c>
      <c r="H86" s="69">
        <v>4</v>
      </c>
      <c r="I86" s="69">
        <v>6</v>
      </c>
    </row>
    <row r="87" spans="2:10" ht="21" customHeight="1" x14ac:dyDescent="0.4">
      <c r="B87" s="203"/>
      <c r="C87" s="64" t="s">
        <v>460</v>
      </c>
      <c r="D87" s="69">
        <v>12</v>
      </c>
      <c r="E87" s="69">
        <v>29</v>
      </c>
      <c r="F87" s="81">
        <v>3</v>
      </c>
      <c r="G87" s="81">
        <v>0</v>
      </c>
      <c r="H87" s="69">
        <v>18</v>
      </c>
      <c r="I87" s="69">
        <v>55</v>
      </c>
    </row>
    <row r="88" spans="2:10" ht="21" customHeight="1" x14ac:dyDescent="0.4">
      <c r="B88" s="203"/>
      <c r="C88" s="64" t="s">
        <v>461</v>
      </c>
      <c r="D88" s="69">
        <v>8</v>
      </c>
      <c r="E88" s="69">
        <v>27</v>
      </c>
      <c r="F88" s="81">
        <v>0</v>
      </c>
      <c r="G88" s="81">
        <v>1</v>
      </c>
      <c r="H88" s="69">
        <v>11</v>
      </c>
      <c r="I88" s="69">
        <v>28</v>
      </c>
    </row>
    <row r="89" spans="2:10" ht="21" customHeight="1" x14ac:dyDescent="0.4">
      <c r="B89" s="203"/>
      <c r="C89" s="64" t="s">
        <v>462</v>
      </c>
      <c r="D89" s="69">
        <v>12</v>
      </c>
      <c r="E89" s="69">
        <v>21</v>
      </c>
      <c r="F89" s="81">
        <v>1</v>
      </c>
      <c r="G89" s="81">
        <v>3</v>
      </c>
      <c r="H89" s="69">
        <v>11</v>
      </c>
      <c r="I89" s="69">
        <v>93</v>
      </c>
    </row>
    <row r="90" spans="2:10" ht="21" customHeight="1" x14ac:dyDescent="0.4">
      <c r="B90" s="203"/>
      <c r="C90" s="64" t="s">
        <v>463</v>
      </c>
      <c r="D90" s="69">
        <v>13</v>
      </c>
      <c r="E90" s="69">
        <v>19</v>
      </c>
      <c r="F90" s="81">
        <v>0</v>
      </c>
      <c r="G90" s="81">
        <v>0</v>
      </c>
      <c r="H90" s="69">
        <v>10</v>
      </c>
      <c r="I90" s="69">
        <v>22</v>
      </c>
    </row>
    <row r="91" spans="2:10" ht="21" customHeight="1" x14ac:dyDescent="0.4">
      <c r="B91" s="203"/>
      <c r="C91" s="66" t="s">
        <v>464</v>
      </c>
      <c r="D91" s="69">
        <v>11</v>
      </c>
      <c r="E91" s="69">
        <v>13</v>
      </c>
      <c r="F91" s="81">
        <v>2</v>
      </c>
      <c r="G91" s="81">
        <v>0</v>
      </c>
      <c r="H91" s="69">
        <v>12</v>
      </c>
      <c r="I91" s="69">
        <v>3</v>
      </c>
    </row>
    <row r="92" spans="2:10" ht="21" customHeight="1" x14ac:dyDescent="0.4">
      <c r="B92" s="203"/>
      <c r="C92" s="64" t="s">
        <v>465</v>
      </c>
      <c r="D92" s="69">
        <v>11</v>
      </c>
      <c r="E92" s="69">
        <v>21</v>
      </c>
      <c r="F92" s="81">
        <v>3</v>
      </c>
      <c r="G92" s="81">
        <v>1</v>
      </c>
      <c r="H92" s="69">
        <v>9</v>
      </c>
      <c r="I92" s="69">
        <v>6</v>
      </c>
    </row>
    <row r="93" spans="2:10" ht="21" customHeight="1" x14ac:dyDescent="0.4">
      <c r="B93" s="203"/>
      <c r="C93" s="64" t="s">
        <v>466</v>
      </c>
      <c r="D93" s="69">
        <v>7</v>
      </c>
      <c r="E93" s="69">
        <v>9</v>
      </c>
      <c r="F93" s="81">
        <v>2</v>
      </c>
      <c r="G93" s="81">
        <v>6</v>
      </c>
      <c r="H93" s="69">
        <v>1</v>
      </c>
      <c r="I93" s="69">
        <v>3</v>
      </c>
    </row>
    <row r="94" spans="2:10" ht="21" customHeight="1" x14ac:dyDescent="0.4">
      <c r="B94" s="203"/>
      <c r="C94" s="64" t="s">
        <v>467</v>
      </c>
      <c r="D94" s="69">
        <v>4</v>
      </c>
      <c r="E94" s="69">
        <v>19</v>
      </c>
      <c r="F94" s="81">
        <v>1</v>
      </c>
      <c r="G94" s="81">
        <v>0</v>
      </c>
      <c r="H94" s="69">
        <v>6</v>
      </c>
      <c r="I94" s="69">
        <v>0</v>
      </c>
    </row>
    <row r="95" spans="2:10" ht="21" customHeight="1" x14ac:dyDescent="0.4">
      <c r="B95" s="203"/>
      <c r="C95" s="67" t="s">
        <v>468</v>
      </c>
      <c r="D95" s="69">
        <v>4</v>
      </c>
      <c r="E95" s="69">
        <v>21</v>
      </c>
      <c r="F95" s="81">
        <v>4</v>
      </c>
      <c r="G95" s="81">
        <v>5</v>
      </c>
      <c r="H95" s="69">
        <v>5</v>
      </c>
      <c r="I95" s="69">
        <v>12</v>
      </c>
    </row>
    <row r="96" spans="2:10" ht="21" customHeight="1" x14ac:dyDescent="0.4">
      <c r="B96" s="203"/>
      <c r="C96" s="67" t="s">
        <v>469</v>
      </c>
      <c r="D96" s="69">
        <v>7</v>
      </c>
      <c r="E96" s="69">
        <v>9</v>
      </c>
      <c r="F96" s="81">
        <v>3</v>
      </c>
      <c r="G96" s="81">
        <v>0</v>
      </c>
      <c r="H96" s="69">
        <v>6</v>
      </c>
      <c r="I96" s="69">
        <v>3</v>
      </c>
      <c r="J96" s="55" t="s">
        <v>470</v>
      </c>
    </row>
    <row r="97" spans="2:10" ht="21" customHeight="1" x14ac:dyDescent="0.4">
      <c r="B97" s="203"/>
      <c r="C97" s="67" t="s">
        <v>471</v>
      </c>
      <c r="D97" s="69">
        <v>14</v>
      </c>
      <c r="E97" s="69">
        <v>34</v>
      </c>
      <c r="F97" s="81">
        <v>1</v>
      </c>
      <c r="G97" s="81">
        <v>0</v>
      </c>
      <c r="H97" s="69">
        <v>6</v>
      </c>
      <c r="I97" s="69">
        <v>2</v>
      </c>
    </row>
    <row r="98" spans="2:10" ht="21" customHeight="1" x14ac:dyDescent="0.4">
      <c r="B98" s="203"/>
      <c r="C98" s="67" t="s">
        <v>472</v>
      </c>
      <c r="D98" s="69">
        <v>13</v>
      </c>
      <c r="E98" s="69">
        <v>20</v>
      </c>
      <c r="F98" s="81">
        <v>3</v>
      </c>
      <c r="G98" s="81">
        <v>1</v>
      </c>
      <c r="H98" s="69">
        <v>8</v>
      </c>
      <c r="I98" s="69">
        <v>8</v>
      </c>
    </row>
    <row r="99" spans="2:10" ht="21" customHeight="1" x14ac:dyDescent="0.4">
      <c r="B99" s="203"/>
      <c r="C99" s="67" t="s">
        <v>473</v>
      </c>
      <c r="D99" s="69">
        <v>7</v>
      </c>
      <c r="E99" s="69">
        <v>16</v>
      </c>
      <c r="F99" s="81">
        <v>3</v>
      </c>
      <c r="G99" s="81">
        <v>1</v>
      </c>
      <c r="H99" s="69">
        <v>16</v>
      </c>
      <c r="I99" s="69">
        <v>8</v>
      </c>
    </row>
    <row r="100" spans="2:10" ht="21" customHeight="1" x14ac:dyDescent="0.4">
      <c r="B100" s="203"/>
      <c r="C100" s="67" t="s">
        <v>474</v>
      </c>
      <c r="D100" s="69">
        <v>4</v>
      </c>
      <c r="E100" s="69">
        <v>25</v>
      </c>
      <c r="F100" s="81">
        <v>1</v>
      </c>
      <c r="G100" s="81">
        <v>0</v>
      </c>
      <c r="H100" s="69">
        <v>6</v>
      </c>
      <c r="I100" s="69">
        <v>3</v>
      </c>
      <c r="J100" s="55" t="s">
        <v>470</v>
      </c>
    </row>
    <row r="101" spans="2:10" ht="21" customHeight="1" x14ac:dyDescent="0.4">
      <c r="B101" s="203"/>
      <c r="C101" s="67" t="s">
        <v>475</v>
      </c>
      <c r="D101" s="69">
        <v>10</v>
      </c>
      <c r="E101" s="69">
        <v>37</v>
      </c>
      <c r="F101" s="81">
        <v>3</v>
      </c>
      <c r="G101" s="81">
        <v>0</v>
      </c>
      <c r="H101" s="69">
        <v>20</v>
      </c>
      <c r="I101" s="69">
        <v>4</v>
      </c>
    </row>
    <row r="102" spans="2:10" ht="21" customHeight="1" x14ac:dyDescent="0.4">
      <c r="B102" s="203"/>
      <c r="C102" s="68" t="s">
        <v>476</v>
      </c>
      <c r="D102" s="69">
        <v>7</v>
      </c>
      <c r="E102" s="69">
        <v>8</v>
      </c>
      <c r="F102" s="81">
        <v>0</v>
      </c>
      <c r="G102" s="81">
        <v>0</v>
      </c>
      <c r="H102" s="69">
        <v>5</v>
      </c>
      <c r="I102" s="69">
        <v>4</v>
      </c>
    </row>
    <row r="103" spans="2:10" ht="21" customHeight="1" x14ac:dyDescent="0.4">
      <c r="B103" s="203"/>
      <c r="C103" s="64" t="s">
        <v>477</v>
      </c>
      <c r="D103" s="69">
        <v>7</v>
      </c>
      <c r="E103" s="69">
        <v>19</v>
      </c>
      <c r="F103" s="81">
        <v>0</v>
      </c>
      <c r="G103" s="81">
        <v>0</v>
      </c>
      <c r="H103" s="69">
        <v>18</v>
      </c>
      <c r="I103" s="69">
        <v>28</v>
      </c>
    </row>
    <row r="104" spans="2:10" ht="21" customHeight="1" x14ac:dyDescent="0.4">
      <c r="B104" s="203"/>
      <c r="C104" s="64" t="s">
        <v>478</v>
      </c>
      <c r="D104" s="69">
        <v>8</v>
      </c>
      <c r="E104" s="69">
        <v>18</v>
      </c>
      <c r="F104" s="81">
        <v>0</v>
      </c>
      <c r="G104" s="81">
        <v>0</v>
      </c>
      <c r="H104" s="69">
        <v>5</v>
      </c>
      <c r="I104" s="69">
        <v>8</v>
      </c>
    </row>
    <row r="105" spans="2:10" ht="21" customHeight="1" x14ac:dyDescent="0.4">
      <c r="B105" s="203"/>
      <c r="C105" s="64" t="s">
        <v>479</v>
      </c>
      <c r="D105" s="69">
        <v>13</v>
      </c>
      <c r="E105" s="69">
        <v>25</v>
      </c>
      <c r="F105" s="81">
        <v>3</v>
      </c>
      <c r="G105" s="81">
        <v>1</v>
      </c>
      <c r="H105" s="69">
        <v>6</v>
      </c>
      <c r="I105" s="69">
        <v>13</v>
      </c>
    </row>
    <row r="106" spans="2:10" ht="21" customHeight="1" x14ac:dyDescent="0.4">
      <c r="B106" s="203"/>
      <c r="C106" s="64" t="s">
        <v>480</v>
      </c>
      <c r="D106" s="69">
        <v>5</v>
      </c>
      <c r="E106" s="69">
        <v>16</v>
      </c>
      <c r="F106" s="81">
        <v>0</v>
      </c>
      <c r="G106" s="81">
        <v>0</v>
      </c>
      <c r="H106" s="69">
        <v>6</v>
      </c>
      <c r="I106" s="69">
        <v>4</v>
      </c>
    </row>
    <row r="107" spans="2:10" ht="21" customHeight="1" x14ac:dyDescent="0.4">
      <c r="B107" s="203"/>
      <c r="C107" s="64" t="s">
        <v>481</v>
      </c>
      <c r="D107" s="69">
        <v>5</v>
      </c>
      <c r="E107" s="69">
        <v>10</v>
      </c>
      <c r="F107" s="81">
        <v>2</v>
      </c>
      <c r="G107" s="81">
        <v>0</v>
      </c>
      <c r="H107" s="69">
        <v>0</v>
      </c>
      <c r="I107" s="69">
        <v>1</v>
      </c>
    </row>
    <row r="108" spans="2:10" ht="21" customHeight="1" x14ac:dyDescent="0.4">
      <c r="B108" s="203"/>
      <c r="C108" s="64" t="s">
        <v>482</v>
      </c>
      <c r="D108" s="69">
        <v>16</v>
      </c>
      <c r="E108" s="69">
        <v>50</v>
      </c>
      <c r="F108" s="81">
        <v>1</v>
      </c>
      <c r="G108" s="81">
        <v>0</v>
      </c>
      <c r="H108" s="69">
        <v>15</v>
      </c>
      <c r="I108" s="69">
        <v>8</v>
      </c>
    </row>
    <row r="109" spans="2:10" ht="21" customHeight="1" x14ac:dyDescent="0.4">
      <c r="B109" s="203"/>
      <c r="C109" s="64" t="s">
        <v>483</v>
      </c>
      <c r="D109" s="69">
        <v>6</v>
      </c>
      <c r="E109" s="69">
        <v>18</v>
      </c>
      <c r="F109" s="81">
        <v>2</v>
      </c>
      <c r="G109" s="81">
        <v>0</v>
      </c>
      <c r="H109" s="69">
        <v>11</v>
      </c>
      <c r="I109" s="69">
        <v>14</v>
      </c>
    </row>
    <row r="110" spans="2:10" ht="21" customHeight="1" x14ac:dyDescent="0.4">
      <c r="B110" s="203"/>
      <c r="C110" s="64" t="s">
        <v>484</v>
      </c>
      <c r="D110" s="69">
        <v>18</v>
      </c>
      <c r="E110" s="69">
        <v>45</v>
      </c>
      <c r="F110" s="81">
        <v>1</v>
      </c>
      <c r="G110" s="81">
        <v>0</v>
      </c>
      <c r="H110" s="69">
        <v>21</v>
      </c>
      <c r="I110" s="69">
        <v>5</v>
      </c>
    </row>
    <row r="111" spans="2:10" ht="21" customHeight="1" x14ac:dyDescent="0.4">
      <c r="B111" s="203"/>
      <c r="C111" s="64" t="s">
        <v>485</v>
      </c>
      <c r="D111" s="69">
        <v>7</v>
      </c>
      <c r="E111" s="69">
        <v>30</v>
      </c>
      <c r="F111" s="81">
        <v>0</v>
      </c>
      <c r="G111" s="81">
        <v>0</v>
      </c>
      <c r="H111" s="69">
        <v>11</v>
      </c>
      <c r="I111" s="69">
        <v>13</v>
      </c>
    </row>
    <row r="112" spans="2:10" ht="21" customHeight="1" x14ac:dyDescent="0.4">
      <c r="B112" s="203"/>
      <c r="C112" s="64" t="s">
        <v>486</v>
      </c>
      <c r="D112" s="69">
        <v>17</v>
      </c>
      <c r="E112" s="69">
        <v>28</v>
      </c>
      <c r="F112" s="81">
        <v>0</v>
      </c>
      <c r="G112" s="81">
        <v>0</v>
      </c>
      <c r="H112" s="69">
        <v>8</v>
      </c>
      <c r="I112" s="69">
        <v>5</v>
      </c>
    </row>
    <row r="113" spans="2:9" ht="21" customHeight="1" x14ac:dyDescent="0.4">
      <c r="B113" s="203"/>
      <c r="C113" s="64" t="s">
        <v>487</v>
      </c>
      <c r="D113" s="69">
        <v>14</v>
      </c>
      <c r="E113" s="69">
        <v>34</v>
      </c>
      <c r="F113" s="81">
        <v>7</v>
      </c>
      <c r="G113" s="81">
        <v>1</v>
      </c>
      <c r="H113" s="69">
        <v>34</v>
      </c>
      <c r="I113" s="69">
        <v>30</v>
      </c>
    </row>
    <row r="114" spans="2:9" ht="21" customHeight="1" x14ac:dyDescent="0.4">
      <c r="B114" s="203"/>
      <c r="C114" s="64" t="s">
        <v>488</v>
      </c>
      <c r="D114" s="69">
        <v>9</v>
      </c>
      <c r="E114" s="69">
        <v>18</v>
      </c>
      <c r="F114" s="81">
        <v>2</v>
      </c>
      <c r="G114" s="81">
        <v>0</v>
      </c>
      <c r="H114" s="69">
        <v>6</v>
      </c>
      <c r="I114" s="69">
        <v>7</v>
      </c>
    </row>
    <row r="115" spans="2:9" ht="21" customHeight="1" x14ac:dyDescent="0.4">
      <c r="B115" s="203"/>
      <c r="C115" s="64" t="s">
        <v>489</v>
      </c>
      <c r="D115" s="69">
        <v>17</v>
      </c>
      <c r="E115" s="69">
        <v>22</v>
      </c>
      <c r="F115" s="81">
        <v>4</v>
      </c>
      <c r="G115" s="81">
        <v>0</v>
      </c>
      <c r="H115" s="69">
        <v>5</v>
      </c>
      <c r="I115" s="69">
        <v>3</v>
      </c>
    </row>
    <row r="116" spans="2:9" ht="21" customHeight="1" x14ac:dyDescent="0.4">
      <c r="B116" s="203"/>
      <c r="C116" s="64" t="s">
        <v>490</v>
      </c>
      <c r="D116" s="69">
        <v>3</v>
      </c>
      <c r="E116" s="69">
        <v>10</v>
      </c>
      <c r="F116" s="81">
        <v>0</v>
      </c>
      <c r="G116" s="81">
        <v>0</v>
      </c>
      <c r="H116" s="69">
        <v>4</v>
      </c>
      <c r="I116" s="69">
        <v>1</v>
      </c>
    </row>
    <row r="117" spans="2:9" ht="21" customHeight="1" x14ac:dyDescent="0.4">
      <c r="B117" s="203"/>
      <c r="C117" s="64" t="s">
        <v>491</v>
      </c>
      <c r="D117" s="69">
        <v>4</v>
      </c>
      <c r="E117" s="69">
        <v>8</v>
      </c>
      <c r="F117" s="81">
        <v>1</v>
      </c>
      <c r="G117" s="81">
        <v>0</v>
      </c>
      <c r="H117" s="69">
        <v>6</v>
      </c>
      <c r="I117" s="69">
        <v>0</v>
      </c>
    </row>
    <row r="118" spans="2:9" ht="21" customHeight="1" x14ac:dyDescent="0.4">
      <c r="B118" s="203"/>
      <c r="C118" s="64" t="s">
        <v>492</v>
      </c>
      <c r="D118" s="69">
        <v>11</v>
      </c>
      <c r="E118" s="69">
        <v>17</v>
      </c>
      <c r="F118" s="81">
        <v>3</v>
      </c>
      <c r="G118" s="81">
        <v>1</v>
      </c>
      <c r="H118" s="69">
        <v>8</v>
      </c>
      <c r="I118" s="69">
        <v>5</v>
      </c>
    </row>
    <row r="119" spans="2:9" ht="21" customHeight="1" x14ac:dyDescent="0.4">
      <c r="B119" s="203"/>
      <c r="C119" s="64" t="s">
        <v>493</v>
      </c>
      <c r="D119" s="69">
        <v>8</v>
      </c>
      <c r="E119" s="69">
        <v>7</v>
      </c>
      <c r="F119" s="81">
        <v>0</v>
      </c>
      <c r="G119" s="81">
        <v>0</v>
      </c>
      <c r="H119" s="69">
        <v>3</v>
      </c>
      <c r="I119" s="69">
        <v>0</v>
      </c>
    </row>
    <row r="120" spans="2:9" ht="21" customHeight="1" x14ac:dyDescent="0.4">
      <c r="B120" s="203"/>
      <c r="C120" s="64" t="s">
        <v>494</v>
      </c>
      <c r="D120" s="69">
        <v>20</v>
      </c>
      <c r="E120" s="69">
        <v>13</v>
      </c>
      <c r="F120" s="81">
        <v>2</v>
      </c>
      <c r="G120" s="81">
        <v>0</v>
      </c>
      <c r="H120" s="69">
        <v>3</v>
      </c>
      <c r="I120" s="69">
        <v>8</v>
      </c>
    </row>
    <row r="121" spans="2:9" ht="21" customHeight="1" x14ac:dyDescent="0.4">
      <c r="B121" s="203"/>
      <c r="C121" s="63" t="s">
        <v>495</v>
      </c>
      <c r="D121" s="69">
        <v>8</v>
      </c>
      <c r="E121" s="69">
        <v>16</v>
      </c>
      <c r="F121" s="81">
        <v>1</v>
      </c>
      <c r="G121" s="81">
        <v>1</v>
      </c>
      <c r="H121" s="69">
        <v>4</v>
      </c>
      <c r="I121" s="69">
        <v>3</v>
      </c>
    </row>
    <row r="122" spans="2:9" ht="21" customHeight="1" x14ac:dyDescent="0.4">
      <c r="B122" s="203"/>
      <c r="C122" s="63" t="s">
        <v>496</v>
      </c>
      <c r="D122" s="69">
        <v>10</v>
      </c>
      <c r="E122" s="69">
        <v>33</v>
      </c>
      <c r="F122" s="81">
        <v>5</v>
      </c>
      <c r="G122" s="81">
        <v>0</v>
      </c>
      <c r="H122" s="69">
        <v>9</v>
      </c>
      <c r="I122" s="69">
        <v>9</v>
      </c>
    </row>
    <row r="123" spans="2:9" ht="21" customHeight="1" x14ac:dyDescent="0.4">
      <c r="B123" s="203"/>
      <c r="C123" s="63" t="s">
        <v>497</v>
      </c>
      <c r="D123" s="69">
        <v>14</v>
      </c>
      <c r="E123" s="69">
        <v>39</v>
      </c>
      <c r="F123" s="81">
        <v>6</v>
      </c>
      <c r="G123" s="81">
        <v>1</v>
      </c>
      <c r="H123" s="69">
        <v>16</v>
      </c>
      <c r="I123" s="69">
        <v>11</v>
      </c>
    </row>
    <row r="124" spans="2:9" ht="21" customHeight="1" x14ac:dyDescent="0.4">
      <c r="B124" s="203"/>
      <c r="C124" s="63" t="s">
        <v>498</v>
      </c>
      <c r="D124" s="69">
        <v>16</v>
      </c>
      <c r="E124" s="69">
        <v>11</v>
      </c>
      <c r="F124" s="81">
        <v>6</v>
      </c>
      <c r="G124" s="81">
        <v>0</v>
      </c>
      <c r="H124" s="69">
        <v>10</v>
      </c>
      <c r="I124" s="69">
        <v>2</v>
      </c>
    </row>
    <row r="125" spans="2:9" ht="21" customHeight="1" x14ac:dyDescent="0.4">
      <c r="B125" s="203"/>
      <c r="C125" s="63" t="s">
        <v>499</v>
      </c>
      <c r="D125" s="69">
        <v>10</v>
      </c>
      <c r="E125" s="69">
        <v>4</v>
      </c>
      <c r="F125" s="81">
        <v>2</v>
      </c>
      <c r="G125" s="81">
        <v>0</v>
      </c>
      <c r="H125" s="69">
        <v>11</v>
      </c>
      <c r="I125" s="69">
        <v>6</v>
      </c>
    </row>
    <row r="126" spans="2:9" ht="21" customHeight="1" x14ac:dyDescent="0.4">
      <c r="B126" s="203"/>
      <c r="C126" s="63" t="s">
        <v>500</v>
      </c>
      <c r="D126" s="69">
        <v>9</v>
      </c>
      <c r="E126" s="69">
        <v>22</v>
      </c>
      <c r="F126" s="81">
        <v>1</v>
      </c>
      <c r="G126" s="81">
        <v>0</v>
      </c>
      <c r="H126" s="69">
        <v>8</v>
      </c>
      <c r="I126" s="69">
        <v>8</v>
      </c>
    </row>
    <row r="127" spans="2:9" ht="21" customHeight="1" x14ac:dyDescent="0.4">
      <c r="B127" s="203"/>
      <c r="C127" s="63" t="s">
        <v>501</v>
      </c>
      <c r="D127" s="69">
        <v>4</v>
      </c>
      <c r="E127" s="69">
        <v>5</v>
      </c>
      <c r="F127" s="81">
        <v>0</v>
      </c>
      <c r="G127" s="81">
        <v>0</v>
      </c>
      <c r="H127" s="69">
        <v>2</v>
      </c>
      <c r="I127" s="69">
        <v>1</v>
      </c>
    </row>
    <row r="128" spans="2:9" ht="21" customHeight="1" x14ac:dyDescent="0.4">
      <c r="B128" s="203"/>
      <c r="C128" s="63" t="s">
        <v>502</v>
      </c>
      <c r="D128" s="69">
        <v>12</v>
      </c>
      <c r="E128" s="69">
        <v>30</v>
      </c>
      <c r="F128" s="81">
        <v>5</v>
      </c>
      <c r="G128" s="81">
        <v>4</v>
      </c>
      <c r="H128" s="69">
        <v>32</v>
      </c>
      <c r="I128" s="69">
        <v>11</v>
      </c>
    </row>
    <row r="129" spans="2:10" ht="21" customHeight="1" x14ac:dyDescent="0.4">
      <c r="B129" s="203"/>
      <c r="C129" s="63" t="s">
        <v>503</v>
      </c>
      <c r="D129" s="69">
        <v>6</v>
      </c>
      <c r="E129" s="69">
        <v>28</v>
      </c>
      <c r="F129" s="81">
        <v>5</v>
      </c>
      <c r="G129" s="81">
        <v>0</v>
      </c>
      <c r="H129" s="69">
        <v>15</v>
      </c>
      <c r="I129" s="69">
        <v>6</v>
      </c>
    </row>
    <row r="130" spans="2:10" ht="21" customHeight="1" x14ac:dyDescent="0.4">
      <c r="B130" s="203"/>
      <c r="C130" s="63" t="s">
        <v>504</v>
      </c>
      <c r="D130" s="69">
        <v>36</v>
      </c>
      <c r="E130" s="69">
        <v>95</v>
      </c>
      <c r="F130" s="81">
        <v>6</v>
      </c>
      <c r="G130" s="81">
        <v>0</v>
      </c>
      <c r="H130" s="69">
        <v>11</v>
      </c>
      <c r="I130" s="69">
        <v>19</v>
      </c>
    </row>
    <row r="131" spans="2:10" ht="21" customHeight="1" x14ac:dyDescent="0.4">
      <c r="B131" s="204"/>
      <c r="C131" s="63" t="s">
        <v>505</v>
      </c>
      <c r="D131" s="69">
        <v>1</v>
      </c>
      <c r="E131" s="69">
        <v>35</v>
      </c>
      <c r="F131" s="81">
        <v>7</v>
      </c>
      <c r="G131" s="81">
        <v>0</v>
      </c>
      <c r="H131" s="69">
        <v>42</v>
      </c>
      <c r="I131" s="69">
        <v>12</v>
      </c>
    </row>
    <row r="132" spans="2:10" ht="21" customHeight="1" x14ac:dyDescent="0.4">
      <c r="B132" s="202" t="s">
        <v>506</v>
      </c>
      <c r="C132" s="69" t="s">
        <v>507</v>
      </c>
      <c r="D132" s="69">
        <v>3</v>
      </c>
      <c r="E132" s="69">
        <v>25</v>
      </c>
      <c r="F132" s="69">
        <v>22</v>
      </c>
      <c r="G132" s="69">
        <v>24</v>
      </c>
      <c r="H132" s="69">
        <v>47</v>
      </c>
      <c r="I132" s="69">
        <v>148</v>
      </c>
    </row>
    <row r="133" spans="2:10" ht="21" customHeight="1" x14ac:dyDescent="0.4">
      <c r="B133" s="203"/>
      <c r="C133" s="63" t="s">
        <v>508</v>
      </c>
      <c r="D133" s="69">
        <v>11</v>
      </c>
      <c r="E133" s="69">
        <v>41</v>
      </c>
      <c r="F133" s="69">
        <v>21</v>
      </c>
      <c r="G133" s="69">
        <v>5</v>
      </c>
      <c r="H133" s="69">
        <v>92</v>
      </c>
      <c r="I133" s="69">
        <v>324</v>
      </c>
    </row>
    <row r="134" spans="2:10" ht="21" customHeight="1" x14ac:dyDescent="0.4">
      <c r="B134" s="203"/>
      <c r="C134" s="79" t="s">
        <v>628</v>
      </c>
      <c r="D134" s="82"/>
      <c r="E134" s="82"/>
      <c r="F134" s="82"/>
      <c r="G134" s="82"/>
      <c r="H134" s="82"/>
      <c r="I134" s="82"/>
      <c r="J134" s="55" t="s">
        <v>632</v>
      </c>
    </row>
    <row r="135" spans="2:10" ht="21" customHeight="1" x14ac:dyDescent="0.4">
      <c r="B135" s="203"/>
      <c r="C135" s="63" t="s">
        <v>629</v>
      </c>
      <c r="D135" s="69">
        <v>1</v>
      </c>
      <c r="E135" s="69">
        <v>1</v>
      </c>
      <c r="F135" s="69">
        <v>0</v>
      </c>
      <c r="G135" s="69">
        <v>1</v>
      </c>
      <c r="H135" s="69">
        <v>13</v>
      </c>
      <c r="I135" s="69">
        <v>36</v>
      </c>
    </row>
    <row r="136" spans="2:10" ht="21" customHeight="1" x14ac:dyDescent="0.4">
      <c r="B136" s="203"/>
      <c r="C136" s="79" t="s">
        <v>631</v>
      </c>
      <c r="D136" s="82"/>
      <c r="E136" s="82"/>
      <c r="F136" s="82"/>
      <c r="G136" s="82"/>
      <c r="H136" s="82"/>
      <c r="I136" s="82"/>
      <c r="J136" s="55" t="s">
        <v>632</v>
      </c>
    </row>
    <row r="137" spans="2:10" ht="21" customHeight="1" x14ac:dyDescent="0.4">
      <c r="B137" s="204"/>
      <c r="C137" s="63" t="s">
        <v>630</v>
      </c>
      <c r="D137" s="69">
        <v>5</v>
      </c>
      <c r="E137" s="69">
        <v>35</v>
      </c>
      <c r="F137" s="69">
        <v>0</v>
      </c>
      <c r="G137" s="69">
        <v>8</v>
      </c>
      <c r="H137" s="69">
        <v>25</v>
      </c>
      <c r="I137" s="69">
        <v>98</v>
      </c>
    </row>
  </sheetData>
  <sheetProtection formatCells="0" formatColumns="0" formatRows="0"/>
  <mergeCells count="1">
    <mergeCell ref="D1:I1"/>
  </mergeCells>
  <phoneticPr fontId="5"/>
  <printOptions horizontalCentered="1"/>
  <pageMargins left="0.70866141732283472" right="0.70866141732283472" top="0.74803149606299213" bottom="0.74803149606299213" header="0.31496062992125984" footer="0.31496062992125984"/>
  <pageSetup paperSize="9" scale="49" fitToHeight="2" orientation="portrait" r:id="rId1"/>
  <rowBreaks count="1" manualBreakCount="1">
    <brk id="6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シート1</vt:lpstr>
      <vt:lpstr>シート2</vt:lpstr>
      <vt:lpstr>シート3</vt:lpstr>
      <vt:lpstr>シート4</vt:lpstr>
      <vt:lpstr>自治体リストR3</vt:lpstr>
      <vt:lpstr>シート1!Print_Area</vt:lpstr>
      <vt:lpstr>シート2!Print_Area</vt:lpstr>
      <vt:lpstr>シート3!Print_Area</vt:lpstr>
      <vt:lpstr>シート4!Print_Area</vt:lpstr>
      <vt:lpstr>自治体リストR3!Print_Area</vt:lpstr>
      <vt:lpstr>自治体リストR3!Print_Titles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徳本 多佳子(TOKUMOTO Takako)</dc:creator>
  <cp:lastModifiedBy>神戸はるか</cp:lastModifiedBy>
  <cp:lastPrinted>2023-12-12T06:10:08Z</cp:lastPrinted>
  <dcterms:created xsi:type="dcterms:W3CDTF">2023-11-09T04:17:45Z</dcterms:created>
  <dcterms:modified xsi:type="dcterms:W3CDTF">2024-01-04T09:27:38Z</dcterms:modified>
</cp:coreProperties>
</file>