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oco\2024\8349771 CFAこどもDX\60.調査パート\2.保育施設等調査\1.アンケート\2.調査票\"/>
    </mc:Choice>
  </mc:AlternateContent>
  <xr:revisionPtr revIDLastSave="0" documentId="13_ncr:1_{5B70F24C-82C7-420F-AA71-FF89D2CF18DE}" xr6:coauthVersionLast="47" xr6:coauthVersionMax="47" xr10:uidLastSave="{00000000-0000-0000-0000-000000000000}"/>
  <bookViews>
    <workbookView xWindow="-108" yWindow="-108" windowWidth="23256" windowHeight="13896" xr2:uid="{6521B35D-685E-4DA1-9F64-D37109BFC941}"/>
  </bookViews>
  <sheets>
    <sheet name="調査票" sheetId="1" r:id="rId1"/>
  </sheets>
  <definedNames>
    <definedName name="_xlnm.Print_Area" localSheetId="0">調査票!$B$1:$G$347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6" i="1" l="1"/>
  <c r="I94" i="1"/>
  <c r="I32" i="1"/>
  <c r="I340" i="1" l="1"/>
  <c r="J336" i="1"/>
  <c r="J335" i="1"/>
  <c r="J334" i="1"/>
  <c r="J333" i="1"/>
  <c r="N163" i="1"/>
  <c r="N162" i="1"/>
  <c r="N161" i="1"/>
  <c r="N160" i="1"/>
  <c r="N159" i="1"/>
  <c r="N158" i="1"/>
  <c r="N157" i="1"/>
  <c r="N156" i="1"/>
  <c r="N155" i="1"/>
  <c r="N154" i="1"/>
  <c r="N153" i="1"/>
  <c r="N152" i="1"/>
  <c r="N151" i="1"/>
  <c r="J151" i="1"/>
  <c r="I219" i="1"/>
  <c r="M151" i="1"/>
  <c r="M163" i="1"/>
  <c r="M162" i="1"/>
  <c r="M161" i="1"/>
  <c r="M160" i="1"/>
  <c r="M159" i="1"/>
  <c r="M158" i="1"/>
  <c r="M157" i="1"/>
  <c r="M156" i="1"/>
  <c r="M155" i="1"/>
  <c r="M154" i="1"/>
  <c r="M153" i="1"/>
  <c r="M152" i="1"/>
  <c r="K151" i="1"/>
  <c r="J207" i="1"/>
  <c r="B210" i="1" s="1"/>
  <c r="L163" i="1"/>
  <c r="L162" i="1"/>
  <c r="L161" i="1"/>
  <c r="L160" i="1"/>
  <c r="L159" i="1"/>
  <c r="L158" i="1"/>
  <c r="L157" i="1"/>
  <c r="L156" i="1"/>
  <c r="L155" i="1"/>
  <c r="L154" i="1"/>
  <c r="L153" i="1"/>
  <c r="L152" i="1"/>
  <c r="L151" i="1"/>
  <c r="K163" i="1"/>
  <c r="K162" i="1"/>
  <c r="K161" i="1"/>
  <c r="K160" i="1"/>
  <c r="K159" i="1"/>
  <c r="K158" i="1"/>
  <c r="K157" i="1"/>
  <c r="K156" i="1"/>
  <c r="K155" i="1"/>
  <c r="K154" i="1"/>
  <c r="K153" i="1"/>
  <c r="K152" i="1"/>
  <c r="J163" i="1"/>
  <c r="J162" i="1"/>
  <c r="J161" i="1"/>
  <c r="J160" i="1"/>
  <c r="J159" i="1"/>
  <c r="J158" i="1"/>
  <c r="J157" i="1"/>
  <c r="J156" i="1"/>
  <c r="J155" i="1"/>
  <c r="J154" i="1"/>
  <c r="J153" i="1"/>
  <c r="J152" i="1"/>
  <c r="I151" i="1"/>
  <c r="I336" i="1"/>
  <c r="I335" i="1"/>
  <c r="I334" i="1"/>
  <c r="I333" i="1"/>
  <c r="I328" i="1"/>
  <c r="I327" i="1"/>
  <c r="I326" i="1"/>
  <c r="I325" i="1"/>
  <c r="I320" i="1"/>
  <c r="I319" i="1"/>
  <c r="I318" i="1"/>
  <c r="I317" i="1"/>
  <c r="I316" i="1"/>
  <c r="I315" i="1"/>
  <c r="I314" i="1"/>
  <c r="I313" i="1"/>
  <c r="I312" i="1"/>
  <c r="I311" i="1"/>
  <c r="I310" i="1"/>
  <c r="I309" i="1"/>
  <c r="I308" i="1"/>
  <c r="I307" i="1"/>
  <c r="I306" i="1"/>
  <c r="I305" i="1"/>
  <c r="I304" i="1"/>
  <c r="I303" i="1"/>
  <c r="I302" i="1"/>
  <c r="I301" i="1"/>
  <c r="I300" i="1"/>
  <c r="I299" i="1"/>
  <c r="I298" i="1"/>
  <c r="I292" i="1"/>
  <c r="I291" i="1"/>
  <c r="I290" i="1"/>
  <c r="I289" i="1"/>
  <c r="I288" i="1"/>
  <c r="I287" i="1"/>
  <c r="I286" i="1"/>
  <c r="I285" i="1"/>
  <c r="I284" i="1"/>
  <c r="I283" i="1"/>
  <c r="I282" i="1"/>
  <c r="I281" i="1"/>
  <c r="I280" i="1"/>
  <c r="I279" i="1"/>
  <c r="I278" i="1"/>
  <c r="I277" i="1"/>
  <c r="I276" i="1"/>
  <c r="I275" i="1"/>
  <c r="I274" i="1"/>
  <c r="I273" i="1"/>
  <c r="I272" i="1"/>
  <c r="I271" i="1"/>
  <c r="I270" i="1"/>
  <c r="I262" i="1"/>
  <c r="I254" i="1"/>
  <c r="I248" i="1"/>
  <c r="I247" i="1"/>
  <c r="I246" i="1"/>
  <c r="I245" i="1"/>
  <c r="I244" i="1"/>
  <c r="I243" i="1"/>
  <c r="I242" i="1"/>
  <c r="I241" i="1"/>
  <c r="I240" i="1"/>
  <c r="I239" i="1"/>
  <c r="I238" i="1"/>
  <c r="I237" i="1"/>
  <c r="I229" i="1"/>
  <c r="I214" i="1"/>
  <c r="I213" i="1"/>
  <c r="I207" i="1"/>
  <c r="I201" i="1"/>
  <c r="I200" i="1"/>
  <c r="I199" i="1"/>
  <c r="I198" i="1"/>
  <c r="I188" i="1"/>
  <c r="I173" i="1"/>
  <c r="I172" i="1"/>
  <c r="I171" i="1"/>
  <c r="I170" i="1"/>
  <c r="I163" i="1"/>
  <c r="I162" i="1"/>
  <c r="I161" i="1"/>
  <c r="I160" i="1"/>
  <c r="I159" i="1"/>
  <c r="I158" i="1"/>
  <c r="I157" i="1"/>
  <c r="I156" i="1"/>
  <c r="I155" i="1"/>
  <c r="I154" i="1"/>
  <c r="I153" i="1"/>
  <c r="I152" i="1"/>
  <c r="I145" i="1"/>
  <c r="I144" i="1"/>
  <c r="I143" i="1"/>
  <c r="I142" i="1"/>
  <c r="I141" i="1"/>
  <c r="I140" i="1"/>
  <c r="I139" i="1"/>
  <c r="I138" i="1"/>
  <c r="I137" i="1"/>
  <c r="I136" i="1"/>
  <c r="I131" i="1"/>
  <c r="I126" i="1"/>
  <c r="I130" i="1"/>
  <c r="I129" i="1"/>
  <c r="I128" i="1"/>
  <c r="I127" i="1"/>
  <c r="I121" i="1"/>
  <c r="I118" i="1"/>
  <c r="I120" i="1"/>
  <c r="I119" i="1"/>
  <c r="I117" i="1"/>
  <c r="I112" i="1"/>
  <c r="I111" i="1"/>
  <c r="I110" i="1"/>
  <c r="I109" i="1"/>
  <c r="I108" i="1"/>
  <c r="I107" i="1"/>
  <c r="I106" i="1"/>
  <c r="I105" i="1"/>
  <c r="I104" i="1"/>
  <c r="I103" i="1"/>
  <c r="I102" i="1"/>
  <c r="I101" i="1"/>
  <c r="I100" i="1"/>
  <c r="I99" i="1"/>
  <c r="I98" i="1"/>
  <c r="I97" i="1"/>
  <c r="I95" i="1"/>
  <c r="I93" i="1"/>
  <c r="I92" i="1"/>
  <c r="I91" i="1"/>
  <c r="I85" i="1"/>
  <c r="B83" i="1" s="1"/>
  <c r="I81" i="1"/>
  <c r="I80" i="1"/>
  <c r="I79" i="1"/>
  <c r="I78" i="1"/>
  <c r="I77" i="1"/>
  <c r="I76" i="1"/>
  <c r="I75" i="1"/>
  <c r="I74" i="1"/>
  <c r="I69" i="1"/>
  <c r="B67" i="1" s="1"/>
  <c r="I64" i="1"/>
  <c r="I63" i="1"/>
  <c r="I62" i="1"/>
  <c r="I61" i="1"/>
  <c r="I55" i="1"/>
  <c r="B53" i="1" s="1"/>
  <c r="I50" i="1"/>
  <c r="I29" i="1"/>
  <c r="I49" i="1"/>
  <c r="I48" i="1"/>
  <c r="I47" i="1"/>
  <c r="I46" i="1"/>
  <c r="I45" i="1"/>
  <c r="I44" i="1"/>
  <c r="I43" i="1"/>
  <c r="I42" i="1"/>
  <c r="I41" i="1"/>
  <c r="I40" i="1"/>
  <c r="I39" i="1"/>
  <c r="I38" i="1"/>
  <c r="I37" i="1"/>
  <c r="I36" i="1"/>
  <c r="I35" i="1"/>
  <c r="I34" i="1"/>
  <c r="I33" i="1"/>
  <c r="I31" i="1"/>
  <c r="I30" i="1"/>
  <c r="I24" i="1"/>
  <c r="B22" i="1" s="1"/>
  <c r="I19" i="1"/>
  <c r="B16" i="1" s="1"/>
  <c r="I14" i="1"/>
  <c r="I13" i="1"/>
  <c r="I12" i="1"/>
  <c r="B88" i="1" l="1"/>
  <c r="B27" i="1"/>
  <c r="B217" i="1"/>
  <c r="B259" i="1"/>
  <c r="B10" i="1"/>
  <c r="B234" i="1"/>
  <c r="B204" i="1"/>
  <c r="B323" i="1"/>
  <c r="B331" i="1"/>
  <c r="B166" i="1"/>
  <c r="B295" i="1"/>
  <c r="B338" i="1"/>
  <c r="B251" i="1"/>
  <c r="B267" i="1"/>
  <c r="B226" i="1"/>
  <c r="B115" i="1"/>
  <c r="B124" i="1"/>
  <c r="B195" i="1"/>
  <c r="B185" i="1"/>
  <c r="B134" i="1"/>
  <c r="B148" i="1"/>
  <c r="B72" i="1"/>
  <c r="B58" i="1"/>
  <c r="R12" i="1"/>
</calcChain>
</file>

<file path=xl/sharedStrings.xml><?xml version="1.0" encoding="utf-8"?>
<sst xmlns="http://schemas.openxmlformats.org/spreadsheetml/2006/main" count="360" uniqueCount="275">
  <si>
    <t>※ご回答いただいた内容により、回答不要となったセルは、ダークグレーに変化します。</t>
    <rPh sb="2" eb="4">
      <t>カイトウ</t>
    </rPh>
    <rPh sb="9" eb="11">
      <t>ナイヨウ</t>
    </rPh>
    <rPh sb="15" eb="17">
      <t>カイトウ</t>
    </rPh>
    <rPh sb="17" eb="19">
      <t>フヨウ</t>
    </rPh>
    <rPh sb="34" eb="36">
      <t>ヘンカ</t>
    </rPh>
    <phoneticPr fontId="3"/>
  </si>
  <si>
    <t>【保育施設調査票】令和6年度　こども政策DXモデル事業　アンケート調査</t>
    <rPh sb="1" eb="3">
      <t>ホイク</t>
    </rPh>
    <rPh sb="3" eb="5">
      <t>シセツ</t>
    </rPh>
    <rPh sb="5" eb="7">
      <t>チョウサ</t>
    </rPh>
    <rPh sb="7" eb="8">
      <t>ヒョウ</t>
    </rPh>
    <rPh sb="9" eb="11">
      <t>レイワ</t>
    </rPh>
    <rPh sb="12" eb="14">
      <t>ネンド</t>
    </rPh>
    <rPh sb="18" eb="20">
      <t>セイサク</t>
    </rPh>
    <rPh sb="25" eb="27">
      <t>ジギョウ</t>
    </rPh>
    <rPh sb="33" eb="35">
      <t>チョウサ</t>
    </rPh>
    <phoneticPr fontId="3"/>
  </si>
  <si>
    <t>本調査では、貴施設における①金銭的コストの低減、②業務負担の軽減、③サービスの質向上、④サービス提供量の増加を目的としたDX・BPR取組の実施状況、</t>
    <rPh sb="6" eb="7">
      <t>キ</t>
    </rPh>
    <rPh sb="7" eb="9">
      <t>シセツ</t>
    </rPh>
    <phoneticPr fontId="3"/>
  </si>
  <si>
    <t>および取組の過程で生じた課題や取組による効果を把握することを目的としております。</t>
    <phoneticPr fontId="3"/>
  </si>
  <si>
    <t>本調査票は、貴施設内において、同事業をご担当されている部署のご担当者がご回答ください。</t>
    <rPh sb="0" eb="1">
      <t>ホン</t>
    </rPh>
    <rPh sb="1" eb="4">
      <t>チョウサヒョウ</t>
    </rPh>
    <rPh sb="7" eb="9">
      <t>シセツ</t>
    </rPh>
    <rPh sb="9" eb="10">
      <t>ナイ</t>
    </rPh>
    <rPh sb="15" eb="18">
      <t>ドウジギョウ</t>
    </rPh>
    <rPh sb="20" eb="22">
      <t>タントウ</t>
    </rPh>
    <rPh sb="27" eb="29">
      <t>ブショ</t>
    </rPh>
    <rPh sb="31" eb="33">
      <t>タントウ</t>
    </rPh>
    <rPh sb="33" eb="34">
      <t>シャ</t>
    </rPh>
    <rPh sb="36" eb="38">
      <t>カイトウ</t>
    </rPh>
    <phoneticPr fontId="3"/>
  </si>
  <si>
    <t>本調査票をご回答される方の勤務先施設名、ご所属、ご連絡先をご記入ください。</t>
  </si>
  <si>
    <t>貴施設の情報についてお伺いします。</t>
    <rPh sb="0" eb="3">
      <t>キシセツ</t>
    </rPh>
    <rPh sb="4" eb="6">
      <t>ジョウホウ</t>
    </rPh>
    <rPh sb="11" eb="12">
      <t>ウカガ</t>
    </rPh>
    <phoneticPr fontId="3"/>
  </si>
  <si>
    <t>貴施設名</t>
    <rPh sb="0" eb="4">
      <t>キシセツメイ</t>
    </rPh>
    <phoneticPr fontId="3"/>
  </si>
  <si>
    <t>ご所属（所属部署など）</t>
    <rPh sb="1" eb="3">
      <t>ショゾク</t>
    </rPh>
    <rPh sb="4" eb="6">
      <t>ショゾク</t>
    </rPh>
    <rPh sb="6" eb="8">
      <t>ブショ</t>
    </rPh>
    <phoneticPr fontId="3"/>
  </si>
  <si>
    <t>ご連絡先（メールアドレス）</t>
    <rPh sb="1" eb="3">
      <t>レンラク</t>
    </rPh>
    <rPh sb="3" eb="4">
      <t>サキ</t>
    </rPh>
    <phoneticPr fontId="3"/>
  </si>
  <si>
    <t>貴施設の郵便番号をご記入ください。</t>
    <rPh sb="0" eb="3">
      <t>キシセツ</t>
    </rPh>
    <rPh sb="4" eb="8">
      <t>ユウビンバンゴウ</t>
    </rPh>
    <rPh sb="10" eb="12">
      <t>キニュウ</t>
    </rPh>
    <phoneticPr fontId="3"/>
  </si>
  <si>
    <t>郵便番号(ハイフン無し、半角数字で記入)</t>
    <rPh sb="0" eb="4">
      <t>ユウビンバンゴウ</t>
    </rPh>
    <rPh sb="9" eb="10">
      <t>ナシ</t>
    </rPh>
    <rPh sb="12" eb="14">
      <t>ハンカク</t>
    </rPh>
    <rPh sb="14" eb="16">
      <t>スウジ</t>
    </rPh>
    <rPh sb="17" eb="19">
      <t>キニュウ</t>
    </rPh>
    <phoneticPr fontId="3"/>
  </si>
  <si>
    <t>ご連絡の可否</t>
    <rPh sb="1" eb="3">
      <t>レンラク</t>
    </rPh>
    <rPh sb="4" eb="6">
      <t>カヒ</t>
    </rPh>
    <phoneticPr fontId="3"/>
  </si>
  <si>
    <t>ご連絡を差し上げてもよいか、ご選択ください。</t>
    <rPh sb="4" eb="5">
      <t>サ</t>
    </rPh>
    <rPh sb="6" eb="7">
      <t>ア</t>
    </rPh>
    <rPh sb="15" eb="17">
      <t>センタク</t>
    </rPh>
    <phoneticPr fontId="3"/>
  </si>
  <si>
    <t>貴施設の施設種別を一つご選択ください。（複数該当する場合には主なもの一つ）</t>
    <rPh sb="4" eb="6">
      <t>シセツ</t>
    </rPh>
    <rPh sb="6" eb="8">
      <t>シュベツ</t>
    </rPh>
    <rPh sb="9" eb="10">
      <t>ヒト</t>
    </rPh>
    <rPh sb="12" eb="14">
      <t>センタク</t>
    </rPh>
    <rPh sb="20" eb="22">
      <t>フクスウ</t>
    </rPh>
    <rPh sb="22" eb="24">
      <t>ガイトウ</t>
    </rPh>
    <rPh sb="26" eb="28">
      <t>バアイ</t>
    </rPh>
    <rPh sb="30" eb="31">
      <t>オモ</t>
    </rPh>
    <rPh sb="34" eb="35">
      <t>ヒト</t>
    </rPh>
    <phoneticPr fontId="2"/>
  </si>
  <si>
    <t>保育所</t>
    <rPh sb="0" eb="3">
      <t>ホイクショ</t>
    </rPh>
    <phoneticPr fontId="1"/>
  </si>
  <si>
    <t>認定こども園</t>
  </si>
  <si>
    <t>地域型保育事業実施施設</t>
  </si>
  <si>
    <t>放課後児童クラブ</t>
  </si>
  <si>
    <t>児童館</t>
  </si>
  <si>
    <t>地域子育て支援拠点</t>
  </si>
  <si>
    <t>産後ケア施設</t>
  </si>
  <si>
    <t>居宅訪問型児童発達支援施設</t>
  </si>
  <si>
    <t>保育所等訪問支援施設</t>
  </si>
  <si>
    <t>福祉型障害児入所施設</t>
  </si>
  <si>
    <t>医療型障害児入所施設</t>
  </si>
  <si>
    <t>児童相談所一時保護所</t>
  </si>
  <si>
    <t>児童養護施設</t>
  </si>
  <si>
    <t>乳児院</t>
  </si>
  <si>
    <t>児童心理治療施設</t>
  </si>
  <si>
    <t>児童自立支援施設</t>
  </si>
  <si>
    <t>母子生活支援施設</t>
  </si>
  <si>
    <t>自立援助ホーム</t>
  </si>
  <si>
    <t>児童家庭支援センター</t>
  </si>
  <si>
    <t>開設年(半角数字で記入)</t>
    <rPh sb="0" eb="2">
      <t>カイセツ</t>
    </rPh>
    <rPh sb="2" eb="3">
      <t>トシ</t>
    </rPh>
    <rPh sb="4" eb="6">
      <t>ハンカク</t>
    </rPh>
    <rPh sb="6" eb="8">
      <t>スウジ</t>
    </rPh>
    <rPh sb="9" eb="11">
      <t>キニュウ</t>
    </rPh>
    <phoneticPr fontId="3"/>
  </si>
  <si>
    <t>貴施設の開設年を西暦でご記入ください。</t>
    <rPh sb="0" eb="3">
      <t>キシセツ</t>
    </rPh>
    <rPh sb="4" eb="6">
      <t>カイセツ</t>
    </rPh>
    <rPh sb="6" eb="7">
      <t>ネン</t>
    </rPh>
    <rPh sb="8" eb="10">
      <t>セイレキ</t>
    </rPh>
    <rPh sb="12" eb="14">
      <t>キニュウ</t>
    </rPh>
    <phoneticPr fontId="3"/>
  </si>
  <si>
    <t>常勤/非常勤ごとに貴施設のおおよその職員数をお答えください。</t>
  </si>
  <si>
    <t>常勤職員数</t>
    <rPh sb="0" eb="2">
      <t>ジョウキン</t>
    </rPh>
    <rPh sb="2" eb="5">
      <t>ショクインスウ</t>
    </rPh>
    <phoneticPr fontId="3"/>
  </si>
  <si>
    <t>常勤職員数のうちバックオフィス業務専任の職員数</t>
    <rPh sb="0" eb="2">
      <t>ジョウキン</t>
    </rPh>
    <rPh sb="2" eb="5">
      <t>ショクインスウ</t>
    </rPh>
    <rPh sb="15" eb="17">
      <t>ギョウム</t>
    </rPh>
    <rPh sb="17" eb="19">
      <t>センニン</t>
    </rPh>
    <rPh sb="20" eb="23">
      <t>ショクインスウ</t>
    </rPh>
    <phoneticPr fontId="3"/>
  </si>
  <si>
    <t>非常勤職員数</t>
    <rPh sb="0" eb="1">
      <t>ヒ</t>
    </rPh>
    <rPh sb="1" eb="3">
      <t>ジョウキン</t>
    </rPh>
    <rPh sb="3" eb="6">
      <t>ショクインスウ</t>
    </rPh>
    <phoneticPr fontId="3"/>
  </si>
  <si>
    <t>非常勤職員数のうちバックオフィス業務専任の職員数</t>
    <rPh sb="0" eb="1">
      <t>ヒ</t>
    </rPh>
    <rPh sb="1" eb="3">
      <t>ジョウキン</t>
    </rPh>
    <rPh sb="3" eb="6">
      <t>ショクインスウ</t>
    </rPh>
    <rPh sb="16" eb="18">
      <t>ギョウム</t>
    </rPh>
    <rPh sb="18" eb="20">
      <t>センニン</t>
    </rPh>
    <rPh sb="21" eb="24">
      <t>ショクインスウ</t>
    </rPh>
    <phoneticPr fontId="3"/>
  </si>
  <si>
    <t>貴施設に在籍しているこどもの人数をお答えください。</t>
    <rPh sb="0" eb="1">
      <t>キ</t>
    </rPh>
    <rPh sb="1" eb="3">
      <t>シセツ</t>
    </rPh>
    <rPh sb="4" eb="6">
      <t>ザイセキ</t>
    </rPh>
    <rPh sb="14" eb="16">
      <t>ニンズウ</t>
    </rPh>
    <rPh sb="18" eb="19">
      <t>コタ</t>
    </rPh>
    <phoneticPr fontId="3"/>
  </si>
  <si>
    <t>こどもの人数</t>
    <rPh sb="4" eb="6">
      <t>ニンズウ</t>
    </rPh>
    <phoneticPr fontId="3"/>
  </si>
  <si>
    <t>自治体</t>
    <rPh sb="0" eb="3">
      <t>ジチタイ</t>
    </rPh>
    <phoneticPr fontId="1"/>
  </si>
  <si>
    <t>社会福祉法人</t>
    <rPh sb="0" eb="6">
      <t>シャカイフクシホウジン</t>
    </rPh>
    <phoneticPr fontId="1"/>
  </si>
  <si>
    <t>株式会社</t>
    <rPh sb="0" eb="4">
      <t>カブシキガイシャ</t>
    </rPh>
    <phoneticPr fontId="1"/>
  </si>
  <si>
    <t>NPO法人</t>
    <rPh sb="3" eb="5">
      <t>ホウジン</t>
    </rPh>
    <phoneticPr fontId="1"/>
  </si>
  <si>
    <t>合同会社</t>
    <rPh sb="0" eb="2">
      <t>ゴウドウ</t>
    </rPh>
    <rPh sb="2" eb="4">
      <t>ガイシャ</t>
    </rPh>
    <phoneticPr fontId="1"/>
  </si>
  <si>
    <t>一般社団法人</t>
    <rPh sb="0" eb="6">
      <t>イッパンシャダンホウジン</t>
    </rPh>
    <phoneticPr fontId="1"/>
  </si>
  <si>
    <t>医療法人</t>
    <rPh sb="0" eb="4">
      <t>イリョウホウジン</t>
    </rPh>
    <phoneticPr fontId="1"/>
  </si>
  <si>
    <t>その他（右欄にご記入ください）</t>
    <rPh sb="2" eb="3">
      <t>タ</t>
    </rPh>
    <rPh sb="4" eb="5">
      <t>ミギ</t>
    </rPh>
    <rPh sb="5" eb="6">
      <t>ラン</t>
    </rPh>
    <rPh sb="8" eb="10">
      <t>キニュウ</t>
    </rPh>
    <phoneticPr fontId="1"/>
  </si>
  <si>
    <t>また運営主体の正式名称をお答えください。（例：「一般社団法人さわやか保育」等）</t>
    <rPh sb="2" eb="6">
      <t>ウンエイシュタイ</t>
    </rPh>
    <rPh sb="7" eb="9">
      <t>セイシキ</t>
    </rPh>
    <rPh sb="9" eb="11">
      <t>メイショウ</t>
    </rPh>
    <rPh sb="13" eb="14">
      <t>コタ</t>
    </rPh>
    <rPh sb="21" eb="22">
      <t>レイ</t>
    </rPh>
    <rPh sb="24" eb="26">
      <t>イッパン</t>
    </rPh>
    <rPh sb="26" eb="30">
      <t>シャダンホウジン</t>
    </rPh>
    <rPh sb="34" eb="36">
      <t>ホイク</t>
    </rPh>
    <rPh sb="37" eb="38">
      <t>トウ</t>
    </rPh>
    <phoneticPr fontId="3"/>
  </si>
  <si>
    <t>運営主体の正式名称</t>
    <rPh sb="0" eb="4">
      <t>ウンエイシュタイ</t>
    </rPh>
    <rPh sb="5" eb="9">
      <t>セイシキメイショウ</t>
    </rPh>
    <phoneticPr fontId="1"/>
  </si>
  <si>
    <t>貴施設の運営主体が貴施設以外に運営している施設数を、施設種別にご記入ください。</t>
    <rPh sb="0" eb="3">
      <t>キシセツ</t>
    </rPh>
    <rPh sb="4" eb="8">
      <t>ウンエイシュタイ</t>
    </rPh>
    <rPh sb="9" eb="10">
      <t>キ</t>
    </rPh>
    <rPh sb="10" eb="12">
      <t>シセツ</t>
    </rPh>
    <rPh sb="12" eb="14">
      <t>イガイ</t>
    </rPh>
    <rPh sb="15" eb="17">
      <t>ウンエイ</t>
    </rPh>
    <rPh sb="21" eb="23">
      <t>シセツ</t>
    </rPh>
    <rPh sb="23" eb="24">
      <t>スウ</t>
    </rPh>
    <rPh sb="26" eb="28">
      <t>シセツ</t>
    </rPh>
    <rPh sb="28" eb="30">
      <t>シュベツ</t>
    </rPh>
    <rPh sb="32" eb="34">
      <t>キニュウ</t>
    </rPh>
    <phoneticPr fontId="3"/>
  </si>
  <si>
    <t>運営していない施設種別の場合、0をご記入ください。</t>
    <rPh sb="0" eb="2">
      <t>ウンエイ</t>
    </rPh>
    <rPh sb="7" eb="9">
      <t>シセツ</t>
    </rPh>
    <rPh sb="9" eb="11">
      <t>シュベツ</t>
    </rPh>
    <rPh sb="12" eb="14">
      <t>バアイ</t>
    </rPh>
    <rPh sb="18" eb="20">
      <t>キニュウ</t>
    </rPh>
    <phoneticPr fontId="3"/>
  </si>
  <si>
    <t>貴施設に整備されている通信環境として当てはまるものを全てお答えください。</t>
    <rPh sb="4" eb="6">
      <t>セイビ</t>
    </rPh>
    <rPh sb="11" eb="13">
      <t>ツウシン</t>
    </rPh>
    <rPh sb="13" eb="15">
      <t>カンキョウ</t>
    </rPh>
    <rPh sb="18" eb="19">
      <t>ア</t>
    </rPh>
    <rPh sb="26" eb="27">
      <t>スベ</t>
    </rPh>
    <rPh sb="29" eb="30">
      <t>コタ</t>
    </rPh>
    <phoneticPr fontId="2"/>
  </si>
  <si>
    <t>有線LANによるインターネット網</t>
    <rPh sb="0" eb="2">
      <t>ユウセン</t>
    </rPh>
    <rPh sb="15" eb="16">
      <t>モウ</t>
    </rPh>
    <phoneticPr fontId="2"/>
  </si>
  <si>
    <t>無線LANによるインターネット網</t>
    <rPh sb="0" eb="2">
      <t>ムセン</t>
    </rPh>
    <rPh sb="15" eb="16">
      <t>モウ</t>
    </rPh>
    <phoneticPr fontId="2"/>
  </si>
  <si>
    <t>閉域網（LG-WANなど）</t>
    <rPh sb="0" eb="3">
      <t>ヘイイキモウ</t>
    </rPh>
    <phoneticPr fontId="2"/>
  </si>
  <si>
    <t>通信環境として整備されているものはない</t>
    <rPh sb="0" eb="4">
      <t>ツウシンカンキョウ</t>
    </rPh>
    <rPh sb="7" eb="9">
      <t>セイビ</t>
    </rPh>
    <phoneticPr fontId="3"/>
  </si>
  <si>
    <t>貴施設で支給・整備されている機器・デバイスについて、
機器・デバイスの支給されているイメージに最も近い項目をご選択ください。</t>
    <rPh sb="4" eb="6">
      <t>シキュウ</t>
    </rPh>
    <rPh sb="7" eb="9">
      <t>セイビ</t>
    </rPh>
    <rPh sb="14" eb="16">
      <t>キキ</t>
    </rPh>
    <rPh sb="27" eb="29">
      <t>キキ</t>
    </rPh>
    <rPh sb="35" eb="37">
      <t>シキュウ</t>
    </rPh>
    <rPh sb="47" eb="48">
      <t>モット</t>
    </rPh>
    <rPh sb="49" eb="50">
      <t>チカ</t>
    </rPh>
    <rPh sb="51" eb="53">
      <t>コウモク</t>
    </rPh>
    <rPh sb="55" eb="57">
      <t>センタク</t>
    </rPh>
    <phoneticPr fontId="2"/>
  </si>
  <si>
    <t>デスクトップ型PC</t>
    <rPh sb="6" eb="7">
      <t>ガタ</t>
    </rPh>
    <phoneticPr fontId="2"/>
  </si>
  <si>
    <t>ノートPC</t>
  </si>
  <si>
    <t>スマートフォン</t>
  </si>
  <si>
    <t>タブレット型端末</t>
    <rPh sb="5" eb="6">
      <t>ガタ</t>
    </rPh>
    <rPh sb="6" eb="8">
      <t>タンマツ</t>
    </rPh>
    <phoneticPr fontId="1"/>
  </si>
  <si>
    <t>無線通信機（インカム、トランシーバー等）</t>
    <rPh sb="0" eb="5">
      <t>ムセンツウシンキ</t>
    </rPh>
    <rPh sb="18" eb="19">
      <t>ナド</t>
    </rPh>
    <phoneticPr fontId="2"/>
  </si>
  <si>
    <t>PHS（いわゆる「ガラケー」など）</t>
  </si>
  <si>
    <t>貴施設で既に導入されているアプリやクラウドサービス・利用者をモニタリングするための機器等として当てはまるものを全てお答えください。</t>
    <rPh sb="4" eb="5">
      <t>スデ</t>
    </rPh>
    <rPh sb="6" eb="8">
      <t>ドウニュウ</t>
    </rPh>
    <rPh sb="26" eb="29">
      <t>リヨウシャ</t>
    </rPh>
    <rPh sb="41" eb="43">
      <t>キキ</t>
    </rPh>
    <rPh sb="43" eb="44">
      <t>ナド</t>
    </rPh>
    <rPh sb="47" eb="48">
      <t>ア</t>
    </rPh>
    <rPh sb="55" eb="56">
      <t>スベ</t>
    </rPh>
    <rPh sb="58" eb="59">
      <t>コタ</t>
    </rPh>
    <phoneticPr fontId="2"/>
  </si>
  <si>
    <t>勤怠管理ツール</t>
    <rPh sb="0" eb="4">
      <t>キンタイカンリ</t>
    </rPh>
    <phoneticPr fontId="1"/>
  </si>
  <si>
    <t>Web会議ツール（例.Zoom）</t>
    <rPh sb="3" eb="5">
      <t>カイギ</t>
    </rPh>
    <rPh sb="9" eb="10">
      <t>レイ</t>
    </rPh>
    <phoneticPr fontId="1"/>
  </si>
  <si>
    <t>ビジネスチャットツール</t>
  </si>
  <si>
    <t>サービス利用者向けアプリ（コドモン等を含む）</t>
    <rPh sb="4" eb="7">
      <t>リヨウシャ</t>
    </rPh>
    <rPh sb="7" eb="8">
      <t>ム</t>
    </rPh>
    <rPh sb="17" eb="18">
      <t>トウ</t>
    </rPh>
    <rPh sb="19" eb="20">
      <t>フク</t>
    </rPh>
    <phoneticPr fontId="2"/>
  </si>
  <si>
    <t>モニタリング用センサー</t>
    <rPh sb="6" eb="7">
      <t>ヨウ</t>
    </rPh>
    <phoneticPr fontId="2"/>
  </si>
  <si>
    <t>その他（右欄にご記入ください）</t>
    <rPh sb="2" eb="3">
      <t>タ</t>
    </rPh>
    <rPh sb="4" eb="5">
      <t>ミギ</t>
    </rPh>
    <rPh sb="5" eb="6">
      <t>ラン</t>
    </rPh>
    <rPh sb="8" eb="10">
      <t>キニュウ</t>
    </rPh>
    <phoneticPr fontId="2"/>
  </si>
  <si>
    <t>その他（右欄にご記入ください）</t>
    <rPh sb="2" eb="3">
      <t>タ</t>
    </rPh>
    <rPh sb="4" eb="6">
      <t>ミギラン</t>
    </rPh>
    <rPh sb="8" eb="10">
      <t>キニュウ</t>
    </rPh>
    <phoneticPr fontId="2"/>
  </si>
  <si>
    <t>職員一人ずつに支給されている</t>
    <rPh sb="0" eb="2">
      <t>ショクイン</t>
    </rPh>
    <rPh sb="2" eb="4">
      <t>ヒトリ</t>
    </rPh>
    <rPh sb="7" eb="9">
      <t>シキュウ</t>
    </rPh>
    <phoneticPr fontId="2"/>
  </si>
  <si>
    <t>担当業務・グループごとに複数台支給されている</t>
    <rPh sb="0" eb="4">
      <t>タントウギョウム</t>
    </rPh>
    <rPh sb="12" eb="15">
      <t>フクスウダイ</t>
    </rPh>
    <rPh sb="15" eb="17">
      <t>シキュウ</t>
    </rPh>
    <phoneticPr fontId="2"/>
  </si>
  <si>
    <t>担当業務・グループごとに1台支給されている</t>
    <rPh sb="0" eb="4">
      <t>タントウギョウム</t>
    </rPh>
    <rPh sb="13" eb="14">
      <t>ダイ</t>
    </rPh>
    <rPh sb="14" eb="16">
      <t>シキュウ</t>
    </rPh>
    <phoneticPr fontId="2"/>
  </si>
  <si>
    <t>支給されていない</t>
    <rPh sb="0" eb="2">
      <t>シキュウ</t>
    </rPh>
    <phoneticPr fontId="2"/>
  </si>
  <si>
    <t>≪選択肢≫</t>
    <rPh sb="1" eb="4">
      <t>センタクシ</t>
    </rPh>
    <phoneticPr fontId="3"/>
  </si>
  <si>
    <t>「DX」とは、デバイス、アプリ、クラウドサービス、モニタリング機器等のデジタル技術を活用した業務の変革・再構築を目指した活動を指します。</t>
  </si>
  <si>
    <t>人材管理業務</t>
    <rPh sb="0" eb="6">
      <t>ジンザイカンリギョウム</t>
    </rPh>
    <phoneticPr fontId="3"/>
  </si>
  <si>
    <t>経理業務</t>
    <rPh sb="0" eb="4">
      <t>ケイリギョウム</t>
    </rPh>
    <phoneticPr fontId="3"/>
  </si>
  <si>
    <t>発注・物品管理業務</t>
    <rPh sb="0" eb="2">
      <t>ハッチュウ</t>
    </rPh>
    <rPh sb="3" eb="5">
      <t>ブッピン</t>
    </rPh>
    <rPh sb="5" eb="9">
      <t>カンリギョウム</t>
    </rPh>
    <phoneticPr fontId="3"/>
  </si>
  <si>
    <t>利用者への情報連携業務</t>
    <rPh sb="0" eb="3">
      <t>リヨウシャ</t>
    </rPh>
    <rPh sb="5" eb="9">
      <t>ジョウホウレンケイ</t>
    </rPh>
    <rPh sb="9" eb="11">
      <t>ギョウム</t>
    </rPh>
    <phoneticPr fontId="3"/>
  </si>
  <si>
    <t>外部機関への情報連携業務</t>
    <rPh sb="0" eb="4">
      <t>ガイブキカン</t>
    </rPh>
    <rPh sb="6" eb="10">
      <t>ジョウホウレンケイ</t>
    </rPh>
    <rPh sb="10" eb="12">
      <t>ギョウム</t>
    </rPh>
    <phoneticPr fontId="3"/>
  </si>
  <si>
    <t>施設内での情報連携業務</t>
    <rPh sb="0" eb="3">
      <t>シセツナイ</t>
    </rPh>
    <rPh sb="5" eb="9">
      <t>ジョウホウレンケイ</t>
    </rPh>
    <rPh sb="9" eb="11">
      <t>ギョウム</t>
    </rPh>
    <phoneticPr fontId="3"/>
  </si>
  <si>
    <t>内部書類作成業務</t>
    <rPh sb="0" eb="2">
      <t>ナイブ</t>
    </rPh>
    <rPh sb="2" eb="4">
      <t>ショルイ</t>
    </rPh>
    <rPh sb="4" eb="6">
      <t>サクセイ</t>
    </rPh>
    <rPh sb="6" eb="8">
      <t>ギョウム</t>
    </rPh>
    <phoneticPr fontId="3"/>
  </si>
  <si>
    <t>記録等の外部報告作成業務</t>
    <rPh sb="0" eb="2">
      <t>キロク</t>
    </rPh>
    <rPh sb="2" eb="3">
      <t>トウ</t>
    </rPh>
    <rPh sb="4" eb="6">
      <t>ガイブ</t>
    </rPh>
    <rPh sb="6" eb="8">
      <t>ホウコク</t>
    </rPh>
    <rPh sb="8" eb="10">
      <t>サクセイ</t>
    </rPh>
    <rPh sb="10" eb="12">
      <t>ギョウム</t>
    </rPh>
    <phoneticPr fontId="3"/>
  </si>
  <si>
    <t>行政等への申請・提出書類の作成業務</t>
    <rPh sb="0" eb="2">
      <t>ギョウセイ</t>
    </rPh>
    <rPh sb="2" eb="3">
      <t>トウ</t>
    </rPh>
    <rPh sb="5" eb="7">
      <t>シンセイ</t>
    </rPh>
    <rPh sb="8" eb="10">
      <t>テイシュツ</t>
    </rPh>
    <rPh sb="10" eb="12">
      <t>ショルイ</t>
    </rPh>
    <rPh sb="13" eb="15">
      <t>サクセイ</t>
    </rPh>
    <rPh sb="15" eb="17">
      <t>ギョウム</t>
    </rPh>
    <phoneticPr fontId="3"/>
  </si>
  <si>
    <t>児童の安全確保</t>
    <rPh sb="0" eb="2">
      <t>ジドウ</t>
    </rPh>
    <rPh sb="3" eb="7">
      <t>アンゼンカクホ</t>
    </rPh>
    <phoneticPr fontId="2"/>
  </si>
  <si>
    <t>児童の学び・教育</t>
    <rPh sb="0" eb="2">
      <t>ジドウ</t>
    </rPh>
    <rPh sb="3" eb="4">
      <t>マナ</t>
    </rPh>
    <rPh sb="6" eb="8">
      <t>キョウイク</t>
    </rPh>
    <phoneticPr fontId="2"/>
  </si>
  <si>
    <t>保育者のスキル向上</t>
    <rPh sb="0" eb="3">
      <t>ホイクシャ</t>
    </rPh>
    <rPh sb="7" eb="9">
      <t>コウジョウ</t>
    </rPh>
    <phoneticPr fontId="2"/>
  </si>
  <si>
    <t>公衆衛生（児童の体調管理など）の向上</t>
    <rPh sb="0" eb="4">
      <t>コウシュウエイセイ</t>
    </rPh>
    <rPh sb="5" eb="7">
      <t>ジドウ</t>
    </rPh>
    <rPh sb="8" eb="12">
      <t>タイチョウカンリ</t>
    </rPh>
    <rPh sb="16" eb="18">
      <t>コウジョウ</t>
    </rPh>
    <phoneticPr fontId="2"/>
  </si>
  <si>
    <t>取り組んでいる</t>
  </si>
  <si>
    <t>過去に取り組んでいたが、途中で断念した</t>
  </si>
  <si>
    <t>取り組んでいないが、今後取り組む予定</t>
  </si>
  <si>
    <t>取り組んだことがない</t>
  </si>
  <si>
    <t>質問(2)回答欄</t>
    <rPh sb="5" eb="8">
      <t>カイトウラン</t>
    </rPh>
    <phoneticPr fontId="3"/>
  </si>
  <si>
    <t>質問(3)回答欄</t>
    <rPh sb="5" eb="8">
      <t>カイトウラン</t>
    </rPh>
    <phoneticPr fontId="3"/>
  </si>
  <si>
    <t>質問(4)回答欄</t>
    <rPh sb="5" eb="8">
      <t>カイトウラン</t>
    </rPh>
    <phoneticPr fontId="3"/>
  </si>
  <si>
    <t>質問(5)回答欄</t>
    <rPh sb="5" eb="8">
      <t>カイトウラン</t>
    </rPh>
    <phoneticPr fontId="3"/>
  </si>
  <si>
    <t>質問(6)回答欄</t>
    <rPh sb="5" eb="8">
      <t>カイトウラン</t>
    </rPh>
    <phoneticPr fontId="3"/>
  </si>
  <si>
    <t>質問(8)回答欄</t>
    <rPh sb="5" eb="8">
      <t>カイトウラン</t>
    </rPh>
    <phoneticPr fontId="3"/>
  </si>
  <si>
    <t>質問(9)回答欄</t>
    <rPh sb="5" eb="8">
      <t>カイトウラン</t>
    </rPh>
    <phoneticPr fontId="3"/>
  </si>
  <si>
    <t>質問(10)回答欄</t>
    <rPh sb="6" eb="9">
      <t>カイトウラン</t>
    </rPh>
    <phoneticPr fontId="3"/>
  </si>
  <si>
    <t>質問(11)回答欄</t>
    <rPh sb="6" eb="9">
      <t>カイトウラン</t>
    </rPh>
    <phoneticPr fontId="3"/>
  </si>
  <si>
    <t>質問(12)回答欄</t>
    <rPh sb="6" eb="9">
      <t>カイトウラン</t>
    </rPh>
    <phoneticPr fontId="3"/>
  </si>
  <si>
    <t>貴施設におけるDX・BPRに向けた取組状況についてお伺いします。DXの推進に向けた取組状況を業務別に全て選択ください。</t>
    <rPh sb="52" eb="54">
      <t>センタク</t>
    </rPh>
    <phoneticPr fontId="3"/>
  </si>
  <si>
    <t>取り組んだことがない</t>
    <rPh sb="0" eb="1">
      <t>ト</t>
    </rPh>
    <rPh sb="2" eb="3">
      <t>ク</t>
    </rPh>
    <phoneticPr fontId="3"/>
  </si>
  <si>
    <t>DXに「取り組んでいる」「過去に取り組んでいたが、途中で断念した」と回答した方に伺います。</t>
    <phoneticPr fontId="2"/>
  </si>
  <si>
    <t>質問(13)回答欄</t>
    <rPh sb="6" eb="9">
      <t>カイトウラン</t>
    </rPh>
    <phoneticPr fontId="3"/>
  </si>
  <si>
    <t>DXに向けた取組を開始した目的</t>
    <rPh sb="3" eb="4">
      <t>ム</t>
    </rPh>
    <rPh sb="6" eb="8">
      <t>トリクミ</t>
    </rPh>
    <rPh sb="9" eb="11">
      <t>カイシ</t>
    </rPh>
    <rPh sb="13" eb="15">
      <t>モクテキ</t>
    </rPh>
    <phoneticPr fontId="1"/>
  </si>
  <si>
    <t>業務負担の軽減</t>
    <rPh sb="0" eb="4">
      <t>ギョウムフタン</t>
    </rPh>
    <rPh sb="5" eb="7">
      <t>ケイゲン</t>
    </rPh>
    <phoneticPr fontId="2"/>
  </si>
  <si>
    <t>提供サービスの質向上</t>
    <rPh sb="0" eb="2">
      <t>テイキョウ</t>
    </rPh>
    <rPh sb="7" eb="10">
      <t>シツコウジョウ</t>
    </rPh>
    <phoneticPr fontId="2"/>
  </si>
  <si>
    <t>サービス利用者数の増加</t>
    <rPh sb="4" eb="6">
      <t>リヨウ</t>
    </rPh>
    <rPh sb="6" eb="8">
      <t>シャスウ</t>
    </rPh>
    <rPh sb="9" eb="11">
      <t>ゾウカ</t>
    </rPh>
    <phoneticPr fontId="2"/>
  </si>
  <si>
    <t>金銭的コストの低減</t>
    <rPh sb="0" eb="3">
      <t>キンセンテキ</t>
    </rPh>
    <rPh sb="7" eb="9">
      <t>テイゲン</t>
    </rPh>
    <phoneticPr fontId="2"/>
  </si>
  <si>
    <t xml:space="preserve">DXに「取り組んだことがない」と回答した方に伺います。
</t>
    <rPh sb="4" eb="5">
      <t>ト</t>
    </rPh>
    <rPh sb="6" eb="7">
      <t>ク</t>
    </rPh>
    <rPh sb="16" eb="18">
      <t>カイトウ</t>
    </rPh>
    <rPh sb="20" eb="21">
      <t>ホウ</t>
    </rPh>
    <rPh sb="22" eb="23">
      <t>ウカガ</t>
    </rPh>
    <phoneticPr fontId="2"/>
  </si>
  <si>
    <t>質問(14)回答欄</t>
    <rPh sb="6" eb="9">
      <t>カイトウラン</t>
    </rPh>
    <phoneticPr fontId="3"/>
  </si>
  <si>
    <t>1年以内に取り組む意向がある</t>
    <rPh sb="1" eb="4">
      <t>ネンイナイ</t>
    </rPh>
    <rPh sb="5" eb="6">
      <t>ト</t>
    </rPh>
    <rPh sb="7" eb="8">
      <t>ク</t>
    </rPh>
    <rPh sb="9" eb="11">
      <t>イコウ</t>
    </rPh>
    <phoneticPr fontId="2"/>
  </si>
  <si>
    <t>中期的（3～5年以内）に取り組む意向がある</t>
    <rPh sb="0" eb="3">
      <t>チュウキテキ</t>
    </rPh>
    <rPh sb="7" eb="10">
      <t>ネンイナイ</t>
    </rPh>
    <phoneticPr fontId="2"/>
  </si>
  <si>
    <t>現時点で取り組む意向がない</t>
    <rPh sb="0" eb="3">
      <t>ゲンジテン</t>
    </rPh>
    <phoneticPr fontId="2"/>
  </si>
  <si>
    <t>分からない</t>
    <rPh sb="0" eb="1">
      <t>ワ</t>
    </rPh>
    <phoneticPr fontId="2"/>
  </si>
  <si>
    <t>サービスの質向上</t>
    <rPh sb="5" eb="8">
      <t>シツコウジョウ</t>
    </rPh>
    <phoneticPr fontId="2"/>
  </si>
  <si>
    <t>サービス提供量の増加</t>
    <rPh sb="4" eb="6">
      <t>テイキョウ</t>
    </rPh>
    <rPh sb="6" eb="7">
      <t>リョウ</t>
    </rPh>
    <rPh sb="8" eb="10">
      <t>ゾウカ</t>
    </rPh>
    <phoneticPr fontId="2"/>
  </si>
  <si>
    <t>DXに向けた取組を開始した目的をご選択ください。</t>
    <rPh sb="17" eb="19">
      <t>センタク</t>
    </rPh>
    <phoneticPr fontId="3"/>
  </si>
  <si>
    <t>組織としてDX・BPRに取り組む意向をその目的ごとにご選択ください。</t>
    <rPh sb="27" eb="29">
      <t>センタク</t>
    </rPh>
    <phoneticPr fontId="3"/>
  </si>
  <si>
    <t>DXに「取り組んでいる」「取り組んでいないが、今後取り組む予定」と回答した方に伺います。</t>
    <phoneticPr fontId="3"/>
  </si>
  <si>
    <t>貴施設では、DXの取組を推進するための短期的もしくは、中期的な計画を作成していますか。</t>
  </si>
  <si>
    <t>質問(15)回答欄</t>
    <rPh sb="6" eb="9">
      <t>カイトウラン</t>
    </rPh>
    <phoneticPr fontId="3"/>
  </si>
  <si>
    <t>計画の作成有無</t>
    <rPh sb="0" eb="2">
      <t>ケイカク</t>
    </rPh>
    <rPh sb="3" eb="5">
      <t>サクセイ</t>
    </rPh>
    <rPh sb="5" eb="7">
      <t>ウム</t>
    </rPh>
    <phoneticPr fontId="1"/>
  </si>
  <si>
    <t>「1.作成している」と回答した方に伺います。</t>
    <rPh sb="11" eb="13">
      <t>カイトウ</t>
    </rPh>
    <rPh sb="15" eb="16">
      <t>カタ</t>
    </rPh>
    <rPh sb="17" eb="18">
      <t>ウカガ</t>
    </rPh>
    <phoneticPr fontId="3"/>
  </si>
  <si>
    <t>DXの取組推進に向けた短期的・中期的な計画はそれぞれ、DXの取組推進に特化した計画作成と、施設の運営計画にDXの取組推進に向けた項目の整理、どちらで行っていたかお答えください。</t>
    <phoneticPr fontId="3"/>
  </si>
  <si>
    <t>単年度（短期的）計画</t>
    <rPh sb="0" eb="3">
      <t>タンネンド</t>
    </rPh>
    <rPh sb="4" eb="7">
      <t>タンキテキ</t>
    </rPh>
    <rPh sb="8" eb="10">
      <t>ケイカク</t>
    </rPh>
    <phoneticPr fontId="1"/>
  </si>
  <si>
    <t>複数年度（中長期的）計画（3～5年程度）</t>
    <rPh sb="0" eb="4">
      <t>フクスウネンド</t>
    </rPh>
    <rPh sb="5" eb="9">
      <t>チュウチョウキテキ</t>
    </rPh>
    <rPh sb="10" eb="12">
      <t>ケイカク</t>
    </rPh>
    <rPh sb="16" eb="17">
      <t>ネン</t>
    </rPh>
    <rPh sb="17" eb="19">
      <t>テイド</t>
    </rPh>
    <phoneticPr fontId="1"/>
  </si>
  <si>
    <t>作成している</t>
    <rPh sb="0" eb="2">
      <t>サクセイ</t>
    </rPh>
    <phoneticPr fontId="2"/>
  </si>
  <si>
    <t>作成していない</t>
    <rPh sb="0" eb="2">
      <t>サクセイ</t>
    </rPh>
    <phoneticPr fontId="2"/>
  </si>
  <si>
    <t>DXの取組推進に特化した計画</t>
    <rPh sb="3" eb="5">
      <t>トリクミ</t>
    </rPh>
    <rPh sb="5" eb="7">
      <t>スイシン</t>
    </rPh>
    <rPh sb="8" eb="10">
      <t>トッカ</t>
    </rPh>
    <rPh sb="12" eb="14">
      <t>ケイカク</t>
    </rPh>
    <phoneticPr fontId="3"/>
  </si>
  <si>
    <t>施設の運営計画の一部</t>
    <rPh sb="0" eb="2">
      <t>シセツ</t>
    </rPh>
    <rPh sb="3" eb="5">
      <t>ウンエイ</t>
    </rPh>
    <rPh sb="5" eb="7">
      <t>ケイカク</t>
    </rPh>
    <rPh sb="8" eb="10">
      <t>イチブ</t>
    </rPh>
    <phoneticPr fontId="3"/>
  </si>
  <si>
    <t>貴施設のDXに関する詳細内容および工夫点をご記入ください。</t>
    <rPh sb="0" eb="3">
      <t>キシセツ</t>
    </rPh>
    <rPh sb="7" eb="8">
      <t>カン</t>
    </rPh>
    <rPh sb="10" eb="12">
      <t>ショウサイ</t>
    </rPh>
    <rPh sb="12" eb="14">
      <t>ナイヨウ</t>
    </rPh>
    <rPh sb="17" eb="19">
      <t>クフウ</t>
    </rPh>
    <rPh sb="19" eb="20">
      <t>テン</t>
    </rPh>
    <rPh sb="22" eb="24">
      <t>キニュウ</t>
    </rPh>
    <phoneticPr fontId="3"/>
  </si>
  <si>
    <t>質問(17)回答欄</t>
    <rPh sb="6" eb="9">
      <t>カイトウラン</t>
    </rPh>
    <phoneticPr fontId="3"/>
  </si>
  <si>
    <t>DXに「取り組んでいる」「過去に取り組んでいたが、途中で断念した」と回答した方に伺います。</t>
    <phoneticPr fontId="3"/>
  </si>
  <si>
    <t>貴施設では、DXの取組を推進する担当組織や担当者が置かれているかお答えください。</t>
  </si>
  <si>
    <t>担当組織や担当役職を設置している</t>
    <rPh sb="0" eb="2">
      <t>タントウ</t>
    </rPh>
    <rPh sb="2" eb="4">
      <t>ソシキ</t>
    </rPh>
    <rPh sb="5" eb="7">
      <t>タントウ</t>
    </rPh>
    <rPh sb="7" eb="9">
      <t>ヤクショク</t>
    </rPh>
    <rPh sb="10" eb="12">
      <t>セッチ</t>
    </rPh>
    <phoneticPr fontId="1"/>
  </si>
  <si>
    <t>担当組織や担当役職を設置していないが、今後設置予定</t>
    <rPh sb="0" eb="2">
      <t>タントウ</t>
    </rPh>
    <rPh sb="2" eb="4">
      <t>ソシキ</t>
    </rPh>
    <rPh sb="5" eb="7">
      <t>タントウ</t>
    </rPh>
    <rPh sb="7" eb="9">
      <t>ヤクショク</t>
    </rPh>
    <rPh sb="10" eb="12">
      <t>セッチ</t>
    </rPh>
    <rPh sb="21" eb="23">
      <t>セッチ</t>
    </rPh>
    <phoneticPr fontId="1"/>
  </si>
  <si>
    <t>担当組織や担当役職を設置していなく、今後設置する予定もない</t>
    <rPh sb="18" eb="20">
      <t>コンゴ</t>
    </rPh>
    <rPh sb="20" eb="22">
      <t>セッチ</t>
    </rPh>
    <rPh sb="24" eb="26">
      <t>ヨテイ</t>
    </rPh>
    <phoneticPr fontId="1"/>
  </si>
  <si>
    <t>担当組織や担当者の有無</t>
    <rPh sb="0" eb="2">
      <t>タントウ</t>
    </rPh>
    <rPh sb="2" eb="4">
      <t>ソシキ</t>
    </rPh>
    <rPh sb="5" eb="8">
      <t>タントウシャ</t>
    </rPh>
    <rPh sb="9" eb="11">
      <t>ウム</t>
    </rPh>
    <phoneticPr fontId="1"/>
  </si>
  <si>
    <t>DX/BPR年間・中期計画策定</t>
    <rPh sb="6" eb="8">
      <t>ネンカン</t>
    </rPh>
    <rPh sb="9" eb="11">
      <t>チュウキ</t>
    </rPh>
    <rPh sb="11" eb="13">
      <t>ケイカク</t>
    </rPh>
    <rPh sb="13" eb="15">
      <t>サクテイ</t>
    </rPh>
    <phoneticPr fontId="1"/>
  </si>
  <si>
    <t>個別DX/BPR関連事業企画</t>
    <rPh sb="0" eb="2">
      <t>コベツ</t>
    </rPh>
    <rPh sb="8" eb="10">
      <t>カンレン</t>
    </rPh>
    <rPh sb="10" eb="14">
      <t>ジギョウキカク</t>
    </rPh>
    <phoneticPr fontId="2"/>
  </si>
  <si>
    <t>BPR実施事前調査</t>
    <rPh sb="3" eb="5">
      <t>ジッシ</t>
    </rPh>
    <rPh sb="5" eb="9">
      <t>ジゼンチョウサ</t>
    </rPh>
    <phoneticPr fontId="2"/>
  </si>
  <si>
    <t>BPR実施</t>
    <rPh sb="3" eb="5">
      <t>ジッシ</t>
    </rPh>
    <phoneticPr fontId="2"/>
  </si>
  <si>
    <t>システム開発/工程管理</t>
    <rPh sb="4" eb="6">
      <t>カイハツ</t>
    </rPh>
    <rPh sb="7" eb="11">
      <t>コウテイカンリ</t>
    </rPh>
    <phoneticPr fontId="2"/>
  </si>
  <si>
    <t>職員に対するユーザー教育</t>
    <rPh sb="0" eb="2">
      <t>ショクイン</t>
    </rPh>
    <rPh sb="3" eb="4">
      <t>タイ</t>
    </rPh>
    <rPh sb="10" eb="12">
      <t>キョウイク</t>
    </rPh>
    <phoneticPr fontId="2"/>
  </si>
  <si>
    <t>利用者への説明/周知</t>
    <rPh sb="0" eb="3">
      <t>リヨウシャ</t>
    </rPh>
    <rPh sb="5" eb="7">
      <t>セツメイ</t>
    </rPh>
    <rPh sb="8" eb="10">
      <t>シュウチ</t>
    </rPh>
    <phoneticPr fontId="2"/>
  </si>
  <si>
    <t>効果検証</t>
    <rPh sb="0" eb="4">
      <t>コウカケンショウ</t>
    </rPh>
    <phoneticPr fontId="2"/>
  </si>
  <si>
    <t>DX/BPR関連の予算管理</t>
    <rPh sb="6" eb="8">
      <t>カンレン</t>
    </rPh>
    <rPh sb="9" eb="13">
      <t>ヨサンカンリ</t>
    </rPh>
    <phoneticPr fontId="2"/>
  </si>
  <si>
    <t>DX/BPRの人材育成</t>
    <rPh sb="7" eb="11">
      <t>ジンザイイクセイ</t>
    </rPh>
    <phoneticPr fontId="2"/>
  </si>
  <si>
    <t>貴施設のDX推進担当に関して、DX推進に向けて担当した役割について当てはまるものをすべてご選択ください。</t>
    <rPh sb="1" eb="3">
      <t>シセツ</t>
    </rPh>
    <rPh sb="6" eb="8">
      <t>スイシン</t>
    </rPh>
    <rPh sb="8" eb="10">
      <t>タントウ</t>
    </rPh>
    <rPh sb="17" eb="19">
      <t>スイシン</t>
    </rPh>
    <rPh sb="20" eb="21">
      <t>ム</t>
    </rPh>
    <rPh sb="45" eb="47">
      <t>センタク</t>
    </rPh>
    <phoneticPr fontId="2"/>
  </si>
  <si>
    <t>貴施設では、職員向けのDX研修を実施しているかお答えください。</t>
    <phoneticPr fontId="3"/>
  </si>
  <si>
    <t>DXに「取り組んでいる」「取り組んでいないが、今後取り組む予定」と回答した方に伺います。</t>
    <rPh sb="39" eb="40">
      <t>ウカガ</t>
    </rPh>
    <phoneticPr fontId="3"/>
  </si>
  <si>
    <t>実施している</t>
    <rPh sb="0" eb="2">
      <t>ジッシ</t>
    </rPh>
    <phoneticPr fontId="1"/>
  </si>
  <si>
    <t>実施していないが、今後実施する予定</t>
    <rPh sb="0" eb="2">
      <t>ジッシ</t>
    </rPh>
    <rPh sb="9" eb="11">
      <t>コンゴ</t>
    </rPh>
    <rPh sb="11" eb="13">
      <t>ジッシ</t>
    </rPh>
    <rPh sb="15" eb="17">
      <t>ヨテイ</t>
    </rPh>
    <phoneticPr fontId="1"/>
  </si>
  <si>
    <t>実施しておらず、実施する予定もない</t>
    <rPh sb="0" eb="2">
      <t>ジッシ</t>
    </rPh>
    <rPh sb="8" eb="10">
      <t>ジッシ</t>
    </rPh>
    <rPh sb="12" eb="14">
      <t>ヨテイ</t>
    </rPh>
    <phoneticPr fontId="1"/>
  </si>
  <si>
    <t>質問(18)回答欄</t>
    <rPh sb="6" eb="9">
      <t>カイトウラン</t>
    </rPh>
    <phoneticPr fontId="3"/>
  </si>
  <si>
    <t>質問(19)回答欄</t>
    <rPh sb="6" eb="9">
      <t>カイトウラン</t>
    </rPh>
    <phoneticPr fontId="3"/>
  </si>
  <si>
    <t>質問(20)回答欄</t>
    <rPh sb="6" eb="9">
      <t>カイトウラン</t>
    </rPh>
    <phoneticPr fontId="3"/>
  </si>
  <si>
    <t>DXに向けた取組を主導していた主体として最も近いものをご選択ください。</t>
  </si>
  <si>
    <t>管理職層（管理又は監督の任にある者）</t>
  </si>
  <si>
    <t>DXの推進担当者</t>
    <rPh sb="3" eb="5">
      <t>スイシン</t>
    </rPh>
    <rPh sb="5" eb="7">
      <t>タントウ</t>
    </rPh>
    <rPh sb="7" eb="8">
      <t>シャ</t>
    </rPh>
    <phoneticPr fontId="2"/>
  </si>
  <si>
    <t>有志の現場職員（非管理職層）</t>
    <rPh sb="0" eb="2">
      <t>ユウシ</t>
    </rPh>
    <rPh sb="3" eb="5">
      <t>ゲンバ</t>
    </rPh>
    <rPh sb="5" eb="7">
      <t>ショクイン</t>
    </rPh>
    <rPh sb="8" eb="12">
      <t>ヒカンリショク</t>
    </rPh>
    <rPh sb="12" eb="13">
      <t>ソウ</t>
    </rPh>
    <phoneticPr fontId="2"/>
  </si>
  <si>
    <t>質問(21)回答欄</t>
    <rPh sb="6" eb="9">
      <t>カイトウラン</t>
    </rPh>
    <phoneticPr fontId="3"/>
  </si>
  <si>
    <t>DXを推進した主体</t>
    <rPh sb="3" eb="5">
      <t>スイシン</t>
    </rPh>
    <rPh sb="7" eb="9">
      <t>シュタイ</t>
    </rPh>
    <phoneticPr fontId="1"/>
  </si>
  <si>
    <t>DXに向けた取組を推進する過程で直面した課題をすべてお答えください。</t>
  </si>
  <si>
    <t>質問(22)回答欄</t>
    <rPh sb="6" eb="9">
      <t>カイトウラン</t>
    </rPh>
    <phoneticPr fontId="3"/>
  </si>
  <si>
    <t>【体制面】　既存業務への対応に追われ、DX・BPRに割ける人員的余裕がない</t>
    <rPh sb="1" eb="4">
      <t>タイセイメン</t>
    </rPh>
    <rPh sb="6" eb="10">
      <t>キソンギョウム</t>
    </rPh>
    <rPh sb="12" eb="14">
      <t>タイオウ</t>
    </rPh>
    <rPh sb="15" eb="16">
      <t>オ</t>
    </rPh>
    <rPh sb="26" eb="27">
      <t>サ</t>
    </rPh>
    <rPh sb="29" eb="34">
      <t>ジンインテキヨユウ</t>
    </rPh>
    <phoneticPr fontId="2"/>
  </si>
  <si>
    <t>【体制面】　デジタル技術に関する専門的知識を持つ人材が不足している</t>
    <rPh sb="10" eb="12">
      <t>ギジュツ</t>
    </rPh>
    <rPh sb="13" eb="14">
      <t>カン</t>
    </rPh>
    <rPh sb="16" eb="21">
      <t>センモンテキチシキ</t>
    </rPh>
    <rPh sb="22" eb="23">
      <t>モ</t>
    </rPh>
    <rPh sb="24" eb="26">
      <t>ジンザイ</t>
    </rPh>
    <rPh sb="27" eb="29">
      <t>フソク</t>
    </rPh>
    <phoneticPr fontId="2"/>
  </si>
  <si>
    <t>【体制面】　職員のICTリテラシー教育が不足している</t>
    <rPh sb="6" eb="8">
      <t>ショクイン</t>
    </rPh>
    <rPh sb="17" eb="19">
      <t>キョウイク</t>
    </rPh>
    <rPh sb="20" eb="22">
      <t>フソク</t>
    </rPh>
    <phoneticPr fontId="2"/>
  </si>
  <si>
    <t>【体制面】　組織内でのDX・BPR方針を統一できていない</t>
    <rPh sb="6" eb="9">
      <t>ソシキナイ</t>
    </rPh>
    <rPh sb="17" eb="19">
      <t>ホウシン</t>
    </rPh>
    <rPh sb="20" eb="22">
      <t>トウイツ</t>
    </rPh>
    <phoneticPr fontId="2"/>
  </si>
  <si>
    <t>【体制面】　十分な予算が確保できない</t>
    <rPh sb="6" eb="8">
      <t>ジュウブン</t>
    </rPh>
    <rPh sb="9" eb="11">
      <t>ヨサン</t>
    </rPh>
    <rPh sb="12" eb="14">
      <t>カクホ</t>
    </rPh>
    <phoneticPr fontId="2"/>
  </si>
  <si>
    <t>【プロセス面】　現状把握の手法が分からない</t>
    <rPh sb="5" eb="6">
      <t>メン</t>
    </rPh>
    <rPh sb="8" eb="12">
      <t>ゲンジョウハアク</t>
    </rPh>
    <rPh sb="13" eb="15">
      <t>シュホウ</t>
    </rPh>
    <rPh sb="16" eb="17">
      <t>ワ</t>
    </rPh>
    <phoneticPr fontId="2"/>
  </si>
  <si>
    <t>【プロセス面】　課題抽出の手法が分からない</t>
    <rPh sb="8" eb="10">
      <t>カダイ</t>
    </rPh>
    <rPh sb="10" eb="12">
      <t>チュウシュツ</t>
    </rPh>
    <rPh sb="13" eb="15">
      <t>シュホウ</t>
    </rPh>
    <rPh sb="16" eb="17">
      <t>ワ</t>
    </rPh>
    <phoneticPr fontId="2"/>
  </si>
  <si>
    <t>【プロセス面】　利用者への浸透ができていない</t>
    <rPh sb="8" eb="11">
      <t>リヨウシャ</t>
    </rPh>
    <rPh sb="13" eb="15">
      <t>シントウ</t>
    </rPh>
    <phoneticPr fontId="2"/>
  </si>
  <si>
    <t>【プロセス面】　評価指標の設定手法が分からない</t>
    <rPh sb="8" eb="12">
      <t>ヒョウカシヒョウ</t>
    </rPh>
    <rPh sb="13" eb="15">
      <t>セッテイ</t>
    </rPh>
    <rPh sb="15" eb="17">
      <t>シュホウ</t>
    </rPh>
    <rPh sb="18" eb="19">
      <t>ワ</t>
    </rPh>
    <phoneticPr fontId="2"/>
  </si>
  <si>
    <t>【プロセス面】　効果検証の手法が分からない</t>
    <rPh sb="8" eb="12">
      <t>コウカケンショウ</t>
    </rPh>
    <rPh sb="13" eb="15">
      <t>シュホウ</t>
    </rPh>
    <rPh sb="16" eb="17">
      <t>ワ</t>
    </rPh>
    <phoneticPr fontId="2"/>
  </si>
  <si>
    <t>【プロセス面】　改善方針の決定の仕方が分からない</t>
    <rPh sb="8" eb="12">
      <t>カイゼンホウシン</t>
    </rPh>
    <rPh sb="13" eb="15">
      <t>ケッテイ</t>
    </rPh>
    <rPh sb="16" eb="18">
      <t>シカタ</t>
    </rPh>
    <rPh sb="19" eb="20">
      <t>ワ</t>
    </rPh>
    <phoneticPr fontId="2"/>
  </si>
  <si>
    <t>【成果面】　組織内の認知・関心が高まらない（組織内利用者数が伸びない）</t>
    <rPh sb="1" eb="4">
      <t>セイカメン</t>
    </rPh>
    <rPh sb="6" eb="9">
      <t>ソシキナイ</t>
    </rPh>
    <rPh sb="10" eb="12">
      <t>ニンチ</t>
    </rPh>
    <rPh sb="13" eb="15">
      <t>カンシン</t>
    </rPh>
    <rPh sb="16" eb="17">
      <t>タカ</t>
    </rPh>
    <rPh sb="22" eb="25">
      <t>ソシキナイ</t>
    </rPh>
    <rPh sb="25" eb="29">
      <t>リヨウシャスウ</t>
    </rPh>
    <rPh sb="30" eb="31">
      <t>ノ</t>
    </rPh>
    <phoneticPr fontId="2"/>
  </si>
  <si>
    <t>【成果面】　サービスの認知・関心が高まらない（組織外の利用者数が伸びない）</t>
    <rPh sb="11" eb="13">
      <t>ニンチ</t>
    </rPh>
    <rPh sb="14" eb="16">
      <t>カンシン</t>
    </rPh>
    <rPh sb="17" eb="18">
      <t>タカ</t>
    </rPh>
    <rPh sb="23" eb="26">
      <t>ソシキガイ</t>
    </rPh>
    <rPh sb="27" eb="31">
      <t>リヨウシャスウ</t>
    </rPh>
    <rPh sb="32" eb="33">
      <t>ノ</t>
    </rPh>
    <phoneticPr fontId="2"/>
  </si>
  <si>
    <t>【成果面】　利用者のデジタルリテラシーが不足している</t>
    <rPh sb="6" eb="9">
      <t>リヨウシャ</t>
    </rPh>
    <rPh sb="20" eb="22">
      <t>フソク</t>
    </rPh>
    <phoneticPr fontId="2"/>
  </si>
  <si>
    <t>【成果面】　利用者のサービス離脱率が高い</t>
    <rPh sb="6" eb="9">
      <t>リヨウシャ</t>
    </rPh>
    <rPh sb="14" eb="17">
      <t>リダツリツ</t>
    </rPh>
    <rPh sb="18" eb="19">
      <t>タカ</t>
    </rPh>
    <phoneticPr fontId="2"/>
  </si>
  <si>
    <t>【成果面】　金銭的コストが低減できていない</t>
    <rPh sb="6" eb="9">
      <t>キンセンテキ</t>
    </rPh>
    <rPh sb="13" eb="15">
      <t>テイゲン</t>
    </rPh>
    <phoneticPr fontId="2"/>
  </si>
  <si>
    <t>【成果面】　職員の労働時間を削減できていない</t>
    <rPh sb="6" eb="8">
      <t>ショクイン</t>
    </rPh>
    <rPh sb="9" eb="13">
      <t>ロウドウジカン</t>
    </rPh>
    <rPh sb="14" eb="16">
      <t>サクゲン</t>
    </rPh>
    <phoneticPr fontId="2"/>
  </si>
  <si>
    <t>【成果面】　利用者の対応時間（申請に係る記入時間、待ち時間等）を削減できていない</t>
    <rPh sb="6" eb="9">
      <t>リヨウシャ</t>
    </rPh>
    <rPh sb="10" eb="12">
      <t>タイオウ</t>
    </rPh>
    <rPh sb="12" eb="14">
      <t>ジカン</t>
    </rPh>
    <rPh sb="15" eb="17">
      <t>シンセイ</t>
    </rPh>
    <rPh sb="18" eb="19">
      <t>カカ</t>
    </rPh>
    <rPh sb="20" eb="24">
      <t>キニュウジカン</t>
    </rPh>
    <rPh sb="25" eb="26">
      <t>マ</t>
    </rPh>
    <rPh sb="27" eb="29">
      <t>ジカン</t>
    </rPh>
    <rPh sb="29" eb="30">
      <t>トウ</t>
    </rPh>
    <rPh sb="32" eb="34">
      <t>サクゲン</t>
    </rPh>
    <phoneticPr fontId="2"/>
  </si>
  <si>
    <t>【成果面】　サービスの質・量の向上が行えていない</t>
    <rPh sb="11" eb="12">
      <t>シツ</t>
    </rPh>
    <rPh sb="13" eb="14">
      <t>リョウ</t>
    </rPh>
    <rPh sb="15" eb="17">
      <t>コウジョウ</t>
    </rPh>
    <rPh sb="18" eb="19">
      <t>オコナ</t>
    </rPh>
    <phoneticPr fontId="2"/>
  </si>
  <si>
    <t>【成果面】　業務フローの改善ができていない</t>
    <rPh sb="6" eb="8">
      <t>ギョウム</t>
    </rPh>
    <rPh sb="12" eb="14">
      <t>カイゼン</t>
    </rPh>
    <phoneticPr fontId="2"/>
  </si>
  <si>
    <t>【成果面】　費用対効果が低い</t>
    <rPh sb="6" eb="11">
      <t>ヒヨウタイコウカ</t>
    </rPh>
    <rPh sb="12" eb="13">
      <t>ヒク</t>
    </rPh>
    <phoneticPr fontId="2"/>
  </si>
  <si>
    <t>DXの取組を断念した主な要因をご選択ください。（最大3つ）</t>
  </si>
  <si>
    <t>質問(23)回答欄</t>
    <rPh sb="6" eb="9">
      <t>カイトウラン</t>
    </rPh>
    <phoneticPr fontId="3"/>
  </si>
  <si>
    <t>効果をとても実感している</t>
    <rPh sb="0" eb="2">
      <t>コウカ</t>
    </rPh>
    <rPh sb="6" eb="8">
      <t>ジッカン</t>
    </rPh>
    <phoneticPr fontId="2"/>
  </si>
  <si>
    <t>効果を実感している</t>
    <rPh sb="0" eb="2">
      <t>コウカ</t>
    </rPh>
    <rPh sb="3" eb="5">
      <t>ジッカン</t>
    </rPh>
    <phoneticPr fontId="2"/>
  </si>
  <si>
    <t>効果をあまり感じていない</t>
    <rPh sb="0" eb="2">
      <t>コウカ</t>
    </rPh>
    <rPh sb="6" eb="7">
      <t>カン</t>
    </rPh>
    <phoneticPr fontId="2"/>
  </si>
  <si>
    <t>効果を全く感じていない</t>
    <rPh sb="0" eb="2">
      <t>コウカ</t>
    </rPh>
    <rPh sb="3" eb="4">
      <t>マッタ</t>
    </rPh>
    <rPh sb="5" eb="6">
      <t>カン</t>
    </rPh>
    <phoneticPr fontId="2"/>
  </si>
  <si>
    <t>コストの低減</t>
  </si>
  <si>
    <t>質問(24)回答欄</t>
    <rPh sb="6" eb="9">
      <t>カイトウラン</t>
    </rPh>
    <phoneticPr fontId="3"/>
  </si>
  <si>
    <t>質問(25)回答欄</t>
    <rPh sb="6" eb="9">
      <t>カイトウラン</t>
    </rPh>
    <phoneticPr fontId="3"/>
  </si>
  <si>
    <t>DXに「取り組んでいる」と回答した方に伺います。取組の成果に関するご所感を下記に上げた各観点に対してご選択ください。</t>
    <rPh sb="24" eb="26">
      <t>トリクミ</t>
    </rPh>
    <rPh sb="37" eb="39">
      <t>カキ</t>
    </rPh>
    <rPh sb="40" eb="41">
      <t>ア</t>
    </rPh>
    <rPh sb="43" eb="46">
      <t>カクカンテン</t>
    </rPh>
    <rPh sb="47" eb="48">
      <t>タイ</t>
    </rPh>
    <phoneticPr fontId="3"/>
  </si>
  <si>
    <t>実施している</t>
    <rPh sb="0" eb="2">
      <t>ジッシ</t>
    </rPh>
    <phoneticPr fontId="2"/>
  </si>
  <si>
    <t>実施していない</t>
    <rPh sb="0" eb="2">
      <t>ジッシ</t>
    </rPh>
    <phoneticPr fontId="2"/>
  </si>
  <si>
    <t>回答チェック</t>
    <rPh sb="0" eb="2">
      <t>カイトウ</t>
    </rPh>
    <phoneticPr fontId="3"/>
  </si>
  <si>
    <t>本アンケートの内容について正確に実態を把握するため、ご連絡をさせていただく可能性がございます。</t>
    <phoneticPr fontId="3"/>
  </si>
  <si>
    <t>質問(1)-1回答欄</t>
    <rPh sb="7" eb="10">
      <t>カイトウラン</t>
    </rPh>
    <phoneticPr fontId="3"/>
  </si>
  <si>
    <t>質問(1)-2回答欄</t>
    <rPh sb="7" eb="10">
      <t>カイトウラン</t>
    </rPh>
    <phoneticPr fontId="3"/>
  </si>
  <si>
    <t>(１)-2</t>
    <phoneticPr fontId="3"/>
  </si>
  <si>
    <t>(１)-１</t>
    <phoneticPr fontId="3"/>
  </si>
  <si>
    <t>(2)</t>
    <phoneticPr fontId="3"/>
  </si>
  <si>
    <t>(3)</t>
    <phoneticPr fontId="3"/>
  </si>
  <si>
    <t>(4)</t>
    <phoneticPr fontId="3"/>
  </si>
  <si>
    <t>(5)</t>
    <phoneticPr fontId="3"/>
  </si>
  <si>
    <t>(6)</t>
    <phoneticPr fontId="3"/>
  </si>
  <si>
    <t>貴施設の運営主体として当てはまるものを一つご選択ください。</t>
    <rPh sb="0" eb="3">
      <t>キシセツ</t>
    </rPh>
    <rPh sb="4" eb="8">
      <t>ウンエイシュタイ</t>
    </rPh>
    <rPh sb="11" eb="12">
      <t>ア</t>
    </rPh>
    <rPh sb="19" eb="20">
      <t>ヒト</t>
    </rPh>
    <rPh sb="22" eb="24">
      <t>センタク</t>
    </rPh>
    <phoneticPr fontId="3"/>
  </si>
  <si>
    <t>(7)-1</t>
    <phoneticPr fontId="3"/>
  </si>
  <si>
    <t>(7)-2</t>
    <phoneticPr fontId="3"/>
  </si>
  <si>
    <t>質問(7)-1回答欄</t>
    <rPh sb="7" eb="10">
      <t>カイトウラン</t>
    </rPh>
    <phoneticPr fontId="3"/>
  </si>
  <si>
    <t>質問(7)-2回答欄</t>
    <rPh sb="7" eb="10">
      <t>カイトウラン</t>
    </rPh>
    <phoneticPr fontId="3"/>
  </si>
  <si>
    <t>(8)</t>
    <phoneticPr fontId="3"/>
  </si>
  <si>
    <t>(9)</t>
    <phoneticPr fontId="3"/>
  </si>
  <si>
    <t>(10)</t>
    <phoneticPr fontId="3"/>
  </si>
  <si>
    <t>(11)</t>
    <phoneticPr fontId="3"/>
  </si>
  <si>
    <t>文書作成ソフト・表計算ソフト（例：Microsoft Word,Microsoft Excel）</t>
    <rPh sb="0" eb="2">
      <t>ブンショ</t>
    </rPh>
    <rPh sb="2" eb="4">
      <t>サクセイ</t>
    </rPh>
    <rPh sb="8" eb="11">
      <t>ヒョウケイサン</t>
    </rPh>
    <rPh sb="15" eb="16">
      <t>レイ</t>
    </rPh>
    <phoneticPr fontId="1"/>
  </si>
  <si>
    <t>AI・画像認識カメラ（午睡時の安全確認などの目的を想定）</t>
    <rPh sb="3" eb="7">
      <t>ガゾウニンシキ</t>
    </rPh>
    <rPh sb="11" eb="13">
      <t>ゴスイ</t>
    </rPh>
    <rPh sb="13" eb="14">
      <t>ジ</t>
    </rPh>
    <rPh sb="15" eb="19">
      <t>アンゼンカクニン</t>
    </rPh>
    <rPh sb="22" eb="24">
      <t>モクテキ</t>
    </rPh>
    <rPh sb="25" eb="27">
      <t>ソウテイ</t>
    </rPh>
    <phoneticPr fontId="2"/>
  </si>
  <si>
    <t>(12)</t>
    <phoneticPr fontId="3"/>
  </si>
  <si>
    <t>(13)</t>
    <phoneticPr fontId="3"/>
  </si>
  <si>
    <t>(14)</t>
    <phoneticPr fontId="3"/>
  </si>
  <si>
    <t>DXに「取り組んでいる」「過去に取り組んでいたが、途中で断念した」と回答した方に伺います。</t>
  </si>
  <si>
    <t>(15)</t>
    <phoneticPr fontId="3"/>
  </si>
  <si>
    <t>(14)用</t>
    <rPh sb="4" eb="5">
      <t>ヨウ</t>
    </rPh>
    <phoneticPr fontId="3"/>
  </si>
  <si>
    <t>(15)用</t>
    <rPh sb="4" eb="5">
      <t>ヨウ</t>
    </rPh>
    <phoneticPr fontId="3"/>
  </si>
  <si>
    <t>(16)-1</t>
    <phoneticPr fontId="3"/>
  </si>
  <si>
    <t>(16)-2</t>
    <phoneticPr fontId="3"/>
  </si>
  <si>
    <t>質問(1６)-1回答欄</t>
    <rPh sb="8" eb="11">
      <t>カイトウラン</t>
    </rPh>
    <phoneticPr fontId="3"/>
  </si>
  <si>
    <t>質問(1６)-2回答欄</t>
    <rPh sb="8" eb="11">
      <t>カイトウラン</t>
    </rPh>
    <phoneticPr fontId="3"/>
  </si>
  <si>
    <t>(16)用</t>
    <rPh sb="4" eb="5">
      <t>ヨウ</t>
    </rPh>
    <phoneticPr fontId="3"/>
  </si>
  <si>
    <t>(16)-2用</t>
    <rPh sb="6" eb="7">
      <t>ヨウ</t>
    </rPh>
    <phoneticPr fontId="3"/>
  </si>
  <si>
    <t>(17)</t>
    <phoneticPr fontId="3"/>
  </si>
  <si>
    <t>(17)用</t>
    <rPh sb="4" eb="5">
      <t>ヨウ</t>
    </rPh>
    <phoneticPr fontId="3"/>
  </si>
  <si>
    <t>(18)</t>
    <phoneticPr fontId="3"/>
  </si>
  <si>
    <t>(19)</t>
    <phoneticPr fontId="3"/>
  </si>
  <si>
    <t>DXに「取り組んでいる」と回答した方に伺います。</t>
    <phoneticPr fontId="3"/>
  </si>
  <si>
    <t>(20)</t>
    <phoneticPr fontId="3"/>
  </si>
  <si>
    <t>(21)</t>
    <phoneticPr fontId="3"/>
  </si>
  <si>
    <t>(22)</t>
    <phoneticPr fontId="3"/>
  </si>
  <si>
    <t>(23)</t>
    <phoneticPr fontId="3"/>
  </si>
  <si>
    <t>(23)用</t>
    <rPh sb="4" eb="5">
      <t>ヨウ</t>
    </rPh>
    <phoneticPr fontId="3"/>
  </si>
  <si>
    <t>DXに「過去に取り組んでいたが、途中で断念した」と回答した方に伺います。</t>
    <phoneticPr fontId="3"/>
  </si>
  <si>
    <t>(24)</t>
    <phoneticPr fontId="3"/>
  </si>
  <si>
    <t>(25)-1</t>
    <phoneticPr fontId="3"/>
  </si>
  <si>
    <t xml:space="preserve">(25)-2 </t>
    <phoneticPr fontId="3"/>
  </si>
  <si>
    <t>(25)-2用</t>
    <rPh sb="6" eb="7">
      <t>ヨウ</t>
    </rPh>
    <phoneticPr fontId="3"/>
  </si>
  <si>
    <t>B列がすべて「回答完了」もしくは「回答不要です」となっていることをご確認ください。ご協力、誠にありがとうございました。</t>
    <rPh sb="1" eb="2">
      <t>レツ</t>
    </rPh>
    <rPh sb="7" eb="9">
      <t>カイトウ</t>
    </rPh>
    <rPh sb="9" eb="11">
      <t>カンリョウ</t>
    </rPh>
    <rPh sb="17" eb="21">
      <t>カイトウフヨウ</t>
    </rPh>
    <rPh sb="34" eb="36">
      <t>カクニン</t>
    </rPh>
    <rPh sb="42" eb="44">
      <t>キョウリョク</t>
    </rPh>
    <rPh sb="45" eb="46">
      <t>マコト</t>
    </rPh>
    <phoneticPr fontId="3"/>
  </si>
  <si>
    <t>「BPR」とは、既存の業務フロー整理から施策の実施を通じて業務改善・効率化を目指した一連の活動を指します。</t>
    <phoneticPr fontId="3"/>
  </si>
  <si>
    <t>BPRの取組状況を業務別に全て選択ください。</t>
    <rPh sb="9" eb="12">
      <t>ギョウムベツ</t>
    </rPh>
    <rPh sb="15" eb="17">
      <t>センタク</t>
    </rPh>
    <phoneticPr fontId="3"/>
  </si>
  <si>
    <t>（例：業務プロセスの整理、業務データの分析、業務改善施策の検討・実施（業務の削減、事務処理の外部委託・人員採用等）、業務改善施策の検討・評価等の活動）</t>
    <rPh sb="70" eb="71">
      <t>トウ</t>
    </rPh>
    <rPh sb="72" eb="74">
      <t>カツドウ</t>
    </rPh>
    <phoneticPr fontId="3"/>
  </si>
  <si>
    <t>また、専門業務としてバックオフィス業務(主に事務等の業務)を実施されているおおよその職員数をお答えください。</t>
    <rPh sb="20" eb="21">
      <t>オモ</t>
    </rPh>
    <rPh sb="22" eb="25">
      <t>ジムトウ</t>
    </rPh>
    <rPh sb="26" eb="28">
      <t>ギョウム</t>
    </rPh>
    <phoneticPr fontId="3"/>
  </si>
  <si>
    <t>事業者やサービスの選定</t>
    <rPh sb="0" eb="3">
      <t>ジギョウシャ</t>
    </rPh>
    <rPh sb="9" eb="11">
      <t>センテイ</t>
    </rPh>
    <phoneticPr fontId="2"/>
  </si>
  <si>
    <t>【プロセス面】　施策・解決方法が分からない</t>
    <rPh sb="8" eb="10">
      <t>シサク</t>
    </rPh>
    <rPh sb="11" eb="15">
      <t>カイケツホウホウ</t>
    </rPh>
    <rPh sb="16" eb="17">
      <t>ワ</t>
    </rPh>
    <phoneticPr fontId="2"/>
  </si>
  <si>
    <t>DXに「取り組んでいる」と回答した方に伺います。DXによる効果について、下記に挙げた各観点から効果の計測・把握を行っているかお答えください。</t>
    <rPh sb="29" eb="31">
      <t>コウカ</t>
    </rPh>
    <rPh sb="36" eb="38">
      <t>カキ</t>
    </rPh>
    <rPh sb="39" eb="40">
      <t>ア</t>
    </rPh>
    <rPh sb="42" eb="45">
      <t>カクカンテン</t>
    </rPh>
    <rPh sb="47" eb="49">
      <t>コウカ</t>
    </rPh>
    <rPh sb="50" eb="52">
      <t>ケイソク</t>
    </rPh>
    <rPh sb="53" eb="55">
      <t>ハアク</t>
    </rPh>
    <rPh sb="56" eb="57">
      <t>オコナ</t>
    </rPh>
    <rPh sb="63" eb="64">
      <t>コタ</t>
    </rPh>
    <phoneticPr fontId="3"/>
  </si>
  <si>
    <t>効果の計測・把握を「実施している」と回答した方に伺います。具体的にどのような効果があったかお答えください。</t>
    <rPh sb="0" eb="2">
      <t>コウカ</t>
    </rPh>
    <rPh sb="3" eb="5">
      <t>ケイソク</t>
    </rPh>
    <rPh sb="6" eb="8">
      <t>ハアク</t>
    </rPh>
    <rPh sb="10" eb="12">
      <t>ジッシ</t>
    </rPh>
    <rPh sb="18" eb="20">
      <t>カイトウ</t>
    </rPh>
    <rPh sb="22" eb="23">
      <t>カタ</t>
    </rPh>
    <rPh sb="24" eb="25">
      <t>ウカガ</t>
    </rPh>
    <rPh sb="29" eb="31">
      <t>グタイ</t>
    </rPh>
    <rPh sb="38" eb="40">
      <t>コウカ</t>
    </rPh>
    <phoneticPr fontId="3"/>
  </si>
  <si>
    <t>幼稚園</t>
    <rPh sb="0" eb="3">
      <t>ヨウチエン</t>
    </rPh>
    <phoneticPr fontId="3"/>
  </si>
  <si>
    <t>児童発達支援事業所（児童発達支援センターを含む）</t>
    <phoneticPr fontId="3"/>
  </si>
  <si>
    <t>児童発達支援事業所</t>
    <rPh sb="6" eb="9">
      <t>ジギョウショ</t>
    </rPh>
    <phoneticPr fontId="3"/>
  </si>
  <si>
    <t>放課後等デイサービス</t>
    <phoneticPr fontId="3"/>
  </si>
  <si>
    <t>居宅訪問型児童発達支援</t>
    <phoneticPr fontId="3"/>
  </si>
  <si>
    <t>保育所等訪問支援</t>
    <phoneticPr fontId="3"/>
  </si>
  <si>
    <t>施設に1台整備されている</t>
    <rPh sb="0" eb="2">
      <t>シセツ</t>
    </rPh>
    <rPh sb="4" eb="5">
      <t>ダイ</t>
    </rPh>
    <rPh sb="5" eb="7">
      <t>セイビ</t>
    </rPh>
    <phoneticPr fontId="2"/>
  </si>
  <si>
    <t>自治体との連携用アプリ（LoGoチャット等を含む）</t>
    <rPh sb="5" eb="7">
      <t>レンケイ</t>
    </rPh>
    <rPh sb="7" eb="8">
      <t>ヨウ</t>
    </rPh>
    <rPh sb="20" eb="21">
      <t>トウ</t>
    </rPh>
    <rPh sb="22" eb="23">
      <t>フク</t>
    </rPh>
    <phoneticPr fontId="2"/>
  </si>
  <si>
    <t>v2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</si>
</sst>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
    <numFmt numFmtId="177" formatCode="#&quot;年&quot;"/>
    <numFmt numFmtId="178" formatCode="#&quot;名&quot;"/>
    <numFmt numFmtId="179" formatCode="#&quot;施設&quot;"/>
  </numFmts>
  <fonts count="10" x14ac:knownFonts="1">
    <font>
      <sz val="11"/>
      <color theme="1"/>
      <name val="游ゴシック"/>
      <family val="2"/>
      <charset val="128"/>
      <scheme val="minor"/>
    </font>
    <font>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HGP創英角ｺﾞｼｯｸUB"/>
      <family val="3"/>
      <charset val="128"/>
    </font>
    <font>
      <sz val="11"/>
      <color indexed="8"/>
      <name val="ＭＳ Ｐゴシック"/>
      <family val="3"/>
      <charset val="128"/>
    </font>
    <font>
      <sz val="11"/>
      <name val="游ゴシック"/>
      <family val="3"/>
      <charset val="128"/>
      <scheme val="minor"/>
    </font>
    <font>
      <sz val="11"/>
      <color theme="0"/>
      <name val="HGP創英角ｺﾞｼｯｸUB"/>
      <family val="3"/>
      <charset val="128"/>
    </font>
    <font>
      <sz val="11"/>
      <color theme="1"/>
      <name val="游ゴシック"/>
      <family val="3"/>
      <charset val="128"/>
      <scheme val="minor"/>
    </font>
    <font>
      <sz val="11"/>
      <color theme="1"/>
      <name val="HGS創英角ｺﾞｼｯｸUB"/>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3"/>
        <bgColor indexed="64"/>
      </patternFill>
    </fill>
    <fill>
      <patternFill patternType="solid">
        <fgColor theme="3" tint="0.8999908444471571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32">
    <xf numFmtId="0" fontId="0" fillId="0" borderId="0" xfId="0">
      <alignment vertical="center"/>
    </xf>
    <xf numFmtId="0" fontId="4" fillId="2" borderId="0" xfId="0" applyFont="1" applyFill="1">
      <alignment vertical="center"/>
    </xf>
    <xf numFmtId="0" fontId="6" fillId="2" borderId="0" xfId="1" applyFont="1" applyFill="1" applyAlignment="1">
      <alignment horizontal="left" vertical="center"/>
    </xf>
    <xf numFmtId="0" fontId="4" fillId="0" borderId="0" xfId="0" applyFont="1">
      <alignment vertical="center"/>
    </xf>
    <xf numFmtId="0" fontId="7" fillId="3" borderId="0" xfId="0" applyFont="1" applyFill="1">
      <alignment vertical="center"/>
    </xf>
    <xf numFmtId="0" fontId="2" fillId="3" borderId="0" xfId="0" applyFont="1" applyFill="1">
      <alignment vertical="center"/>
    </xf>
    <xf numFmtId="0" fontId="0" fillId="2" borderId="0" xfId="0" applyFill="1">
      <alignment vertical="center"/>
    </xf>
    <xf numFmtId="0" fontId="0" fillId="0" borderId="0" xfId="0" applyAlignment="1">
      <alignment vertical="center" wrapText="1"/>
    </xf>
    <xf numFmtId="0" fontId="2" fillId="3" borderId="0" xfId="0" applyFont="1" applyFill="1" applyAlignment="1">
      <alignment vertical="center" wrapText="1"/>
    </xf>
    <xf numFmtId="0" fontId="0" fillId="2" borderId="0" xfId="0" applyFill="1" applyAlignment="1">
      <alignment vertical="center" wrapText="1"/>
    </xf>
    <xf numFmtId="0" fontId="4" fillId="0" borderId="0" xfId="0" applyFont="1" applyAlignment="1">
      <alignment vertical="center" wrapText="1"/>
    </xf>
    <xf numFmtId="0" fontId="4" fillId="0" borderId="1" xfId="0" applyFont="1" applyBorder="1" applyAlignment="1">
      <alignment vertical="center" wrapText="1"/>
    </xf>
    <xf numFmtId="176" fontId="4" fillId="0" borderId="0" xfId="0" applyNumberFormat="1" applyFont="1">
      <alignment vertical="center"/>
    </xf>
    <xf numFmtId="176" fontId="0" fillId="0" borderId="0" xfId="0" applyNumberFormat="1">
      <alignment vertical="center"/>
    </xf>
    <xf numFmtId="176" fontId="2" fillId="3" borderId="0" xfId="0" applyNumberFormat="1" applyFont="1" applyFill="1">
      <alignment vertical="center"/>
    </xf>
    <xf numFmtId="176" fontId="0" fillId="2" borderId="0" xfId="0" applyNumberFormat="1" applyFill="1">
      <alignment vertical="center"/>
    </xf>
    <xf numFmtId="0" fontId="8" fillId="0" borderId="0" xfId="0" applyFont="1">
      <alignment vertical="center"/>
    </xf>
    <xf numFmtId="0" fontId="9" fillId="0" borderId="1" xfId="0" applyFont="1" applyBorder="1" applyAlignment="1">
      <alignment vertical="center" wrapText="1"/>
    </xf>
    <xf numFmtId="0" fontId="9" fillId="0" borderId="0" xfId="0" applyFont="1">
      <alignment vertical="center"/>
    </xf>
    <xf numFmtId="49" fontId="4" fillId="0" borderId="0" xfId="0" applyNumberFormat="1" applyFont="1">
      <alignment vertical="center"/>
    </xf>
    <xf numFmtId="0" fontId="4" fillId="2" borderId="1" xfId="0" applyFont="1" applyFill="1" applyBorder="1" applyAlignment="1">
      <alignment horizontal="centerContinuous" vertical="center" wrapText="1"/>
    </xf>
    <xf numFmtId="0" fontId="4" fillId="4" borderId="1" xfId="0" applyFont="1" applyFill="1" applyBorder="1" applyAlignment="1" applyProtection="1">
      <alignment vertical="center" wrapText="1"/>
      <protection locked="0"/>
    </xf>
    <xf numFmtId="177" fontId="4" fillId="4" borderId="1" xfId="0" applyNumberFormat="1" applyFont="1" applyFill="1" applyBorder="1" applyAlignment="1" applyProtection="1">
      <alignment vertical="center" wrapText="1"/>
      <protection locked="0"/>
    </xf>
    <xf numFmtId="178" fontId="4" fillId="4" borderId="1" xfId="0" applyNumberFormat="1" applyFont="1" applyFill="1" applyBorder="1" applyAlignment="1" applyProtection="1">
      <alignment vertical="center" wrapText="1"/>
      <protection locked="0"/>
    </xf>
    <xf numFmtId="179" fontId="4" fillId="4" borderId="1" xfId="0" applyNumberFormat="1" applyFont="1" applyFill="1" applyBorder="1" applyAlignment="1" applyProtection="1">
      <alignment vertical="center" wrapText="1"/>
      <protection locked="0"/>
    </xf>
    <xf numFmtId="0" fontId="0" fillId="0" borderId="0" xfId="0" applyProtection="1">
      <alignment vertical="center"/>
      <protection locked="0"/>
    </xf>
    <xf numFmtId="0" fontId="8" fillId="4" borderId="2" xfId="0" applyFont="1" applyFill="1" applyBorder="1" applyAlignment="1" applyProtection="1">
      <alignment horizontal="left" vertical="center" wrapText="1"/>
      <protection locked="0"/>
    </xf>
    <xf numFmtId="0" fontId="8" fillId="4" borderId="3" xfId="0" applyFont="1" applyFill="1" applyBorder="1" applyAlignment="1" applyProtection="1">
      <alignment horizontal="left" vertical="center" wrapText="1"/>
      <protection locked="0"/>
    </xf>
    <xf numFmtId="0" fontId="8" fillId="4" borderId="4" xfId="0" applyFont="1" applyFill="1" applyBorder="1" applyAlignment="1" applyProtection="1">
      <alignment horizontal="left" vertical="center" wrapText="1"/>
      <protection locked="0"/>
    </xf>
    <xf numFmtId="0" fontId="8" fillId="4" borderId="5" xfId="0" applyFont="1" applyFill="1" applyBorder="1" applyAlignment="1" applyProtection="1">
      <alignment horizontal="left" vertical="center" wrapText="1"/>
      <protection locked="0"/>
    </xf>
    <xf numFmtId="0" fontId="8" fillId="4" borderId="6" xfId="0" applyFont="1" applyFill="1" applyBorder="1" applyAlignment="1" applyProtection="1">
      <alignment horizontal="left" vertical="center" wrapText="1"/>
      <protection locked="0"/>
    </xf>
    <xf numFmtId="0" fontId="8" fillId="4" borderId="7" xfId="0" applyFont="1" applyFill="1" applyBorder="1" applyAlignment="1" applyProtection="1">
      <alignment horizontal="left" vertical="center" wrapText="1"/>
      <protection locked="0"/>
    </xf>
  </cellXfs>
  <cellStyles count="2">
    <cellStyle name="標準" xfId="0" builtinId="0"/>
    <cellStyle name="標準 2" xfId="1" xr:uid="{875B348D-6417-4EB2-8640-05506A9D4F3C}"/>
  </cellStyles>
  <dxfs count="45">
    <dxf>
      <fill>
        <patternFill>
          <bgColor theme="1" tint="0.49998474074526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theme="0" tint="-0.499984740745262"/>
        </patternFill>
      </fill>
    </dxf>
    <dxf>
      <font>
        <b/>
        <i val="0"/>
        <color rgb="FFC00000"/>
      </font>
      <fill>
        <patternFill>
          <bgColor rgb="FFFFCCCC"/>
        </patternFill>
      </fill>
    </dxf>
    <dxf>
      <font>
        <b/>
        <i val="0"/>
        <color theme="0"/>
      </font>
      <fill>
        <patternFill>
          <bgColor theme="0" tint="-0.499984740745262"/>
        </patternFill>
      </fill>
    </dxf>
    <dxf>
      <font>
        <b/>
        <i val="0"/>
        <color rgb="FFC00000"/>
      </font>
      <fill>
        <patternFill>
          <bgColor rgb="FFFFCCCC"/>
        </patternFill>
      </fill>
    </dxf>
    <dxf>
      <font>
        <b/>
        <i val="0"/>
        <color rgb="FFC00000"/>
      </font>
      <fill>
        <patternFill>
          <bgColor rgb="FFFFCCCC"/>
        </patternFill>
      </fill>
    </dxf>
    <dxf>
      <font>
        <b/>
        <i val="0"/>
        <color theme="0"/>
      </font>
      <fill>
        <patternFill>
          <bgColor theme="0" tint="-0.499984740745262"/>
        </patternFill>
      </fill>
    </dxf>
    <dxf>
      <font>
        <b/>
        <i val="0"/>
        <color rgb="FFC00000"/>
      </font>
      <fill>
        <patternFill>
          <bgColor rgb="FFFFCCCC"/>
        </patternFill>
      </fill>
    </dxf>
    <dxf>
      <font>
        <b/>
        <i val="0"/>
        <color theme="0"/>
      </font>
      <fill>
        <patternFill>
          <bgColor theme="0" tint="-0.499984740745262"/>
        </patternFill>
      </fill>
    </dxf>
    <dxf>
      <font>
        <b/>
        <i val="0"/>
        <color theme="0"/>
      </font>
      <fill>
        <patternFill>
          <bgColor theme="0" tint="-0.499984740745262"/>
        </patternFill>
      </fill>
    </dxf>
    <dxf>
      <font>
        <b/>
        <i val="0"/>
        <color rgb="FFC00000"/>
      </font>
      <fill>
        <patternFill>
          <bgColor rgb="FFFFCCCC"/>
        </patternFill>
      </fill>
    </dxf>
    <dxf>
      <font>
        <b/>
        <i val="0"/>
        <color theme="0"/>
      </font>
      <fill>
        <patternFill>
          <bgColor theme="0" tint="-0.499984740745262"/>
        </patternFill>
      </fill>
    </dxf>
    <dxf>
      <font>
        <b/>
        <i val="0"/>
        <color rgb="FFC00000"/>
      </font>
      <fill>
        <patternFill>
          <bgColor rgb="FFFFCCCC"/>
        </patternFill>
      </fill>
    </dxf>
    <dxf>
      <font>
        <b/>
        <i val="0"/>
        <color theme="0"/>
      </font>
      <fill>
        <patternFill>
          <bgColor theme="0" tint="-0.499984740745262"/>
        </patternFill>
      </fill>
    </dxf>
    <dxf>
      <font>
        <b/>
        <i val="0"/>
        <color rgb="FFC00000"/>
      </font>
      <fill>
        <patternFill>
          <bgColor rgb="FFFFCCCC"/>
        </patternFill>
      </fill>
    </dxf>
    <dxf>
      <font>
        <b/>
        <i val="0"/>
        <color theme="0"/>
      </font>
      <fill>
        <patternFill>
          <bgColor theme="0" tint="-0.499984740745262"/>
        </patternFill>
      </fill>
    </dxf>
    <dxf>
      <font>
        <b/>
        <i val="0"/>
        <color theme="0"/>
      </font>
      <fill>
        <patternFill>
          <bgColor theme="0" tint="-0.499984740745262"/>
        </patternFill>
      </fill>
    </dxf>
    <dxf>
      <font>
        <b/>
        <i val="0"/>
        <color theme="0"/>
      </font>
      <fill>
        <patternFill>
          <bgColor theme="0" tint="-0.499984740745262"/>
        </patternFill>
      </fill>
    </dxf>
    <dxf>
      <font>
        <b/>
        <i val="0"/>
        <color theme="0"/>
      </font>
      <fill>
        <patternFill>
          <bgColor theme="0" tint="-0.499984740745262"/>
        </patternFill>
      </fill>
    </dxf>
    <dxf>
      <font>
        <b/>
        <i val="0"/>
        <color theme="0"/>
      </font>
      <fill>
        <patternFill>
          <bgColor theme="0" tint="-0.499984740745262"/>
        </patternFill>
      </fill>
    </dxf>
    <dxf>
      <font>
        <b/>
        <i val="0"/>
        <color theme="0"/>
      </font>
      <fill>
        <patternFill>
          <bgColor theme="0" tint="-0.499984740745262"/>
        </patternFill>
      </fill>
    </dxf>
    <dxf>
      <font>
        <b/>
        <i val="0"/>
        <color theme="0"/>
      </font>
      <fill>
        <patternFill>
          <bgColor theme="0" tint="-0.499984740745262"/>
        </patternFill>
      </fill>
    </dxf>
    <dxf>
      <font>
        <b/>
        <i val="0"/>
        <color theme="0"/>
      </font>
      <fill>
        <patternFill>
          <bgColor theme="0" tint="-0.499984740745262"/>
        </patternFill>
      </fill>
    </dxf>
    <dxf>
      <font>
        <b/>
        <i val="0"/>
        <color theme="0"/>
      </font>
      <fill>
        <patternFill>
          <bgColor theme="0" tint="-0.499984740745262"/>
        </patternFill>
      </fill>
    </dxf>
    <dxf>
      <font>
        <b/>
        <i val="0"/>
        <color theme="0"/>
      </font>
      <fill>
        <patternFill>
          <bgColor theme="0" tint="-0.499984740745262"/>
        </patternFill>
      </fill>
    </dxf>
    <dxf>
      <font>
        <b/>
        <i val="0"/>
        <color rgb="FFC00000"/>
      </font>
      <fill>
        <patternFill>
          <bgColor rgb="FFFFCCCC"/>
        </patternFill>
      </fill>
    </dxf>
    <dxf>
      <font>
        <b/>
        <i val="0"/>
        <color rgb="FFC00000"/>
      </font>
      <fill>
        <patternFill>
          <bgColor rgb="FFFFCCCC"/>
        </patternFill>
      </fill>
    </dxf>
    <dxf>
      <font>
        <b/>
        <i val="0"/>
        <color rgb="FFC00000"/>
      </font>
      <fill>
        <patternFill>
          <bgColor rgb="FFFFCCCC"/>
        </patternFill>
      </fill>
    </dxf>
    <dxf>
      <font>
        <color theme="5"/>
      </font>
      <fill>
        <patternFill>
          <bgColor theme="5" tint="0.79998168889431442"/>
        </patternFill>
      </fill>
    </dxf>
    <dxf>
      <font>
        <color rgb="FF0070C0"/>
      </font>
      <fill>
        <patternFill patternType="none">
          <bgColor auto="1"/>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6BC9F-0D43-4558-AF6A-3E52C816CD23}">
  <sheetPr>
    <pageSetUpPr fitToPage="1"/>
  </sheetPr>
  <dimension ref="A1:R372"/>
  <sheetViews>
    <sheetView tabSelected="1" view="pageBreakPreview" zoomScale="85" zoomScaleNormal="85" zoomScaleSheetLayoutView="85" workbookViewId="0"/>
  </sheetViews>
  <sheetFormatPr defaultRowHeight="18" outlineLevelCol="1" x14ac:dyDescent="0.45"/>
  <cols>
    <col min="2" max="2" width="8.796875" style="3"/>
    <col min="3" max="3" width="8.796875" style="12"/>
    <col min="4" max="4" width="35.19921875" style="3" customWidth="1"/>
    <col min="5" max="5" width="35.19921875" style="10" customWidth="1"/>
    <col min="6" max="6" width="71.19921875" style="10" customWidth="1"/>
    <col min="7" max="7" width="54.69921875" style="3" customWidth="1"/>
    <col min="8" max="8" width="40.69921875" style="3" customWidth="1"/>
    <col min="9" max="15" width="16.69921875" style="3" customWidth="1"/>
    <col min="17" max="18" width="8.796875" customWidth="1" outlineLevel="1"/>
  </cols>
  <sheetData>
    <row r="1" spans="1:18" x14ac:dyDescent="0.45">
      <c r="A1" t="s">
        <v>274</v>
      </c>
      <c r="B1" s="25"/>
      <c r="C1" s="13"/>
      <c r="D1"/>
      <c r="E1" s="7"/>
      <c r="F1" s="7"/>
      <c r="G1"/>
      <c r="H1"/>
      <c r="I1"/>
      <c r="J1"/>
      <c r="K1"/>
      <c r="L1"/>
      <c r="M1"/>
      <c r="N1"/>
      <c r="O1"/>
    </row>
    <row r="2" spans="1:18" x14ac:dyDescent="0.45">
      <c r="B2" s="4" t="s">
        <v>1</v>
      </c>
      <c r="C2" s="14"/>
      <c r="D2" s="5"/>
      <c r="E2" s="8"/>
      <c r="F2" s="8"/>
      <c r="G2" s="5"/>
      <c r="H2" s="5"/>
      <c r="I2" s="5"/>
      <c r="J2" s="5"/>
      <c r="K2" s="5"/>
      <c r="L2" s="5"/>
      <c r="M2" s="5"/>
      <c r="N2" s="5"/>
      <c r="O2" s="5"/>
    </row>
    <row r="3" spans="1:18" x14ac:dyDescent="0.45">
      <c r="B3" s="1" t="s">
        <v>2</v>
      </c>
      <c r="C3" s="15"/>
      <c r="D3" s="6"/>
      <c r="E3" s="9"/>
      <c r="F3" s="9"/>
      <c r="G3" s="6"/>
      <c r="H3" s="6"/>
      <c r="I3" s="6"/>
      <c r="J3" s="6"/>
      <c r="K3" s="6"/>
      <c r="L3" s="6"/>
      <c r="M3" s="6"/>
      <c r="N3" s="6"/>
      <c r="O3" s="6"/>
    </row>
    <row r="4" spans="1:18" x14ac:dyDescent="0.45">
      <c r="B4" s="1" t="s">
        <v>3</v>
      </c>
      <c r="C4" s="15"/>
      <c r="D4" s="6"/>
      <c r="E4" s="9"/>
      <c r="F4" s="9"/>
      <c r="G4" s="6"/>
      <c r="H4" s="6"/>
      <c r="I4" s="6"/>
      <c r="J4" s="6"/>
      <c r="K4" s="6"/>
      <c r="L4" s="6"/>
      <c r="M4" s="6"/>
      <c r="N4" s="6"/>
      <c r="O4" s="6"/>
    </row>
    <row r="5" spans="1:18" x14ac:dyDescent="0.45">
      <c r="B5" s="1" t="s">
        <v>4</v>
      </c>
      <c r="C5" s="15"/>
      <c r="D5" s="6"/>
      <c r="E5" s="9"/>
      <c r="F5" s="9"/>
      <c r="G5" s="6"/>
      <c r="H5" s="6"/>
      <c r="I5" s="6"/>
      <c r="J5" s="6"/>
      <c r="K5" s="6"/>
      <c r="L5" s="6"/>
      <c r="M5" s="6"/>
      <c r="N5" s="6"/>
      <c r="O5" s="6"/>
    </row>
    <row r="6" spans="1:18" x14ac:dyDescent="0.45">
      <c r="B6" s="2" t="s">
        <v>0</v>
      </c>
      <c r="C6" s="15"/>
      <c r="D6" s="6"/>
      <c r="E6" s="9"/>
      <c r="F6" s="9"/>
      <c r="G6" s="6"/>
      <c r="H6" s="6"/>
      <c r="I6" s="6"/>
      <c r="J6" s="6"/>
      <c r="K6" s="6"/>
      <c r="L6" s="6"/>
      <c r="M6" s="6"/>
      <c r="N6" s="6"/>
      <c r="O6" s="6"/>
    </row>
    <row r="7" spans="1:18" x14ac:dyDescent="0.45">
      <c r="B7"/>
      <c r="C7" s="13"/>
      <c r="D7"/>
      <c r="E7" s="7"/>
      <c r="F7" s="7"/>
      <c r="G7"/>
      <c r="H7"/>
      <c r="I7"/>
      <c r="J7"/>
      <c r="K7"/>
      <c r="L7"/>
      <c r="M7"/>
      <c r="N7"/>
      <c r="O7"/>
    </row>
    <row r="8" spans="1:18" x14ac:dyDescent="0.45">
      <c r="B8"/>
      <c r="C8" s="13"/>
      <c r="D8"/>
      <c r="E8" s="7"/>
      <c r="F8" s="7"/>
      <c r="G8"/>
      <c r="H8"/>
      <c r="I8"/>
      <c r="J8"/>
      <c r="K8"/>
      <c r="L8"/>
      <c r="M8"/>
      <c r="N8"/>
      <c r="O8"/>
    </row>
    <row r="9" spans="1:18" x14ac:dyDescent="0.45">
      <c r="C9" s="3" t="s">
        <v>6</v>
      </c>
    </row>
    <row r="10" spans="1:18" x14ac:dyDescent="0.45">
      <c r="B10" s="3" t="str">
        <f>IF(SUM(I12:I14)=3,"回答完了","未回答")</f>
        <v>未回答</v>
      </c>
      <c r="C10" s="19" t="s">
        <v>212</v>
      </c>
      <c r="D10" s="3" t="s">
        <v>5</v>
      </c>
    </row>
    <row r="11" spans="1:18" ht="18" customHeight="1" x14ac:dyDescent="0.45">
      <c r="C11" s="3"/>
      <c r="F11" s="20" t="s">
        <v>209</v>
      </c>
      <c r="G11" s="20"/>
      <c r="H11" s="10"/>
      <c r="I11" s="3" t="s">
        <v>207</v>
      </c>
    </row>
    <row r="12" spans="1:18" ht="18" customHeight="1" x14ac:dyDescent="0.45">
      <c r="C12" s="3"/>
      <c r="F12" s="11" t="s">
        <v>7</v>
      </c>
      <c r="G12" s="21"/>
      <c r="H12" s="10"/>
      <c r="I12" s="3">
        <f>IF(G12="",0,1)</f>
        <v>0</v>
      </c>
      <c r="R12">
        <f>IF(H12&lt;&gt;"",1,0)</f>
        <v>0</v>
      </c>
    </row>
    <row r="13" spans="1:18" ht="18" customHeight="1" x14ac:dyDescent="0.45">
      <c r="C13" s="3"/>
      <c r="F13" s="11" t="s">
        <v>8</v>
      </c>
      <c r="G13" s="21"/>
      <c r="H13" s="10"/>
      <c r="I13" s="3">
        <f t="shared" ref="I13:I14" si="0">IF(G13="",0,1)</f>
        <v>0</v>
      </c>
    </row>
    <row r="14" spans="1:18" ht="18" customHeight="1" x14ac:dyDescent="0.45">
      <c r="C14" s="3"/>
      <c r="F14" s="11" t="s">
        <v>9</v>
      </c>
      <c r="G14" s="21"/>
      <c r="H14" s="10"/>
      <c r="I14" s="3">
        <f t="shared" si="0"/>
        <v>0</v>
      </c>
    </row>
    <row r="15" spans="1:18" x14ac:dyDescent="0.45">
      <c r="C15" s="3"/>
      <c r="G15" s="10"/>
      <c r="H15" s="10"/>
    </row>
    <row r="16" spans="1:18" x14ac:dyDescent="0.45">
      <c r="B16" s="3" t="str">
        <f>IF(SUM(I19)=1,"回答完了","未回答")</f>
        <v>未回答</v>
      </c>
      <c r="C16" s="3" t="s">
        <v>211</v>
      </c>
      <c r="D16" s="3" t="s">
        <v>208</v>
      </c>
      <c r="G16" s="10"/>
      <c r="H16" s="10"/>
    </row>
    <row r="17" spans="2:9" x14ac:dyDescent="0.45">
      <c r="C17" s="3"/>
      <c r="D17" s="3" t="s">
        <v>13</v>
      </c>
      <c r="G17" s="10"/>
      <c r="H17" s="10"/>
    </row>
    <row r="18" spans="2:9" x14ac:dyDescent="0.45">
      <c r="C18" s="3"/>
      <c r="F18" s="20" t="s">
        <v>210</v>
      </c>
      <c r="G18" s="20"/>
      <c r="H18" s="10"/>
    </row>
    <row r="19" spans="2:9" x14ac:dyDescent="0.45">
      <c r="C19" s="3"/>
      <c r="F19" s="11" t="s">
        <v>12</v>
      </c>
      <c r="G19" s="21"/>
      <c r="H19" s="10"/>
      <c r="I19" s="3">
        <f>IF(G19="",0,1)</f>
        <v>0</v>
      </c>
    </row>
    <row r="20" spans="2:9" x14ac:dyDescent="0.45">
      <c r="C20" s="3"/>
      <c r="G20" s="10"/>
      <c r="H20" s="10"/>
    </row>
    <row r="21" spans="2:9" x14ac:dyDescent="0.45">
      <c r="C21" s="3"/>
      <c r="G21" s="10"/>
      <c r="H21" s="10"/>
    </row>
    <row r="22" spans="2:9" x14ac:dyDescent="0.45">
      <c r="B22" s="3" t="str">
        <f>IF(SUM(I24)=1,"回答完了","未回答")</f>
        <v>未回答</v>
      </c>
      <c r="C22" s="19" t="s">
        <v>213</v>
      </c>
      <c r="D22" s="3" t="s">
        <v>10</v>
      </c>
      <c r="G22" s="10"/>
      <c r="H22" s="10"/>
    </row>
    <row r="23" spans="2:9" x14ac:dyDescent="0.45">
      <c r="C23" s="19"/>
      <c r="F23" s="20" t="s">
        <v>98</v>
      </c>
      <c r="G23" s="20"/>
      <c r="H23" s="10"/>
    </row>
    <row r="24" spans="2:9" x14ac:dyDescent="0.45">
      <c r="C24" s="19"/>
      <c r="F24" s="11" t="s">
        <v>11</v>
      </c>
      <c r="G24" s="21"/>
      <c r="H24" s="10"/>
      <c r="I24" s="3">
        <f>IF(G24="",0,1)</f>
        <v>0</v>
      </c>
    </row>
    <row r="25" spans="2:9" x14ac:dyDescent="0.45">
      <c r="C25" s="19"/>
      <c r="G25" s="10"/>
      <c r="H25" s="10"/>
    </row>
    <row r="26" spans="2:9" x14ac:dyDescent="0.45">
      <c r="C26" s="19"/>
      <c r="G26" s="10"/>
      <c r="H26" s="10"/>
    </row>
    <row r="27" spans="2:9" x14ac:dyDescent="0.45">
      <c r="B27" s="10" t="str">
        <f>IF(SUM(I29:I50)=1,"回答完了",IF(SUM(I29:I50)=0,"未回答","一つのみ選択してください"))</f>
        <v>未回答</v>
      </c>
      <c r="C27" s="19" t="s">
        <v>214</v>
      </c>
      <c r="D27" s="3" t="s">
        <v>14</v>
      </c>
      <c r="G27" s="10"/>
      <c r="H27" s="10"/>
    </row>
    <row r="28" spans="2:9" x14ac:dyDescent="0.45">
      <c r="C28" s="19"/>
      <c r="F28" s="20" t="s">
        <v>99</v>
      </c>
      <c r="G28" s="20"/>
      <c r="H28" s="10"/>
    </row>
    <row r="29" spans="2:9" x14ac:dyDescent="0.45">
      <c r="C29" s="19"/>
      <c r="F29" s="11" t="s">
        <v>15</v>
      </c>
      <c r="G29" s="21"/>
      <c r="H29" s="10"/>
      <c r="I29" s="3">
        <f>IF(G29="",0,1)</f>
        <v>0</v>
      </c>
    </row>
    <row r="30" spans="2:9" x14ac:dyDescent="0.45">
      <c r="C30" s="19"/>
      <c r="F30" s="11" t="s">
        <v>16</v>
      </c>
      <c r="G30" s="21"/>
      <c r="H30" s="10"/>
      <c r="I30" s="3">
        <f t="shared" ref="I30:I49" si="1">IF(G30="",0,1)</f>
        <v>0</v>
      </c>
    </row>
    <row r="31" spans="2:9" x14ac:dyDescent="0.45">
      <c r="C31" s="19"/>
      <c r="F31" s="11" t="s">
        <v>17</v>
      </c>
      <c r="G31" s="21"/>
      <c r="H31" s="10"/>
      <c r="I31" s="3">
        <f t="shared" si="1"/>
        <v>0</v>
      </c>
    </row>
    <row r="32" spans="2:9" x14ac:dyDescent="0.45">
      <c r="C32" s="19"/>
      <c r="F32" s="11" t="s">
        <v>266</v>
      </c>
      <c r="G32" s="21"/>
      <c r="H32" s="10"/>
      <c r="I32" s="3">
        <f t="shared" si="1"/>
        <v>0</v>
      </c>
    </row>
    <row r="33" spans="3:9" x14ac:dyDescent="0.45">
      <c r="C33" s="19"/>
      <c r="F33" s="11" t="s">
        <v>18</v>
      </c>
      <c r="G33" s="21"/>
      <c r="H33" s="10"/>
      <c r="I33" s="3">
        <f t="shared" si="1"/>
        <v>0</v>
      </c>
    </row>
    <row r="34" spans="3:9" x14ac:dyDescent="0.45">
      <c r="C34" s="19"/>
      <c r="F34" s="11" t="s">
        <v>19</v>
      </c>
      <c r="G34" s="21"/>
      <c r="H34" s="10"/>
      <c r="I34" s="3">
        <f t="shared" si="1"/>
        <v>0</v>
      </c>
    </row>
    <row r="35" spans="3:9" x14ac:dyDescent="0.45">
      <c r="C35" s="19"/>
      <c r="F35" s="11" t="s">
        <v>20</v>
      </c>
      <c r="G35" s="21"/>
      <c r="H35" s="10"/>
      <c r="I35" s="3">
        <f t="shared" si="1"/>
        <v>0</v>
      </c>
    </row>
    <row r="36" spans="3:9" x14ac:dyDescent="0.45">
      <c r="C36" s="19"/>
      <c r="F36" s="11" t="s">
        <v>21</v>
      </c>
      <c r="G36" s="21"/>
      <c r="H36" s="10"/>
      <c r="I36" s="3">
        <f t="shared" si="1"/>
        <v>0</v>
      </c>
    </row>
    <row r="37" spans="3:9" x14ac:dyDescent="0.45">
      <c r="C37" s="19"/>
      <c r="F37" s="11" t="s">
        <v>267</v>
      </c>
      <c r="G37" s="21"/>
      <c r="H37" s="10"/>
      <c r="I37" s="3">
        <f t="shared" si="1"/>
        <v>0</v>
      </c>
    </row>
    <row r="38" spans="3:9" x14ac:dyDescent="0.45">
      <c r="C38" s="19"/>
      <c r="F38" s="11" t="s">
        <v>269</v>
      </c>
      <c r="G38" s="21"/>
      <c r="H38" s="10"/>
      <c r="I38" s="3">
        <f t="shared" si="1"/>
        <v>0</v>
      </c>
    </row>
    <row r="39" spans="3:9" x14ac:dyDescent="0.45">
      <c r="C39" s="19"/>
      <c r="F39" s="11" t="s">
        <v>22</v>
      </c>
      <c r="G39" s="21"/>
      <c r="H39" s="10"/>
      <c r="I39" s="3">
        <f t="shared" si="1"/>
        <v>0</v>
      </c>
    </row>
    <row r="40" spans="3:9" x14ac:dyDescent="0.45">
      <c r="C40" s="19"/>
      <c r="F40" s="11" t="s">
        <v>23</v>
      </c>
      <c r="G40" s="21"/>
      <c r="H40" s="10"/>
      <c r="I40" s="3">
        <f t="shared" si="1"/>
        <v>0</v>
      </c>
    </row>
    <row r="41" spans="3:9" x14ac:dyDescent="0.45">
      <c r="C41" s="19"/>
      <c r="F41" s="11" t="s">
        <v>24</v>
      </c>
      <c r="G41" s="21"/>
      <c r="H41" s="10"/>
      <c r="I41" s="3">
        <f t="shared" si="1"/>
        <v>0</v>
      </c>
    </row>
    <row r="42" spans="3:9" x14ac:dyDescent="0.45">
      <c r="C42" s="19"/>
      <c r="F42" s="11" t="s">
        <v>25</v>
      </c>
      <c r="G42" s="21"/>
      <c r="H42" s="10"/>
      <c r="I42" s="3">
        <f t="shared" si="1"/>
        <v>0</v>
      </c>
    </row>
    <row r="43" spans="3:9" x14ac:dyDescent="0.45">
      <c r="C43" s="19"/>
      <c r="F43" s="11" t="s">
        <v>26</v>
      </c>
      <c r="G43" s="21"/>
      <c r="H43" s="10"/>
      <c r="I43" s="3">
        <f t="shared" si="1"/>
        <v>0</v>
      </c>
    </row>
    <row r="44" spans="3:9" x14ac:dyDescent="0.45">
      <c r="C44" s="19"/>
      <c r="F44" s="11" t="s">
        <v>27</v>
      </c>
      <c r="G44" s="21"/>
      <c r="H44" s="10"/>
      <c r="I44" s="3">
        <f t="shared" si="1"/>
        <v>0</v>
      </c>
    </row>
    <row r="45" spans="3:9" x14ac:dyDescent="0.45">
      <c r="C45" s="19"/>
      <c r="F45" s="11" t="s">
        <v>28</v>
      </c>
      <c r="G45" s="21"/>
      <c r="H45" s="10"/>
      <c r="I45" s="3">
        <f t="shared" si="1"/>
        <v>0</v>
      </c>
    </row>
    <row r="46" spans="3:9" x14ac:dyDescent="0.45">
      <c r="C46" s="19"/>
      <c r="F46" s="11" t="s">
        <v>29</v>
      </c>
      <c r="G46" s="21"/>
      <c r="H46" s="10"/>
      <c r="I46" s="3">
        <f t="shared" si="1"/>
        <v>0</v>
      </c>
    </row>
    <row r="47" spans="3:9" x14ac:dyDescent="0.45">
      <c r="C47" s="19"/>
      <c r="F47" s="11" t="s">
        <v>30</v>
      </c>
      <c r="G47" s="21"/>
      <c r="H47" s="10"/>
      <c r="I47" s="3">
        <f t="shared" si="1"/>
        <v>0</v>
      </c>
    </row>
    <row r="48" spans="3:9" x14ac:dyDescent="0.45">
      <c r="C48" s="19"/>
      <c r="F48" s="11" t="s">
        <v>31</v>
      </c>
      <c r="G48" s="21"/>
      <c r="H48" s="10"/>
      <c r="I48" s="3">
        <f t="shared" si="1"/>
        <v>0</v>
      </c>
    </row>
    <row r="49" spans="2:9" x14ac:dyDescent="0.45">
      <c r="C49" s="19"/>
      <c r="F49" s="11" t="s">
        <v>32</v>
      </c>
      <c r="G49" s="21"/>
      <c r="H49" s="10"/>
      <c r="I49" s="3">
        <f t="shared" si="1"/>
        <v>0</v>
      </c>
    </row>
    <row r="50" spans="2:9" x14ac:dyDescent="0.45">
      <c r="C50" s="19"/>
      <c r="F50" s="11" t="s">
        <v>33</v>
      </c>
      <c r="G50" s="21"/>
      <c r="H50" s="10"/>
      <c r="I50" s="3">
        <f>IF(G50="",0,1)</f>
        <v>0</v>
      </c>
    </row>
    <row r="51" spans="2:9" x14ac:dyDescent="0.45">
      <c r="C51" s="19"/>
      <c r="G51" s="10"/>
      <c r="H51" s="10"/>
    </row>
    <row r="52" spans="2:9" x14ac:dyDescent="0.45">
      <c r="C52" s="19"/>
      <c r="G52" s="10"/>
      <c r="H52" s="10"/>
    </row>
    <row r="53" spans="2:9" x14ac:dyDescent="0.45">
      <c r="B53" s="3" t="str">
        <f>IF(SUM(I55)=1,"回答完了","未回答")</f>
        <v>未回答</v>
      </c>
      <c r="C53" s="19" t="s">
        <v>215</v>
      </c>
      <c r="D53" s="3" t="s">
        <v>35</v>
      </c>
      <c r="G53" s="10"/>
      <c r="H53" s="10"/>
    </row>
    <row r="54" spans="2:9" x14ac:dyDescent="0.45">
      <c r="C54" s="19"/>
      <c r="F54" s="20" t="s">
        <v>100</v>
      </c>
      <c r="G54" s="20"/>
      <c r="H54" s="10"/>
    </row>
    <row r="55" spans="2:9" x14ac:dyDescent="0.45">
      <c r="C55" s="19"/>
      <c r="F55" s="11" t="s">
        <v>34</v>
      </c>
      <c r="G55" s="22"/>
      <c r="H55" s="10"/>
      <c r="I55" s="3">
        <f>IF(G55="",0,1)</f>
        <v>0</v>
      </c>
    </row>
    <row r="56" spans="2:9" x14ac:dyDescent="0.45">
      <c r="C56" s="19"/>
      <c r="G56" s="10"/>
      <c r="H56" s="10"/>
    </row>
    <row r="57" spans="2:9" x14ac:dyDescent="0.45">
      <c r="C57" s="19"/>
      <c r="G57" s="10"/>
      <c r="H57" s="10"/>
    </row>
    <row r="58" spans="2:9" x14ac:dyDescent="0.45">
      <c r="B58" s="3" t="str">
        <f>IF(SUM(I61:I64)=4,"回答完了","未回答")</f>
        <v>未回答</v>
      </c>
      <c r="C58" s="19" t="s">
        <v>216</v>
      </c>
      <c r="D58" s="3" t="s">
        <v>36</v>
      </c>
      <c r="G58" s="10"/>
      <c r="H58" s="10"/>
    </row>
    <row r="59" spans="2:9" x14ac:dyDescent="0.45">
      <c r="C59" s="19"/>
      <c r="D59" s="3" t="s">
        <v>261</v>
      </c>
      <c r="G59" s="10"/>
      <c r="H59" s="10"/>
    </row>
    <row r="60" spans="2:9" x14ac:dyDescent="0.45">
      <c r="C60" s="19"/>
      <c r="F60" s="20" t="s">
        <v>101</v>
      </c>
      <c r="G60" s="20"/>
      <c r="H60" s="10"/>
    </row>
    <row r="61" spans="2:9" x14ac:dyDescent="0.45">
      <c r="C61" s="19"/>
      <c r="F61" s="11" t="s">
        <v>37</v>
      </c>
      <c r="G61" s="23"/>
      <c r="H61" s="10"/>
      <c r="I61" s="3">
        <f t="shared" ref="I61:I64" si="2">IF(G61="",0,1)</f>
        <v>0</v>
      </c>
    </row>
    <row r="62" spans="2:9" x14ac:dyDescent="0.45">
      <c r="C62" s="19"/>
      <c r="F62" s="11" t="s">
        <v>38</v>
      </c>
      <c r="G62" s="23"/>
      <c r="H62" s="10"/>
      <c r="I62" s="3">
        <f t="shared" si="2"/>
        <v>0</v>
      </c>
    </row>
    <row r="63" spans="2:9" x14ac:dyDescent="0.45">
      <c r="C63" s="19"/>
      <c r="F63" s="11" t="s">
        <v>39</v>
      </c>
      <c r="G63" s="23"/>
      <c r="H63" s="10"/>
      <c r="I63" s="3">
        <f t="shared" si="2"/>
        <v>0</v>
      </c>
    </row>
    <row r="64" spans="2:9" x14ac:dyDescent="0.45">
      <c r="C64" s="19"/>
      <c r="F64" s="11" t="s">
        <v>40</v>
      </c>
      <c r="G64" s="23"/>
      <c r="H64" s="10"/>
      <c r="I64" s="3">
        <f t="shared" si="2"/>
        <v>0</v>
      </c>
    </row>
    <row r="65" spans="2:9" x14ac:dyDescent="0.45">
      <c r="C65" s="19"/>
      <c r="G65" s="10"/>
      <c r="H65" s="10"/>
    </row>
    <row r="66" spans="2:9" x14ac:dyDescent="0.45">
      <c r="C66" s="19"/>
      <c r="G66" s="10"/>
      <c r="H66" s="10"/>
    </row>
    <row r="67" spans="2:9" x14ac:dyDescent="0.45">
      <c r="B67" s="3" t="str">
        <f>IF(SUM(I69)=1,"回答完了","未回答")</f>
        <v>未回答</v>
      </c>
      <c r="C67" s="19" t="s">
        <v>217</v>
      </c>
      <c r="D67" s="3" t="s">
        <v>41</v>
      </c>
      <c r="G67" s="10"/>
      <c r="H67" s="10"/>
    </row>
    <row r="68" spans="2:9" x14ac:dyDescent="0.45">
      <c r="C68" s="19"/>
      <c r="F68" s="20" t="s">
        <v>102</v>
      </c>
      <c r="G68" s="20"/>
      <c r="H68" s="10"/>
    </row>
    <row r="69" spans="2:9" x14ac:dyDescent="0.45">
      <c r="C69" s="19"/>
      <c r="F69" s="11" t="s">
        <v>42</v>
      </c>
      <c r="G69" s="23"/>
      <c r="H69" s="10"/>
      <c r="I69" s="3">
        <f t="shared" ref="I69" si="3">IF(G69="",0,1)</f>
        <v>0</v>
      </c>
    </row>
    <row r="70" spans="2:9" x14ac:dyDescent="0.45">
      <c r="C70" s="19"/>
      <c r="G70" s="10"/>
      <c r="H70" s="10"/>
    </row>
    <row r="71" spans="2:9" x14ac:dyDescent="0.45">
      <c r="C71" s="19"/>
      <c r="G71" s="10"/>
      <c r="H71" s="10"/>
    </row>
    <row r="72" spans="2:9" x14ac:dyDescent="0.45">
      <c r="B72" s="10" t="str">
        <f>IF(SUM(I71:I84)=1,"回答完了",IF(SUM(I71:I84)=0,"未回答","一つのみ選択してください"))</f>
        <v>未回答</v>
      </c>
      <c r="C72" s="19" t="s">
        <v>219</v>
      </c>
      <c r="D72" s="3" t="s">
        <v>218</v>
      </c>
      <c r="G72" s="10"/>
      <c r="H72" s="10"/>
    </row>
    <row r="73" spans="2:9" x14ac:dyDescent="0.45">
      <c r="C73" s="19"/>
      <c r="F73" s="20" t="s">
        <v>221</v>
      </c>
      <c r="G73" s="20"/>
      <c r="H73" s="10"/>
    </row>
    <row r="74" spans="2:9" x14ac:dyDescent="0.45">
      <c r="C74" s="19"/>
      <c r="F74" s="11" t="s">
        <v>43</v>
      </c>
      <c r="G74" s="21"/>
      <c r="H74" s="10"/>
      <c r="I74" s="3">
        <f t="shared" ref="I74:I81" si="4">IF(G74="",0,1)</f>
        <v>0</v>
      </c>
    </row>
    <row r="75" spans="2:9" x14ac:dyDescent="0.45">
      <c r="C75" s="19"/>
      <c r="F75" s="11" t="s">
        <v>44</v>
      </c>
      <c r="G75" s="21"/>
      <c r="H75" s="10"/>
      <c r="I75" s="3">
        <f t="shared" si="4"/>
        <v>0</v>
      </c>
    </row>
    <row r="76" spans="2:9" x14ac:dyDescent="0.45">
      <c r="C76" s="19"/>
      <c r="F76" s="11" t="s">
        <v>45</v>
      </c>
      <c r="G76" s="21"/>
      <c r="H76" s="10"/>
      <c r="I76" s="3">
        <f t="shared" si="4"/>
        <v>0</v>
      </c>
    </row>
    <row r="77" spans="2:9" x14ac:dyDescent="0.45">
      <c r="C77" s="19"/>
      <c r="F77" s="11" t="s">
        <v>46</v>
      </c>
      <c r="G77" s="21"/>
      <c r="H77" s="10"/>
      <c r="I77" s="3">
        <f t="shared" si="4"/>
        <v>0</v>
      </c>
    </row>
    <row r="78" spans="2:9" x14ac:dyDescent="0.45">
      <c r="C78" s="19"/>
      <c r="F78" s="11" t="s">
        <v>47</v>
      </c>
      <c r="G78" s="21"/>
      <c r="H78" s="10"/>
      <c r="I78" s="3">
        <f t="shared" si="4"/>
        <v>0</v>
      </c>
    </row>
    <row r="79" spans="2:9" x14ac:dyDescent="0.45">
      <c r="C79" s="19"/>
      <c r="F79" s="11" t="s">
        <v>48</v>
      </c>
      <c r="G79" s="21"/>
      <c r="H79" s="10"/>
      <c r="I79" s="3">
        <f t="shared" si="4"/>
        <v>0</v>
      </c>
    </row>
    <row r="80" spans="2:9" x14ac:dyDescent="0.45">
      <c r="C80" s="19"/>
      <c r="F80" s="11" t="s">
        <v>49</v>
      </c>
      <c r="G80" s="21"/>
      <c r="H80" s="10"/>
      <c r="I80" s="3">
        <f t="shared" si="4"/>
        <v>0</v>
      </c>
    </row>
    <row r="81" spans="2:9" x14ac:dyDescent="0.45">
      <c r="C81" s="19"/>
      <c r="F81" s="11" t="s">
        <v>50</v>
      </c>
      <c r="G81" s="21"/>
      <c r="H81" s="10"/>
      <c r="I81" s="3">
        <f t="shared" si="4"/>
        <v>0</v>
      </c>
    </row>
    <row r="82" spans="2:9" x14ac:dyDescent="0.45">
      <c r="C82" s="19"/>
      <c r="G82" s="10"/>
      <c r="H82" s="10"/>
    </row>
    <row r="83" spans="2:9" x14ac:dyDescent="0.45">
      <c r="B83" s="3" t="str">
        <f>IF(SUM(I85)=1,"回答完了","未回答")</f>
        <v>未回答</v>
      </c>
      <c r="C83" s="19" t="s">
        <v>220</v>
      </c>
      <c r="D83" s="3" t="s">
        <v>51</v>
      </c>
      <c r="G83" s="10"/>
      <c r="H83" s="10"/>
    </row>
    <row r="84" spans="2:9" x14ac:dyDescent="0.45">
      <c r="C84" s="19"/>
      <c r="F84" s="20" t="s">
        <v>222</v>
      </c>
      <c r="G84" s="20"/>
      <c r="H84" s="10"/>
    </row>
    <row r="85" spans="2:9" x14ac:dyDescent="0.45">
      <c r="C85" s="19"/>
      <c r="F85" s="11" t="s">
        <v>52</v>
      </c>
      <c r="G85" s="21"/>
      <c r="H85" s="10"/>
      <c r="I85" s="3">
        <f>IF(G85="",0,1)</f>
        <v>0</v>
      </c>
    </row>
    <row r="86" spans="2:9" x14ac:dyDescent="0.45">
      <c r="C86" s="19"/>
      <c r="G86" s="10"/>
      <c r="H86" s="10"/>
    </row>
    <row r="87" spans="2:9" x14ac:dyDescent="0.45">
      <c r="C87" s="19"/>
      <c r="G87" s="10"/>
      <c r="H87" s="10"/>
    </row>
    <row r="88" spans="2:9" ht="45" customHeight="1" x14ac:dyDescent="0.45">
      <c r="B88" s="10" t="str">
        <f>IF(SUM(I91:I112)=22,"回答完了",IF(SUM(I91:I112)=0,"未回答","全項目記入してください"))</f>
        <v>未回答</v>
      </c>
      <c r="C88" s="19" t="s">
        <v>223</v>
      </c>
      <c r="D88" s="3" t="s">
        <v>53</v>
      </c>
      <c r="G88" s="10"/>
      <c r="H88" s="10"/>
    </row>
    <row r="89" spans="2:9" x14ac:dyDescent="0.45">
      <c r="C89" s="19"/>
      <c r="D89" s="3" t="s">
        <v>54</v>
      </c>
      <c r="G89" s="10"/>
      <c r="H89" s="10"/>
    </row>
    <row r="90" spans="2:9" x14ac:dyDescent="0.45">
      <c r="C90" s="19"/>
      <c r="F90" s="20" t="s">
        <v>103</v>
      </c>
      <c r="G90" s="20"/>
      <c r="H90" s="10"/>
    </row>
    <row r="91" spans="2:9" x14ac:dyDescent="0.45">
      <c r="C91" s="19"/>
      <c r="F91" s="11" t="s">
        <v>15</v>
      </c>
      <c r="G91" s="24"/>
      <c r="H91" s="10"/>
      <c r="I91" s="3">
        <f t="shared" ref="I91:I112" si="5">IF(G91="",0,1)</f>
        <v>0</v>
      </c>
    </row>
    <row r="92" spans="2:9" x14ac:dyDescent="0.45">
      <c r="C92" s="19"/>
      <c r="F92" s="11" t="s">
        <v>16</v>
      </c>
      <c r="G92" s="24"/>
      <c r="H92" s="10"/>
      <c r="I92" s="3">
        <f t="shared" si="5"/>
        <v>0</v>
      </c>
    </row>
    <row r="93" spans="2:9" x14ac:dyDescent="0.45">
      <c r="C93" s="19"/>
      <c r="F93" s="11" t="s">
        <v>17</v>
      </c>
      <c r="G93" s="24"/>
      <c r="H93" s="10"/>
      <c r="I93" s="3">
        <f t="shared" si="5"/>
        <v>0</v>
      </c>
    </row>
    <row r="94" spans="2:9" x14ac:dyDescent="0.45">
      <c r="C94" s="19"/>
      <c r="F94" s="11" t="s">
        <v>266</v>
      </c>
      <c r="G94" s="24"/>
      <c r="H94" s="10"/>
      <c r="I94" s="3">
        <f t="shared" si="5"/>
        <v>0</v>
      </c>
    </row>
    <row r="95" spans="2:9" x14ac:dyDescent="0.45">
      <c r="C95" s="19"/>
      <c r="F95" s="11" t="s">
        <v>18</v>
      </c>
      <c r="G95" s="24"/>
      <c r="H95" s="10"/>
      <c r="I95" s="3">
        <f t="shared" si="5"/>
        <v>0</v>
      </c>
    </row>
    <row r="96" spans="2:9" x14ac:dyDescent="0.45">
      <c r="C96" s="19"/>
      <c r="F96" s="11" t="s">
        <v>19</v>
      </c>
      <c r="G96" s="24"/>
      <c r="H96" s="10"/>
      <c r="I96" s="3">
        <f>IF(G96="",0,1)</f>
        <v>0</v>
      </c>
    </row>
    <row r="97" spans="3:9" x14ac:dyDescent="0.45">
      <c r="C97" s="19"/>
      <c r="F97" s="11" t="s">
        <v>20</v>
      </c>
      <c r="G97" s="24"/>
      <c r="H97" s="10"/>
      <c r="I97" s="3">
        <f t="shared" si="5"/>
        <v>0</v>
      </c>
    </row>
    <row r="98" spans="3:9" x14ac:dyDescent="0.45">
      <c r="C98" s="19"/>
      <c r="F98" s="11" t="s">
        <v>21</v>
      </c>
      <c r="G98" s="24"/>
      <c r="H98" s="10"/>
      <c r="I98" s="3">
        <f t="shared" si="5"/>
        <v>0</v>
      </c>
    </row>
    <row r="99" spans="3:9" x14ac:dyDescent="0.45">
      <c r="C99" s="19"/>
      <c r="F99" s="11" t="s">
        <v>268</v>
      </c>
      <c r="G99" s="24"/>
      <c r="H99" s="10"/>
      <c r="I99" s="3">
        <f t="shared" si="5"/>
        <v>0</v>
      </c>
    </row>
    <row r="100" spans="3:9" x14ac:dyDescent="0.45">
      <c r="C100" s="19"/>
      <c r="F100" s="11" t="s">
        <v>269</v>
      </c>
      <c r="G100" s="24"/>
      <c r="H100" s="10"/>
      <c r="I100" s="3">
        <f t="shared" si="5"/>
        <v>0</v>
      </c>
    </row>
    <row r="101" spans="3:9" x14ac:dyDescent="0.45">
      <c r="C101" s="19"/>
      <c r="F101" s="11" t="s">
        <v>270</v>
      </c>
      <c r="G101" s="24"/>
      <c r="H101" s="10"/>
      <c r="I101" s="3">
        <f t="shared" si="5"/>
        <v>0</v>
      </c>
    </row>
    <row r="102" spans="3:9" x14ac:dyDescent="0.45">
      <c r="C102" s="19"/>
      <c r="F102" s="11" t="s">
        <v>271</v>
      </c>
      <c r="G102" s="24"/>
      <c r="H102" s="10"/>
      <c r="I102" s="3">
        <f t="shared" si="5"/>
        <v>0</v>
      </c>
    </row>
    <row r="103" spans="3:9" x14ac:dyDescent="0.45">
      <c r="C103" s="19"/>
      <c r="F103" s="11" t="s">
        <v>24</v>
      </c>
      <c r="G103" s="24"/>
      <c r="H103" s="10"/>
      <c r="I103" s="3">
        <f t="shared" si="5"/>
        <v>0</v>
      </c>
    </row>
    <row r="104" spans="3:9" x14ac:dyDescent="0.45">
      <c r="C104" s="19"/>
      <c r="F104" s="11" t="s">
        <v>25</v>
      </c>
      <c r="G104" s="24"/>
      <c r="H104" s="10"/>
      <c r="I104" s="3">
        <f t="shared" si="5"/>
        <v>0</v>
      </c>
    </row>
    <row r="105" spans="3:9" x14ac:dyDescent="0.45">
      <c r="C105" s="19"/>
      <c r="F105" s="11" t="s">
        <v>26</v>
      </c>
      <c r="G105" s="24"/>
      <c r="H105" s="10"/>
      <c r="I105" s="3">
        <f t="shared" si="5"/>
        <v>0</v>
      </c>
    </row>
    <row r="106" spans="3:9" x14ac:dyDescent="0.45">
      <c r="C106" s="19"/>
      <c r="F106" s="11" t="s">
        <v>27</v>
      </c>
      <c r="G106" s="24"/>
      <c r="H106" s="10"/>
      <c r="I106" s="3">
        <f t="shared" si="5"/>
        <v>0</v>
      </c>
    </row>
    <row r="107" spans="3:9" x14ac:dyDescent="0.45">
      <c r="C107" s="19"/>
      <c r="F107" s="11" t="s">
        <v>28</v>
      </c>
      <c r="G107" s="24"/>
      <c r="H107" s="10"/>
      <c r="I107" s="3">
        <f t="shared" si="5"/>
        <v>0</v>
      </c>
    </row>
    <row r="108" spans="3:9" x14ac:dyDescent="0.45">
      <c r="C108" s="19"/>
      <c r="F108" s="11" t="s">
        <v>29</v>
      </c>
      <c r="G108" s="24"/>
      <c r="H108" s="10"/>
      <c r="I108" s="3">
        <f t="shared" si="5"/>
        <v>0</v>
      </c>
    </row>
    <row r="109" spans="3:9" x14ac:dyDescent="0.45">
      <c r="C109" s="19"/>
      <c r="F109" s="11" t="s">
        <v>30</v>
      </c>
      <c r="G109" s="24"/>
      <c r="H109" s="10"/>
      <c r="I109" s="3">
        <f t="shared" si="5"/>
        <v>0</v>
      </c>
    </row>
    <row r="110" spans="3:9" x14ac:dyDescent="0.45">
      <c r="C110" s="19"/>
      <c r="F110" s="11" t="s">
        <v>31</v>
      </c>
      <c r="G110" s="24"/>
      <c r="H110" s="10"/>
      <c r="I110" s="3">
        <f t="shared" si="5"/>
        <v>0</v>
      </c>
    </row>
    <row r="111" spans="3:9" x14ac:dyDescent="0.45">
      <c r="C111" s="19"/>
      <c r="F111" s="11" t="s">
        <v>32</v>
      </c>
      <c r="G111" s="24"/>
      <c r="H111" s="10"/>
      <c r="I111" s="3">
        <f t="shared" si="5"/>
        <v>0</v>
      </c>
    </row>
    <row r="112" spans="3:9" x14ac:dyDescent="0.45">
      <c r="C112" s="19"/>
      <c r="F112" s="11" t="s">
        <v>33</v>
      </c>
      <c r="G112" s="24"/>
      <c r="H112" s="10"/>
      <c r="I112" s="3">
        <f t="shared" si="5"/>
        <v>0</v>
      </c>
    </row>
    <row r="113" spans="2:9" x14ac:dyDescent="0.45">
      <c r="C113" s="19"/>
      <c r="G113" s="10"/>
      <c r="H113" s="10"/>
    </row>
    <row r="114" spans="2:9" x14ac:dyDescent="0.45">
      <c r="C114" s="19"/>
      <c r="G114" s="10"/>
      <c r="H114" s="10"/>
    </row>
    <row r="115" spans="2:9" x14ac:dyDescent="0.45">
      <c r="B115" s="3" t="str">
        <f>IF(SUM(I117:I121)&gt;=1,"回答完了","未回答")</f>
        <v>未回答</v>
      </c>
      <c r="C115" s="19" t="s">
        <v>224</v>
      </c>
      <c r="D115" s="3" t="s">
        <v>55</v>
      </c>
      <c r="G115" s="10"/>
      <c r="H115" s="10"/>
    </row>
    <row r="116" spans="2:9" x14ac:dyDescent="0.45">
      <c r="C116" s="19"/>
      <c r="F116" s="20" t="s">
        <v>104</v>
      </c>
      <c r="G116" s="20"/>
      <c r="H116" s="10"/>
    </row>
    <row r="117" spans="2:9" x14ac:dyDescent="0.45">
      <c r="C117" s="19"/>
      <c r="F117" s="11" t="s">
        <v>56</v>
      </c>
      <c r="G117" s="21"/>
      <c r="H117" s="10"/>
      <c r="I117" s="3">
        <f t="shared" ref="I117:I120" si="6">IF(G117="",0,1)</f>
        <v>0</v>
      </c>
    </row>
    <row r="118" spans="2:9" x14ac:dyDescent="0.45">
      <c r="C118" s="19"/>
      <c r="F118" s="11" t="s">
        <v>57</v>
      </c>
      <c r="G118" s="21"/>
      <c r="H118" s="10"/>
      <c r="I118" s="3">
        <f>IF(G118="",0,1)</f>
        <v>0</v>
      </c>
    </row>
    <row r="119" spans="2:9" x14ac:dyDescent="0.45">
      <c r="C119" s="19"/>
      <c r="F119" s="11" t="s">
        <v>58</v>
      </c>
      <c r="G119" s="21"/>
      <c r="H119" s="10"/>
      <c r="I119" s="3">
        <f t="shared" si="6"/>
        <v>0</v>
      </c>
    </row>
    <row r="120" spans="2:9" x14ac:dyDescent="0.45">
      <c r="C120" s="19"/>
      <c r="F120" s="11" t="s">
        <v>74</v>
      </c>
      <c r="G120" s="21"/>
      <c r="H120" s="10"/>
      <c r="I120" s="3">
        <f t="shared" si="6"/>
        <v>0</v>
      </c>
    </row>
    <row r="121" spans="2:9" x14ac:dyDescent="0.45">
      <c r="C121" s="19"/>
      <c r="F121" s="11" t="s">
        <v>59</v>
      </c>
      <c r="G121" s="21"/>
      <c r="H121" s="10"/>
      <c r="I121" s="3">
        <f>IF(G121="",0,1)</f>
        <v>0</v>
      </c>
    </row>
    <row r="122" spans="2:9" x14ac:dyDescent="0.45">
      <c r="C122" s="19"/>
      <c r="G122" s="10"/>
      <c r="H122" s="10"/>
    </row>
    <row r="123" spans="2:9" x14ac:dyDescent="0.45">
      <c r="C123" s="19"/>
      <c r="G123" s="10"/>
      <c r="H123" s="10"/>
    </row>
    <row r="124" spans="2:9" x14ac:dyDescent="0.45">
      <c r="B124" s="3" t="str">
        <f>IF(SUM(I126:I131)=6,"回答完了","未回答")</f>
        <v>未回答</v>
      </c>
      <c r="C124" s="19" t="s">
        <v>225</v>
      </c>
      <c r="D124" s="3" t="s">
        <v>60</v>
      </c>
      <c r="G124" s="10"/>
      <c r="H124" s="10"/>
    </row>
    <row r="125" spans="2:9" x14ac:dyDescent="0.45">
      <c r="C125" s="19"/>
      <c r="D125" s="16"/>
      <c r="F125" s="20" t="s">
        <v>105</v>
      </c>
      <c r="G125" s="20"/>
      <c r="H125" s="10"/>
    </row>
    <row r="126" spans="2:9" x14ac:dyDescent="0.45">
      <c r="C126" s="19"/>
      <c r="D126" s="16" t="s">
        <v>79</v>
      </c>
      <c r="F126" s="11" t="s">
        <v>61</v>
      </c>
      <c r="G126" s="24"/>
      <c r="H126" s="10"/>
      <c r="I126" s="3">
        <f>IF(G126="",0,1)</f>
        <v>0</v>
      </c>
    </row>
    <row r="127" spans="2:9" x14ac:dyDescent="0.45">
      <c r="C127" s="19"/>
      <c r="D127" s="16" t="s">
        <v>75</v>
      </c>
      <c r="F127" s="11" t="s">
        <v>62</v>
      </c>
      <c r="G127" s="24"/>
      <c r="H127" s="10"/>
      <c r="I127" s="3">
        <f t="shared" ref="I127:I130" si="7">IF(G127="",0,1)</f>
        <v>0</v>
      </c>
    </row>
    <row r="128" spans="2:9" x14ac:dyDescent="0.45">
      <c r="C128" s="19"/>
      <c r="D128" s="16" t="s">
        <v>76</v>
      </c>
      <c r="F128" s="11" t="s">
        <v>63</v>
      </c>
      <c r="G128" s="24"/>
      <c r="H128" s="10"/>
      <c r="I128" s="3">
        <f t="shared" si="7"/>
        <v>0</v>
      </c>
    </row>
    <row r="129" spans="2:9" x14ac:dyDescent="0.45">
      <c r="C129" s="19"/>
      <c r="D129" s="16" t="s">
        <v>77</v>
      </c>
      <c r="F129" s="11" t="s">
        <v>64</v>
      </c>
      <c r="G129" s="24"/>
      <c r="H129" s="10"/>
      <c r="I129" s="3">
        <f t="shared" si="7"/>
        <v>0</v>
      </c>
    </row>
    <row r="130" spans="2:9" x14ac:dyDescent="0.45">
      <c r="C130" s="19"/>
      <c r="D130" s="16" t="s">
        <v>272</v>
      </c>
      <c r="F130" s="11" t="s">
        <v>65</v>
      </c>
      <c r="G130" s="24"/>
      <c r="H130" s="10"/>
      <c r="I130" s="3">
        <f t="shared" si="7"/>
        <v>0</v>
      </c>
    </row>
    <row r="131" spans="2:9" x14ac:dyDescent="0.45">
      <c r="C131" s="19"/>
      <c r="D131" s="16" t="s">
        <v>78</v>
      </c>
      <c r="F131" s="11" t="s">
        <v>66</v>
      </c>
      <c r="G131" s="24"/>
      <c r="I131" s="3">
        <f>IF(G131="",0,1)</f>
        <v>0</v>
      </c>
    </row>
    <row r="132" spans="2:9" x14ac:dyDescent="0.45">
      <c r="C132" s="19"/>
      <c r="G132" s="10"/>
    </row>
    <row r="133" spans="2:9" x14ac:dyDescent="0.45">
      <c r="C133" s="19"/>
      <c r="G133" s="10"/>
    </row>
    <row r="134" spans="2:9" x14ac:dyDescent="0.45">
      <c r="B134" s="3" t="str">
        <f>IF(SUM(I136:I145)&gt;=1,"回答完了","未回答")</f>
        <v>未回答</v>
      </c>
      <c r="C134" s="19" t="s">
        <v>226</v>
      </c>
      <c r="D134" s="3" t="s">
        <v>67</v>
      </c>
      <c r="G134" s="10"/>
      <c r="H134" s="10"/>
    </row>
    <row r="135" spans="2:9" x14ac:dyDescent="0.45">
      <c r="C135" s="19"/>
      <c r="F135" s="20" t="s">
        <v>106</v>
      </c>
      <c r="G135" s="20"/>
      <c r="H135" s="10"/>
    </row>
    <row r="136" spans="2:9" x14ac:dyDescent="0.45">
      <c r="C136" s="19"/>
      <c r="F136" s="11" t="s">
        <v>227</v>
      </c>
      <c r="G136" s="21"/>
      <c r="H136" s="10"/>
      <c r="I136" s="3">
        <f t="shared" ref="I136:I145" si="8">IF(G136="",0,1)</f>
        <v>0</v>
      </c>
    </row>
    <row r="137" spans="2:9" x14ac:dyDescent="0.45">
      <c r="C137" s="19"/>
      <c r="F137" s="11" t="s">
        <v>68</v>
      </c>
      <c r="G137" s="21"/>
      <c r="H137" s="10"/>
      <c r="I137" s="3">
        <f t="shared" si="8"/>
        <v>0</v>
      </c>
    </row>
    <row r="138" spans="2:9" x14ac:dyDescent="0.45">
      <c r="C138" s="19"/>
      <c r="F138" s="11" t="s">
        <v>69</v>
      </c>
      <c r="G138" s="21"/>
      <c r="H138" s="10"/>
      <c r="I138" s="3">
        <f t="shared" si="8"/>
        <v>0</v>
      </c>
    </row>
    <row r="139" spans="2:9" x14ac:dyDescent="0.45">
      <c r="C139" s="19"/>
      <c r="F139" s="11" t="s">
        <v>70</v>
      </c>
      <c r="G139" s="21"/>
      <c r="H139" s="10"/>
      <c r="I139" s="3">
        <f t="shared" si="8"/>
        <v>0</v>
      </c>
    </row>
    <row r="140" spans="2:9" x14ac:dyDescent="0.45">
      <c r="C140" s="19"/>
      <c r="F140" s="11" t="s">
        <v>273</v>
      </c>
      <c r="G140" s="21"/>
      <c r="H140" s="10"/>
      <c r="I140" s="3">
        <f t="shared" si="8"/>
        <v>0</v>
      </c>
    </row>
    <row r="141" spans="2:9" x14ac:dyDescent="0.45">
      <c r="C141" s="19"/>
      <c r="F141" s="11" t="s">
        <v>71</v>
      </c>
      <c r="G141" s="21"/>
      <c r="H141" s="10"/>
      <c r="I141" s="3">
        <f t="shared" si="8"/>
        <v>0</v>
      </c>
    </row>
    <row r="142" spans="2:9" x14ac:dyDescent="0.45">
      <c r="C142" s="19"/>
      <c r="F142" s="11" t="s">
        <v>228</v>
      </c>
      <c r="G142" s="21"/>
      <c r="H142" s="10"/>
      <c r="I142" s="3">
        <f t="shared" si="8"/>
        <v>0</v>
      </c>
    </row>
    <row r="143" spans="2:9" x14ac:dyDescent="0.45">
      <c r="C143" s="19"/>
      <c r="F143" s="11" t="s">
        <v>72</v>
      </c>
      <c r="G143" s="21"/>
      <c r="H143" s="10"/>
      <c r="I143" s="3">
        <f t="shared" si="8"/>
        <v>0</v>
      </c>
    </row>
    <row r="144" spans="2:9" x14ac:dyDescent="0.45">
      <c r="C144" s="19"/>
      <c r="F144" s="11" t="s">
        <v>73</v>
      </c>
      <c r="G144" s="21"/>
      <c r="H144" s="10"/>
      <c r="I144" s="3">
        <f t="shared" si="8"/>
        <v>0</v>
      </c>
    </row>
    <row r="145" spans="2:14" x14ac:dyDescent="0.45">
      <c r="C145" s="19"/>
      <c r="F145" s="11" t="s">
        <v>59</v>
      </c>
      <c r="G145" s="21"/>
      <c r="H145" s="10"/>
      <c r="I145" s="3">
        <f t="shared" si="8"/>
        <v>0</v>
      </c>
    </row>
    <row r="146" spans="2:14" x14ac:dyDescent="0.45">
      <c r="C146" s="19"/>
      <c r="G146" s="10"/>
    </row>
    <row r="147" spans="2:14" x14ac:dyDescent="0.45">
      <c r="C147" s="19"/>
      <c r="G147" s="10"/>
    </row>
    <row r="148" spans="2:14" x14ac:dyDescent="0.45">
      <c r="B148" s="3" t="str">
        <f>IF(SUM(I151:I163)=13,"回答完了","未回答")</f>
        <v>未回答</v>
      </c>
      <c r="C148" s="19" t="s">
        <v>229</v>
      </c>
      <c r="D148" s="3" t="s">
        <v>108</v>
      </c>
      <c r="G148" s="10"/>
      <c r="H148" s="10"/>
    </row>
    <row r="149" spans="2:14" x14ac:dyDescent="0.45">
      <c r="C149" s="19"/>
      <c r="D149" s="3" t="s">
        <v>80</v>
      </c>
      <c r="G149" s="10"/>
      <c r="H149" s="10"/>
    </row>
    <row r="150" spans="2:14" x14ac:dyDescent="0.45">
      <c r="C150" s="19"/>
      <c r="D150" s="16"/>
      <c r="F150" s="20" t="s">
        <v>107</v>
      </c>
      <c r="G150" s="20"/>
      <c r="H150" s="10"/>
      <c r="J150" s="3" t="s">
        <v>234</v>
      </c>
      <c r="K150" s="3" t="s">
        <v>235</v>
      </c>
      <c r="L150" s="3" t="s">
        <v>240</v>
      </c>
      <c r="M150" s="3" t="s">
        <v>243</v>
      </c>
      <c r="N150" s="3" t="s">
        <v>251</v>
      </c>
    </row>
    <row r="151" spans="2:14" x14ac:dyDescent="0.45">
      <c r="C151" s="19"/>
      <c r="D151" s="16" t="s">
        <v>79</v>
      </c>
      <c r="F151" s="11" t="s">
        <v>81</v>
      </c>
      <c r="G151" s="21"/>
      <c r="H151" s="10"/>
      <c r="I151" s="3">
        <f>IF(G151="",0,1)</f>
        <v>0</v>
      </c>
      <c r="J151" s="3" t="str">
        <f>IF(OR(G151="取り組んでいる",G151="過去に取り組んでいたが、途中で断念した"),"DX取組あり","DX取組なし")</f>
        <v>DX取組なし</v>
      </c>
      <c r="K151" s="3" t="str">
        <f>IF(G151="取り組んだことがない","取組歴なし","取組意向はあり")</f>
        <v>取組意向はあり</v>
      </c>
      <c r="L151" s="3" t="str">
        <f>IF(OR($G151="取り組んでいる",$G151="取り組んでいないが、今後取り組む予定"),"対象","対象外")</f>
        <v>対象外</v>
      </c>
      <c r="M151" s="3" t="str">
        <f>IF(G151="取り組んでいる","対象","対象外")</f>
        <v>対象外</v>
      </c>
      <c r="N151" s="3" t="str">
        <f>IF(G151="過去に取り組んでいたが、途中で断念した","対象","対象外")</f>
        <v>対象外</v>
      </c>
    </row>
    <row r="152" spans="2:14" x14ac:dyDescent="0.45">
      <c r="C152" s="19"/>
      <c r="D152" s="16" t="s">
        <v>94</v>
      </c>
      <c r="F152" s="11" t="s">
        <v>82</v>
      </c>
      <c r="G152" s="21"/>
      <c r="H152" s="10"/>
      <c r="I152" s="3">
        <f>IF(G152="",0,1)</f>
        <v>0</v>
      </c>
      <c r="J152" s="3" t="str">
        <f t="shared" ref="J152:J163" si="9">IF(OR(G152="取り組んでいる",G152="過去に取り組んでいたが、途中で断念した"),"DX取組あり","DX取組なし")</f>
        <v>DX取組なし</v>
      </c>
      <c r="K152" s="3" t="str">
        <f t="shared" ref="K152:K163" si="10">IF(G152="取り組んだことがない","取組歴なし","取組意向はあり")</f>
        <v>取組意向はあり</v>
      </c>
      <c r="L152" s="3" t="str">
        <f t="shared" ref="L152:L163" si="11">IF(OR($G152="取り組んでいる",$G152="取り組んでいないが、今後取り組む予定"),"対象","対象外")</f>
        <v>対象外</v>
      </c>
      <c r="M152" s="3" t="str">
        <f t="shared" ref="M152:M163" si="12">IF(G152="取り組んでいる","対象","対象外")</f>
        <v>対象外</v>
      </c>
      <c r="N152" s="3" t="str">
        <f t="shared" ref="N152:N163" si="13">IF(G152="過去に取り組んでいたが、途中で断念した","対象","対象外")</f>
        <v>対象外</v>
      </c>
    </row>
    <row r="153" spans="2:14" x14ac:dyDescent="0.45">
      <c r="C153" s="19"/>
      <c r="D153" s="16" t="s">
        <v>95</v>
      </c>
      <c r="F153" s="11" t="s">
        <v>83</v>
      </c>
      <c r="G153" s="21"/>
      <c r="H153" s="10"/>
      <c r="I153" s="3">
        <f t="shared" ref="I153:I163" si="14">IF(G153="",0,1)</f>
        <v>0</v>
      </c>
      <c r="J153" s="3" t="str">
        <f t="shared" si="9"/>
        <v>DX取組なし</v>
      </c>
      <c r="K153" s="3" t="str">
        <f t="shared" si="10"/>
        <v>取組意向はあり</v>
      </c>
      <c r="L153" s="3" t="str">
        <f t="shared" si="11"/>
        <v>対象外</v>
      </c>
      <c r="M153" s="3" t="str">
        <f t="shared" si="12"/>
        <v>対象外</v>
      </c>
      <c r="N153" s="3" t="str">
        <f t="shared" si="13"/>
        <v>対象外</v>
      </c>
    </row>
    <row r="154" spans="2:14" x14ac:dyDescent="0.45">
      <c r="C154" s="19"/>
      <c r="D154" s="16" t="s">
        <v>96</v>
      </c>
      <c r="F154" s="11" t="s">
        <v>84</v>
      </c>
      <c r="G154" s="21"/>
      <c r="H154" s="10"/>
      <c r="I154" s="3">
        <f t="shared" si="14"/>
        <v>0</v>
      </c>
      <c r="J154" s="3" t="str">
        <f t="shared" si="9"/>
        <v>DX取組なし</v>
      </c>
      <c r="K154" s="3" t="str">
        <f t="shared" si="10"/>
        <v>取組意向はあり</v>
      </c>
      <c r="L154" s="3" t="str">
        <f t="shared" si="11"/>
        <v>対象外</v>
      </c>
      <c r="M154" s="3" t="str">
        <f t="shared" si="12"/>
        <v>対象外</v>
      </c>
      <c r="N154" s="3" t="str">
        <f t="shared" si="13"/>
        <v>対象外</v>
      </c>
    </row>
    <row r="155" spans="2:14" x14ac:dyDescent="0.45">
      <c r="C155" s="19"/>
      <c r="D155" s="16" t="s">
        <v>97</v>
      </c>
      <c r="F155" s="11" t="s">
        <v>85</v>
      </c>
      <c r="G155" s="21"/>
      <c r="H155" s="10"/>
      <c r="I155" s="3">
        <f t="shared" si="14"/>
        <v>0</v>
      </c>
      <c r="J155" s="3" t="str">
        <f t="shared" si="9"/>
        <v>DX取組なし</v>
      </c>
      <c r="K155" s="3" t="str">
        <f t="shared" si="10"/>
        <v>取組意向はあり</v>
      </c>
      <c r="L155" s="3" t="str">
        <f t="shared" si="11"/>
        <v>対象外</v>
      </c>
      <c r="M155" s="3" t="str">
        <f t="shared" si="12"/>
        <v>対象外</v>
      </c>
      <c r="N155" s="3" t="str">
        <f t="shared" si="13"/>
        <v>対象外</v>
      </c>
    </row>
    <row r="156" spans="2:14" x14ac:dyDescent="0.45">
      <c r="C156" s="19"/>
      <c r="D156" s="16"/>
      <c r="F156" s="11" t="s">
        <v>86</v>
      </c>
      <c r="G156" s="21"/>
      <c r="H156" s="10"/>
      <c r="I156" s="3">
        <f t="shared" si="14"/>
        <v>0</v>
      </c>
      <c r="J156" s="3" t="str">
        <f t="shared" si="9"/>
        <v>DX取組なし</v>
      </c>
      <c r="K156" s="3" t="str">
        <f t="shared" si="10"/>
        <v>取組意向はあり</v>
      </c>
      <c r="L156" s="3" t="str">
        <f t="shared" si="11"/>
        <v>対象外</v>
      </c>
      <c r="M156" s="3" t="str">
        <f t="shared" si="12"/>
        <v>対象外</v>
      </c>
      <c r="N156" s="3" t="str">
        <f t="shared" si="13"/>
        <v>対象外</v>
      </c>
    </row>
    <row r="157" spans="2:14" x14ac:dyDescent="0.45">
      <c r="C157" s="19"/>
      <c r="D157" s="16"/>
      <c r="F157" s="11" t="s">
        <v>87</v>
      </c>
      <c r="G157" s="21"/>
      <c r="H157" s="10"/>
      <c r="I157" s="3">
        <f t="shared" si="14"/>
        <v>0</v>
      </c>
      <c r="J157" s="3" t="str">
        <f t="shared" si="9"/>
        <v>DX取組なし</v>
      </c>
      <c r="K157" s="3" t="str">
        <f t="shared" si="10"/>
        <v>取組意向はあり</v>
      </c>
      <c r="L157" s="3" t="str">
        <f t="shared" si="11"/>
        <v>対象外</v>
      </c>
      <c r="M157" s="3" t="str">
        <f t="shared" si="12"/>
        <v>対象外</v>
      </c>
      <c r="N157" s="3" t="str">
        <f t="shared" si="13"/>
        <v>対象外</v>
      </c>
    </row>
    <row r="158" spans="2:14" x14ac:dyDescent="0.45">
      <c r="C158" s="19"/>
      <c r="D158" s="16"/>
      <c r="F158" s="11" t="s">
        <v>88</v>
      </c>
      <c r="G158" s="21"/>
      <c r="H158" s="10"/>
      <c r="I158" s="3">
        <f t="shared" si="14"/>
        <v>0</v>
      </c>
      <c r="J158" s="3" t="str">
        <f t="shared" si="9"/>
        <v>DX取組なし</v>
      </c>
      <c r="K158" s="3" t="str">
        <f t="shared" si="10"/>
        <v>取組意向はあり</v>
      </c>
      <c r="L158" s="3" t="str">
        <f t="shared" si="11"/>
        <v>対象外</v>
      </c>
      <c r="M158" s="3" t="str">
        <f t="shared" si="12"/>
        <v>対象外</v>
      </c>
      <c r="N158" s="3" t="str">
        <f t="shared" si="13"/>
        <v>対象外</v>
      </c>
    </row>
    <row r="159" spans="2:14" x14ac:dyDescent="0.45">
      <c r="C159" s="19"/>
      <c r="D159" s="16"/>
      <c r="F159" s="11" t="s">
        <v>89</v>
      </c>
      <c r="G159" s="21"/>
      <c r="H159" s="10"/>
      <c r="I159" s="3">
        <f t="shared" si="14"/>
        <v>0</v>
      </c>
      <c r="J159" s="3" t="str">
        <f t="shared" si="9"/>
        <v>DX取組なし</v>
      </c>
      <c r="K159" s="3" t="str">
        <f t="shared" si="10"/>
        <v>取組意向はあり</v>
      </c>
      <c r="L159" s="3" t="str">
        <f t="shared" si="11"/>
        <v>対象外</v>
      </c>
      <c r="M159" s="3" t="str">
        <f t="shared" si="12"/>
        <v>対象外</v>
      </c>
      <c r="N159" s="3" t="str">
        <f t="shared" si="13"/>
        <v>対象外</v>
      </c>
    </row>
    <row r="160" spans="2:14" x14ac:dyDescent="0.45">
      <c r="C160" s="19"/>
      <c r="D160" s="16"/>
      <c r="F160" s="11" t="s">
        <v>90</v>
      </c>
      <c r="G160" s="21"/>
      <c r="H160" s="10"/>
      <c r="I160" s="3">
        <f t="shared" si="14"/>
        <v>0</v>
      </c>
      <c r="J160" s="3" t="str">
        <f t="shared" si="9"/>
        <v>DX取組なし</v>
      </c>
      <c r="K160" s="3" t="str">
        <f t="shared" si="10"/>
        <v>取組意向はあり</v>
      </c>
      <c r="L160" s="3" t="str">
        <f t="shared" si="11"/>
        <v>対象外</v>
      </c>
      <c r="M160" s="3" t="str">
        <f t="shared" si="12"/>
        <v>対象外</v>
      </c>
      <c r="N160" s="3" t="str">
        <f t="shared" si="13"/>
        <v>対象外</v>
      </c>
    </row>
    <row r="161" spans="2:14" x14ac:dyDescent="0.45">
      <c r="C161" s="19"/>
      <c r="D161" s="16"/>
      <c r="F161" s="11" t="s">
        <v>93</v>
      </c>
      <c r="G161" s="21"/>
      <c r="H161" s="10"/>
      <c r="I161" s="3">
        <f t="shared" si="14"/>
        <v>0</v>
      </c>
      <c r="J161" s="3" t="str">
        <f t="shared" si="9"/>
        <v>DX取組なし</v>
      </c>
      <c r="K161" s="3" t="str">
        <f t="shared" si="10"/>
        <v>取組意向はあり</v>
      </c>
      <c r="L161" s="3" t="str">
        <f t="shared" si="11"/>
        <v>対象外</v>
      </c>
      <c r="M161" s="3" t="str">
        <f t="shared" si="12"/>
        <v>対象外</v>
      </c>
      <c r="N161" s="3" t="str">
        <f t="shared" si="13"/>
        <v>対象外</v>
      </c>
    </row>
    <row r="162" spans="2:14" x14ac:dyDescent="0.45">
      <c r="C162" s="19"/>
      <c r="D162" s="16"/>
      <c r="F162" s="11" t="s">
        <v>91</v>
      </c>
      <c r="G162" s="21"/>
      <c r="H162" s="10"/>
      <c r="I162" s="3">
        <f t="shared" si="14"/>
        <v>0</v>
      </c>
      <c r="J162" s="3" t="str">
        <f t="shared" si="9"/>
        <v>DX取組なし</v>
      </c>
      <c r="K162" s="3" t="str">
        <f t="shared" si="10"/>
        <v>取組意向はあり</v>
      </c>
      <c r="L162" s="3" t="str">
        <f t="shared" si="11"/>
        <v>対象外</v>
      </c>
      <c r="M162" s="3" t="str">
        <f t="shared" si="12"/>
        <v>対象外</v>
      </c>
      <c r="N162" s="3" t="str">
        <f t="shared" si="13"/>
        <v>対象外</v>
      </c>
    </row>
    <row r="163" spans="2:14" x14ac:dyDescent="0.45">
      <c r="C163" s="19"/>
      <c r="D163" s="16"/>
      <c r="F163" s="11" t="s">
        <v>92</v>
      </c>
      <c r="G163" s="21"/>
      <c r="H163" s="10"/>
      <c r="I163" s="3">
        <f t="shared" si="14"/>
        <v>0</v>
      </c>
      <c r="J163" s="3" t="str">
        <f t="shared" si="9"/>
        <v>DX取組なし</v>
      </c>
      <c r="K163" s="3" t="str">
        <f t="shared" si="10"/>
        <v>取組意向はあり</v>
      </c>
      <c r="L163" s="3" t="str">
        <f t="shared" si="11"/>
        <v>対象外</v>
      </c>
      <c r="M163" s="3" t="str">
        <f t="shared" si="12"/>
        <v>対象外</v>
      </c>
      <c r="N163" s="3" t="str">
        <f t="shared" si="13"/>
        <v>対象外</v>
      </c>
    </row>
    <row r="164" spans="2:14" x14ac:dyDescent="0.45">
      <c r="C164" s="19"/>
      <c r="G164" s="10"/>
    </row>
    <row r="165" spans="2:14" x14ac:dyDescent="0.45">
      <c r="C165" s="19"/>
      <c r="G165" s="10"/>
    </row>
    <row r="166" spans="2:14" x14ac:dyDescent="0.45">
      <c r="B166" s="3" t="str">
        <f>IF(SUM(I170:I173)=4,"回答完了","未回答")</f>
        <v>未回答</v>
      </c>
      <c r="C166" s="19" t="s">
        <v>230</v>
      </c>
      <c r="D166" s="3" t="s">
        <v>259</v>
      </c>
      <c r="G166" s="10"/>
      <c r="H166" s="10"/>
    </row>
    <row r="167" spans="2:14" x14ac:dyDescent="0.45">
      <c r="C167" s="19"/>
      <c r="D167" s="3" t="s">
        <v>258</v>
      </c>
      <c r="G167" s="10"/>
      <c r="H167" s="10"/>
    </row>
    <row r="168" spans="2:14" x14ac:dyDescent="0.45">
      <c r="C168" s="19"/>
      <c r="D168" s="3" t="s">
        <v>260</v>
      </c>
      <c r="G168" s="10"/>
      <c r="H168" s="10"/>
    </row>
    <row r="169" spans="2:14" x14ac:dyDescent="0.45">
      <c r="C169" s="19"/>
      <c r="D169" s="16"/>
      <c r="F169" s="20" t="s">
        <v>111</v>
      </c>
      <c r="G169" s="20"/>
      <c r="H169" s="10"/>
    </row>
    <row r="170" spans="2:14" x14ac:dyDescent="0.45">
      <c r="C170" s="19"/>
      <c r="D170" s="16" t="s">
        <v>79</v>
      </c>
      <c r="F170" s="11" t="s">
        <v>81</v>
      </c>
      <c r="G170" s="21"/>
      <c r="H170" s="10"/>
      <c r="I170" s="3">
        <f t="shared" ref="I170:I173" si="15">IF(G170="",0,1)</f>
        <v>0</v>
      </c>
    </row>
    <row r="171" spans="2:14" x14ac:dyDescent="0.45">
      <c r="C171" s="19"/>
      <c r="D171" s="16" t="s">
        <v>94</v>
      </c>
      <c r="F171" s="11" t="s">
        <v>82</v>
      </c>
      <c r="G171" s="21"/>
      <c r="H171" s="10"/>
      <c r="I171" s="3">
        <f t="shared" si="15"/>
        <v>0</v>
      </c>
    </row>
    <row r="172" spans="2:14" x14ac:dyDescent="0.45">
      <c r="C172" s="19"/>
      <c r="D172" s="16" t="s">
        <v>95</v>
      </c>
      <c r="F172" s="11" t="s">
        <v>83</v>
      </c>
      <c r="G172" s="21"/>
      <c r="H172" s="10"/>
      <c r="I172" s="3">
        <f t="shared" si="15"/>
        <v>0</v>
      </c>
    </row>
    <row r="173" spans="2:14" x14ac:dyDescent="0.45">
      <c r="C173" s="19"/>
      <c r="D173" s="16" t="s">
        <v>96</v>
      </c>
      <c r="F173" s="11" t="s">
        <v>84</v>
      </c>
      <c r="G173" s="21"/>
      <c r="H173" s="10"/>
      <c r="I173" s="3">
        <f t="shared" si="15"/>
        <v>0</v>
      </c>
    </row>
    <row r="174" spans="2:14" x14ac:dyDescent="0.45">
      <c r="C174" s="19"/>
      <c r="D174" s="16" t="s">
        <v>109</v>
      </c>
      <c r="F174" s="11" t="s">
        <v>85</v>
      </c>
      <c r="G174" s="21"/>
      <c r="H174" s="10"/>
    </row>
    <row r="175" spans="2:14" x14ac:dyDescent="0.45">
      <c r="C175" s="19"/>
      <c r="D175" s="16"/>
      <c r="F175" s="11" t="s">
        <v>86</v>
      </c>
      <c r="G175" s="21"/>
      <c r="H175" s="10"/>
    </row>
    <row r="176" spans="2:14" x14ac:dyDescent="0.45">
      <c r="C176" s="19"/>
      <c r="D176" s="16"/>
      <c r="F176" s="11" t="s">
        <v>87</v>
      </c>
      <c r="G176" s="21"/>
      <c r="H176" s="10"/>
    </row>
    <row r="177" spans="2:9" x14ac:dyDescent="0.45">
      <c r="C177" s="19"/>
      <c r="D177" s="16"/>
      <c r="F177" s="11" t="s">
        <v>88</v>
      </c>
      <c r="G177" s="21"/>
      <c r="H177" s="10"/>
    </row>
    <row r="178" spans="2:9" x14ac:dyDescent="0.45">
      <c r="C178" s="19"/>
      <c r="D178" s="16"/>
      <c r="F178" s="11" t="s">
        <v>89</v>
      </c>
      <c r="G178" s="21"/>
      <c r="H178" s="10"/>
    </row>
    <row r="179" spans="2:9" x14ac:dyDescent="0.45">
      <c r="C179" s="19"/>
      <c r="D179" s="16"/>
      <c r="F179" s="11" t="s">
        <v>90</v>
      </c>
      <c r="G179" s="21"/>
      <c r="H179" s="10"/>
    </row>
    <row r="180" spans="2:9" x14ac:dyDescent="0.45">
      <c r="C180" s="19"/>
      <c r="D180" s="16"/>
      <c r="F180" s="11" t="s">
        <v>93</v>
      </c>
      <c r="G180" s="21"/>
      <c r="H180" s="10"/>
    </row>
    <row r="181" spans="2:9" x14ac:dyDescent="0.45">
      <c r="C181" s="19"/>
      <c r="D181" s="16"/>
      <c r="F181" s="11" t="s">
        <v>91</v>
      </c>
      <c r="G181" s="21"/>
      <c r="H181" s="10"/>
    </row>
    <row r="182" spans="2:9" x14ac:dyDescent="0.45">
      <c r="C182" s="19"/>
      <c r="D182" s="16"/>
      <c r="F182" s="11" t="s">
        <v>92</v>
      </c>
      <c r="G182" s="21"/>
      <c r="H182" s="10"/>
    </row>
    <row r="183" spans="2:9" x14ac:dyDescent="0.45">
      <c r="C183" s="19"/>
      <c r="D183" s="16"/>
      <c r="G183" s="10"/>
      <c r="H183" s="10"/>
    </row>
    <row r="184" spans="2:9" x14ac:dyDescent="0.45">
      <c r="C184" s="19"/>
      <c r="D184" s="16"/>
      <c r="G184" s="10"/>
      <c r="H184" s="10"/>
    </row>
    <row r="185" spans="2:9" ht="35.4" customHeight="1" x14ac:dyDescent="0.45">
      <c r="B185" s="10" t="str">
        <f>IF(OR(J151="DX取組あり",J152="DX取組あり",J153="DX取組あり",J154="DX取組あり",J155="DX取組あり",J156="DX取組あり",J157="DX取組あり",J158="DX取組あり",J159="DX取組あり",J160="DX取組あり",J161="DX取組あり",J162="DX取組あり",J163="DX取組あり"),IF(I188=1,"回答完了","未回答"),"回答不要です")</f>
        <v>回答不要です</v>
      </c>
      <c r="C185" s="19" t="s">
        <v>231</v>
      </c>
      <c r="D185" s="3" t="s">
        <v>110</v>
      </c>
      <c r="G185" s="10"/>
      <c r="H185" s="10"/>
    </row>
    <row r="186" spans="2:9" x14ac:dyDescent="0.45">
      <c r="C186" s="19"/>
      <c r="D186" s="3" t="s">
        <v>125</v>
      </c>
      <c r="G186" s="10"/>
      <c r="H186" s="10"/>
    </row>
    <row r="187" spans="2:9" x14ac:dyDescent="0.45">
      <c r="C187" s="19"/>
      <c r="D187" s="16"/>
      <c r="F187" s="20" t="s">
        <v>118</v>
      </c>
      <c r="G187" s="20"/>
      <c r="H187" s="10"/>
    </row>
    <row r="188" spans="2:9" x14ac:dyDescent="0.45">
      <c r="C188" s="19"/>
      <c r="D188" s="16" t="s">
        <v>79</v>
      </c>
      <c r="F188" s="11" t="s">
        <v>112</v>
      </c>
      <c r="G188" s="24"/>
      <c r="H188" s="10"/>
      <c r="I188" s="3">
        <f t="shared" ref="I188" si="16">IF(G188="",0,1)</f>
        <v>0</v>
      </c>
    </row>
    <row r="189" spans="2:9" x14ac:dyDescent="0.45">
      <c r="C189" s="19"/>
      <c r="D189" s="16" t="s">
        <v>116</v>
      </c>
      <c r="G189" s="10"/>
      <c r="H189" s="10"/>
    </row>
    <row r="190" spans="2:9" x14ac:dyDescent="0.45">
      <c r="C190" s="19"/>
      <c r="D190" s="16" t="s">
        <v>113</v>
      </c>
      <c r="G190" s="10"/>
      <c r="H190" s="10"/>
    </row>
    <row r="191" spans="2:9" x14ac:dyDescent="0.45">
      <c r="C191" s="19"/>
      <c r="D191" s="16" t="s">
        <v>114</v>
      </c>
      <c r="G191" s="10"/>
      <c r="H191" s="10"/>
    </row>
    <row r="192" spans="2:9" x14ac:dyDescent="0.45">
      <c r="C192" s="19"/>
      <c r="D192" s="16" t="s">
        <v>115</v>
      </c>
      <c r="G192" s="10"/>
      <c r="H192" s="10"/>
    </row>
    <row r="193" spans="2:10" x14ac:dyDescent="0.45">
      <c r="C193" s="19"/>
      <c r="D193" s="16"/>
      <c r="G193" s="10"/>
      <c r="H193" s="10"/>
    </row>
    <row r="194" spans="2:10" x14ac:dyDescent="0.45">
      <c r="C194" s="19"/>
      <c r="D194" s="16"/>
      <c r="G194" s="10"/>
      <c r="H194" s="10"/>
    </row>
    <row r="195" spans="2:10" ht="37.200000000000003" customHeight="1" x14ac:dyDescent="0.45">
      <c r="B195" s="10" t="str">
        <f>IF(OR(K151="取組意向はあり",K152="取組意向はあり",K153="取組意向はあり",K154="取組意向はあり",K155="取組意向はあり",K156="取組意向はあり",K157="取組意向はあり",K158="取組意向はあり",K159="取組意向はあり",K160="取組意向はあり",K161="取組意向はあり",K162="取組意向はあり",K163="取組意向はあり"),"回答不要です",IF(SUM(I198:I201)=4,"回答完了","未回答"))</f>
        <v>回答不要です</v>
      </c>
      <c r="C195" s="19" t="s">
        <v>233</v>
      </c>
      <c r="D195" s="3" t="s">
        <v>117</v>
      </c>
      <c r="G195" s="10"/>
      <c r="H195" s="10"/>
    </row>
    <row r="196" spans="2:10" x14ac:dyDescent="0.45">
      <c r="C196" s="19"/>
      <c r="D196" s="3" t="s">
        <v>126</v>
      </c>
      <c r="G196" s="10"/>
      <c r="H196" s="10"/>
    </row>
    <row r="197" spans="2:10" x14ac:dyDescent="0.45">
      <c r="C197" s="19"/>
      <c r="D197" s="16"/>
      <c r="F197" s="20" t="s">
        <v>129</v>
      </c>
      <c r="G197" s="20"/>
      <c r="H197" s="10"/>
    </row>
    <row r="198" spans="2:10" x14ac:dyDescent="0.45">
      <c r="C198" s="19"/>
      <c r="D198" s="16" t="s">
        <v>79</v>
      </c>
      <c r="F198" s="17" t="s">
        <v>116</v>
      </c>
      <c r="G198" s="24"/>
      <c r="H198" s="10"/>
      <c r="I198" s="3">
        <f t="shared" ref="I198:I201" si="17">IF(G198="",0,1)</f>
        <v>0</v>
      </c>
    </row>
    <row r="199" spans="2:10" x14ac:dyDescent="0.45">
      <c r="C199" s="19"/>
      <c r="D199" s="16" t="s">
        <v>119</v>
      </c>
      <c r="F199" s="11" t="s">
        <v>113</v>
      </c>
      <c r="G199" s="24"/>
      <c r="H199" s="10"/>
      <c r="I199" s="3">
        <f t="shared" si="17"/>
        <v>0</v>
      </c>
    </row>
    <row r="200" spans="2:10" x14ac:dyDescent="0.45">
      <c r="C200" s="19"/>
      <c r="D200" s="16" t="s">
        <v>120</v>
      </c>
      <c r="F200" s="11" t="s">
        <v>123</v>
      </c>
      <c r="G200" s="24"/>
      <c r="H200" s="10"/>
      <c r="I200" s="3">
        <f t="shared" si="17"/>
        <v>0</v>
      </c>
    </row>
    <row r="201" spans="2:10" x14ac:dyDescent="0.45">
      <c r="C201" s="19"/>
      <c r="D201" s="16" t="s">
        <v>121</v>
      </c>
      <c r="F201" s="11" t="s">
        <v>124</v>
      </c>
      <c r="G201" s="24"/>
      <c r="H201" s="10"/>
      <c r="I201" s="3">
        <f t="shared" si="17"/>
        <v>0</v>
      </c>
    </row>
    <row r="202" spans="2:10" x14ac:dyDescent="0.45">
      <c r="C202" s="19"/>
      <c r="D202" s="16" t="s">
        <v>122</v>
      </c>
      <c r="G202" s="10"/>
      <c r="H202" s="10"/>
    </row>
    <row r="203" spans="2:10" x14ac:dyDescent="0.45">
      <c r="C203" s="19"/>
      <c r="D203" s="16"/>
      <c r="G203" s="10"/>
      <c r="H203" s="10"/>
    </row>
    <row r="204" spans="2:10" ht="34.799999999999997" customHeight="1" x14ac:dyDescent="0.45">
      <c r="B204" s="10" t="str">
        <f>IF(OR(L150="対象",L151="対象",L152="対象",L153="対象",L154="対象",L155="対象",L156="対象",L157="対象",L158="対象",L159="対象",L160="対象",L161="対象",L162="対象"),IF(SUM(I207)=1,"回答完了","未回答"),"回答不要です")</f>
        <v>回答不要です</v>
      </c>
      <c r="C204" s="19" t="s">
        <v>236</v>
      </c>
      <c r="D204" s="3" t="s">
        <v>127</v>
      </c>
      <c r="G204" s="10"/>
      <c r="H204" s="10"/>
    </row>
    <row r="205" spans="2:10" x14ac:dyDescent="0.45">
      <c r="C205" s="19"/>
      <c r="D205" s="3" t="s">
        <v>128</v>
      </c>
      <c r="G205" s="10"/>
      <c r="H205" s="10"/>
    </row>
    <row r="206" spans="2:10" x14ac:dyDescent="0.45">
      <c r="C206" s="19"/>
      <c r="D206" s="16" t="s">
        <v>79</v>
      </c>
      <c r="F206" s="20" t="s">
        <v>238</v>
      </c>
      <c r="G206" s="20"/>
      <c r="H206" s="10"/>
      <c r="J206" s="3" t="s">
        <v>241</v>
      </c>
    </row>
    <row r="207" spans="2:10" x14ac:dyDescent="0.45">
      <c r="C207" s="19"/>
      <c r="D207" s="16" t="s">
        <v>135</v>
      </c>
      <c r="F207" s="11" t="s">
        <v>130</v>
      </c>
      <c r="G207" s="24"/>
      <c r="H207" s="10"/>
      <c r="I207" s="3">
        <f t="shared" ref="I207" si="18">IF(G207="",0,1)</f>
        <v>0</v>
      </c>
      <c r="J207" s="3" t="str">
        <f>IF($G$207="作成している","対象","対象外")</f>
        <v>対象外</v>
      </c>
    </row>
    <row r="208" spans="2:10" x14ac:dyDescent="0.45">
      <c r="C208" s="19"/>
      <c r="D208" s="16" t="s">
        <v>136</v>
      </c>
      <c r="G208" s="10"/>
      <c r="H208" s="10"/>
    </row>
    <row r="209" spans="2:9" x14ac:dyDescent="0.45">
      <c r="C209" s="19"/>
      <c r="D209" s="16"/>
      <c r="G209" s="10"/>
      <c r="H209" s="10"/>
    </row>
    <row r="210" spans="2:9" ht="34.799999999999997" customHeight="1" x14ac:dyDescent="0.45">
      <c r="B210" s="10" t="str">
        <f>IF($J$207="対象",IF(SUM(I213:I214)=2,"回答完了","未回答"),"回答不要です")</f>
        <v>回答不要です</v>
      </c>
      <c r="C210" s="19" t="s">
        <v>237</v>
      </c>
      <c r="D210" s="18" t="s">
        <v>131</v>
      </c>
      <c r="G210" s="10"/>
      <c r="H210" s="10"/>
    </row>
    <row r="211" spans="2:9" x14ac:dyDescent="0.45">
      <c r="C211" s="19"/>
      <c r="D211" s="18" t="s">
        <v>132</v>
      </c>
      <c r="G211" s="10"/>
      <c r="H211" s="10"/>
    </row>
    <row r="212" spans="2:9" x14ac:dyDescent="0.45">
      <c r="C212" s="19"/>
      <c r="D212" s="16" t="s">
        <v>79</v>
      </c>
      <c r="F212" s="20" t="s">
        <v>239</v>
      </c>
      <c r="G212" s="20"/>
      <c r="H212" s="10"/>
    </row>
    <row r="213" spans="2:9" x14ac:dyDescent="0.45">
      <c r="C213" s="19"/>
      <c r="D213" s="16" t="s">
        <v>137</v>
      </c>
      <c r="F213" s="11" t="s">
        <v>133</v>
      </c>
      <c r="G213" s="24"/>
      <c r="H213" s="10"/>
      <c r="I213" s="3">
        <f t="shared" ref="I213:I214" si="19">IF(G213="",0,1)</f>
        <v>0</v>
      </c>
    </row>
    <row r="214" spans="2:9" x14ac:dyDescent="0.45">
      <c r="C214" s="19"/>
      <c r="D214" s="16" t="s">
        <v>138</v>
      </c>
      <c r="F214" s="11" t="s">
        <v>134</v>
      </c>
      <c r="G214" s="24"/>
      <c r="H214" s="10"/>
      <c r="I214" s="3">
        <f t="shared" si="19"/>
        <v>0</v>
      </c>
    </row>
    <row r="215" spans="2:9" x14ac:dyDescent="0.45">
      <c r="C215" s="19"/>
      <c r="D215" s="16"/>
      <c r="G215" s="10"/>
      <c r="H215" s="10"/>
    </row>
    <row r="216" spans="2:9" x14ac:dyDescent="0.45">
      <c r="C216" s="19"/>
      <c r="D216" s="16"/>
      <c r="G216" s="10"/>
      <c r="H216" s="10"/>
    </row>
    <row r="217" spans="2:9" ht="38.4" customHeight="1" x14ac:dyDescent="0.45">
      <c r="B217" s="10" t="str">
        <f>IF(OR(M151="対象",M152="対象",M153="対象",M154="対象",M155="対象",M156="対象",M157="対象",M158="対象",M159="対象",M160="対象",M161="対象",M162="対象",M163="対象"),IF(SUM(I219)=1,"回答完了","未回答"),"回答不要です")</f>
        <v>回答不要です</v>
      </c>
      <c r="C217" s="19" t="s">
        <v>242</v>
      </c>
      <c r="D217" s="3" t="s">
        <v>246</v>
      </c>
      <c r="G217" s="10"/>
      <c r="H217" s="10"/>
    </row>
    <row r="218" spans="2:9" x14ac:dyDescent="0.45">
      <c r="C218" s="19"/>
      <c r="D218" s="3" t="s">
        <v>139</v>
      </c>
      <c r="F218" s="20" t="s">
        <v>140</v>
      </c>
      <c r="G218" s="20"/>
      <c r="H218" s="10"/>
    </row>
    <row r="219" spans="2:9" x14ac:dyDescent="0.45">
      <c r="C219" s="19"/>
      <c r="D219" s="16"/>
      <c r="F219" s="26"/>
      <c r="G219" s="27"/>
      <c r="H219" s="10"/>
      <c r="I219" s="3">
        <f>IF(F219="",0,1)</f>
        <v>0</v>
      </c>
    </row>
    <row r="220" spans="2:9" x14ac:dyDescent="0.45">
      <c r="C220" s="19"/>
      <c r="D220" s="16"/>
      <c r="F220" s="28"/>
      <c r="G220" s="29"/>
      <c r="H220" s="10"/>
    </row>
    <row r="221" spans="2:9" x14ac:dyDescent="0.45">
      <c r="C221" s="19"/>
      <c r="D221" s="16"/>
      <c r="F221" s="28"/>
      <c r="G221" s="29"/>
      <c r="H221" s="10"/>
    </row>
    <row r="222" spans="2:9" x14ac:dyDescent="0.45">
      <c r="C222" s="19"/>
      <c r="D222" s="16"/>
      <c r="F222" s="28"/>
      <c r="G222" s="29"/>
      <c r="H222" s="10"/>
    </row>
    <row r="223" spans="2:9" x14ac:dyDescent="0.45">
      <c r="C223" s="19"/>
      <c r="D223" s="16"/>
      <c r="F223" s="30"/>
      <c r="G223" s="31"/>
      <c r="H223" s="10"/>
    </row>
    <row r="224" spans="2:9" x14ac:dyDescent="0.45">
      <c r="C224" s="19"/>
      <c r="D224" s="16"/>
      <c r="G224" s="10"/>
      <c r="H224" s="10"/>
    </row>
    <row r="225" spans="2:9" x14ac:dyDescent="0.45">
      <c r="C225" s="19"/>
      <c r="D225" s="16"/>
      <c r="G225" s="10"/>
      <c r="H225" s="10"/>
    </row>
    <row r="226" spans="2:9" ht="36" customHeight="1" x14ac:dyDescent="0.45">
      <c r="B226" s="10" t="str">
        <f>IF(OR(J151="DX取組あり",J152="DX取組あり",J153="DX取組あり",J154="DX取組あり",J155="DX取組あり",J156="DX取組あり",J157="DX取組あり",J158="DX取組あり",J159="DX取組あり",J160="DX取組あり",J161="DX取組あり",J162="DX取組あり",J163="DX取組あり"),IF(I229=1,"回答完了","未回答"),"回答不要です")</f>
        <v>回答不要です</v>
      </c>
      <c r="C226" s="19" t="s">
        <v>244</v>
      </c>
      <c r="D226" s="3" t="s">
        <v>141</v>
      </c>
      <c r="G226" s="10"/>
      <c r="H226" s="10"/>
    </row>
    <row r="227" spans="2:9" x14ac:dyDescent="0.45">
      <c r="C227" s="19"/>
      <c r="D227" s="3" t="s">
        <v>142</v>
      </c>
      <c r="G227" s="10"/>
      <c r="H227" s="10"/>
    </row>
    <row r="228" spans="2:9" x14ac:dyDescent="0.45">
      <c r="C228" s="19"/>
      <c r="D228" s="16" t="s">
        <v>79</v>
      </c>
      <c r="F228" s="20" t="s">
        <v>163</v>
      </c>
      <c r="G228" s="20"/>
      <c r="H228" s="10"/>
    </row>
    <row r="229" spans="2:9" x14ac:dyDescent="0.45">
      <c r="C229" s="19"/>
      <c r="D229" s="16" t="s">
        <v>143</v>
      </c>
      <c r="F229" s="11" t="s">
        <v>146</v>
      </c>
      <c r="G229" s="24"/>
      <c r="H229" s="10"/>
      <c r="I229" s="3">
        <f t="shared" ref="I229" si="20">IF(G229="",0,1)</f>
        <v>0</v>
      </c>
    </row>
    <row r="230" spans="2:9" x14ac:dyDescent="0.45">
      <c r="C230" s="19"/>
      <c r="D230" s="16" t="s">
        <v>144</v>
      </c>
      <c r="G230" s="10"/>
      <c r="H230" s="10"/>
    </row>
    <row r="231" spans="2:9" x14ac:dyDescent="0.45">
      <c r="C231" s="19"/>
      <c r="D231" s="16" t="s">
        <v>145</v>
      </c>
      <c r="G231" s="10"/>
      <c r="H231" s="10"/>
    </row>
    <row r="232" spans="2:9" x14ac:dyDescent="0.45">
      <c r="C232" s="19"/>
      <c r="D232" s="16"/>
      <c r="G232" s="10"/>
      <c r="H232" s="10"/>
    </row>
    <row r="233" spans="2:9" x14ac:dyDescent="0.45">
      <c r="C233" s="19"/>
      <c r="D233" s="16"/>
      <c r="G233" s="10"/>
      <c r="H233" s="10"/>
    </row>
    <row r="234" spans="2:9" ht="38.4" customHeight="1" x14ac:dyDescent="0.45">
      <c r="B234" s="10" t="str">
        <f>IF(OR(J151="DX取組あり",J152="DX取組あり",J153="DX取組あり",J154="DX取組あり",J155="DX取組あり",J156="DX取組あり",J157="DX取組あり",J158="DX取組あり",J159="DX取組あり",J160="DX取組あり",J161="DX取組あり",J162="DX取組あり",J163="DX取組あり"),IF(SUM(I237:I248)&gt;=1,"回答完了","未回答"),"回答不要です")</f>
        <v>回答不要です</v>
      </c>
      <c r="C234" s="19" t="s">
        <v>245</v>
      </c>
      <c r="D234" s="3" t="s">
        <v>232</v>
      </c>
      <c r="G234" s="10"/>
      <c r="H234" s="10"/>
    </row>
    <row r="235" spans="2:9" x14ac:dyDescent="0.45">
      <c r="C235" s="19"/>
      <c r="D235" s="3" t="s">
        <v>157</v>
      </c>
      <c r="G235" s="10"/>
      <c r="H235" s="10"/>
    </row>
    <row r="236" spans="2:9" x14ac:dyDescent="0.45">
      <c r="C236" s="19"/>
      <c r="F236" s="20" t="s">
        <v>164</v>
      </c>
      <c r="G236" s="20"/>
      <c r="H236" s="10"/>
    </row>
    <row r="237" spans="2:9" x14ac:dyDescent="0.45">
      <c r="C237" s="19"/>
      <c r="F237" s="11" t="s">
        <v>147</v>
      </c>
      <c r="G237" s="21"/>
      <c r="H237" s="10"/>
      <c r="I237" s="3">
        <f t="shared" ref="I237:I248" si="21">IF(G237="",0,1)</f>
        <v>0</v>
      </c>
    </row>
    <row r="238" spans="2:9" x14ac:dyDescent="0.45">
      <c r="C238" s="19"/>
      <c r="F238" s="11" t="s">
        <v>148</v>
      </c>
      <c r="G238" s="21"/>
      <c r="H238" s="10"/>
      <c r="I238" s="3">
        <f t="shared" si="21"/>
        <v>0</v>
      </c>
    </row>
    <row r="239" spans="2:9" x14ac:dyDescent="0.45">
      <c r="C239" s="19"/>
      <c r="F239" s="11" t="s">
        <v>149</v>
      </c>
      <c r="G239" s="21"/>
      <c r="H239" s="10"/>
      <c r="I239" s="3">
        <f t="shared" si="21"/>
        <v>0</v>
      </c>
    </row>
    <row r="240" spans="2:9" x14ac:dyDescent="0.45">
      <c r="C240" s="19"/>
      <c r="F240" s="11" t="s">
        <v>150</v>
      </c>
      <c r="G240" s="21"/>
      <c r="H240" s="10"/>
      <c r="I240" s="3">
        <f t="shared" si="21"/>
        <v>0</v>
      </c>
    </row>
    <row r="241" spans="2:9" x14ac:dyDescent="0.45">
      <c r="C241" s="19"/>
      <c r="F241" s="11" t="s">
        <v>262</v>
      </c>
      <c r="G241" s="21"/>
      <c r="H241" s="10"/>
      <c r="I241" s="3">
        <f t="shared" si="21"/>
        <v>0</v>
      </c>
    </row>
    <row r="242" spans="2:9" x14ac:dyDescent="0.45">
      <c r="C242" s="19"/>
      <c r="F242" s="11" t="s">
        <v>151</v>
      </c>
      <c r="G242" s="21"/>
      <c r="H242" s="10"/>
      <c r="I242" s="3">
        <f t="shared" si="21"/>
        <v>0</v>
      </c>
    </row>
    <row r="243" spans="2:9" x14ac:dyDescent="0.45">
      <c r="C243" s="19"/>
      <c r="F243" s="11" t="s">
        <v>152</v>
      </c>
      <c r="G243" s="21"/>
      <c r="H243" s="10"/>
      <c r="I243" s="3">
        <f t="shared" si="21"/>
        <v>0</v>
      </c>
    </row>
    <row r="244" spans="2:9" x14ac:dyDescent="0.45">
      <c r="C244" s="19"/>
      <c r="F244" s="11" t="s">
        <v>153</v>
      </c>
      <c r="G244" s="21"/>
      <c r="H244" s="10"/>
      <c r="I244" s="3">
        <f t="shared" si="21"/>
        <v>0</v>
      </c>
    </row>
    <row r="245" spans="2:9" x14ac:dyDescent="0.45">
      <c r="C245" s="19"/>
      <c r="F245" s="11" t="s">
        <v>154</v>
      </c>
      <c r="G245" s="21"/>
      <c r="H245" s="10"/>
      <c r="I245" s="3">
        <f t="shared" si="21"/>
        <v>0</v>
      </c>
    </row>
    <row r="246" spans="2:9" x14ac:dyDescent="0.45">
      <c r="C246" s="19"/>
      <c r="F246" s="11" t="s">
        <v>155</v>
      </c>
      <c r="G246" s="21"/>
      <c r="H246" s="10"/>
      <c r="I246" s="3">
        <f t="shared" si="21"/>
        <v>0</v>
      </c>
    </row>
    <row r="247" spans="2:9" x14ac:dyDescent="0.45">
      <c r="C247" s="19"/>
      <c r="F247" s="11" t="s">
        <v>156</v>
      </c>
      <c r="G247" s="21"/>
      <c r="H247" s="10"/>
      <c r="I247" s="3">
        <f t="shared" si="21"/>
        <v>0</v>
      </c>
    </row>
    <row r="248" spans="2:9" x14ac:dyDescent="0.45">
      <c r="C248" s="19"/>
      <c r="F248" s="11" t="s">
        <v>73</v>
      </c>
      <c r="G248" s="21"/>
      <c r="H248" s="10"/>
      <c r="I248" s="3">
        <f t="shared" si="21"/>
        <v>0</v>
      </c>
    </row>
    <row r="249" spans="2:9" x14ac:dyDescent="0.45">
      <c r="C249" s="19"/>
      <c r="D249" s="16"/>
      <c r="G249" s="10"/>
      <c r="H249" s="10"/>
    </row>
    <row r="250" spans="2:9" x14ac:dyDescent="0.45">
      <c r="C250" s="19"/>
      <c r="D250" s="16"/>
      <c r="G250" s="10"/>
      <c r="H250" s="10"/>
    </row>
    <row r="251" spans="2:9" ht="41.4" customHeight="1" x14ac:dyDescent="0.45">
      <c r="B251" s="10" t="str">
        <f>IF(OR(L150="対象",L151="対象",L152="対象",L153="対象",L154="対象",L155="対象",L156="対象",L157="対象",L158="対象",L159="対象",L160="対象",L161="対象",L162="対象"),IF(SUM(I254)=1,"回答完了","未回答"),"回答不要です")</f>
        <v>回答不要です</v>
      </c>
      <c r="C251" s="19" t="s">
        <v>247</v>
      </c>
      <c r="D251" s="3" t="s">
        <v>159</v>
      </c>
      <c r="G251" s="10"/>
      <c r="H251" s="10"/>
    </row>
    <row r="252" spans="2:9" x14ac:dyDescent="0.45">
      <c r="C252" s="19"/>
      <c r="D252" s="3" t="s">
        <v>158</v>
      </c>
      <c r="G252" s="10"/>
      <c r="H252" s="10"/>
    </row>
    <row r="253" spans="2:9" x14ac:dyDescent="0.45">
      <c r="C253" s="19"/>
      <c r="D253" s="16" t="s">
        <v>79</v>
      </c>
      <c r="F253" s="20" t="s">
        <v>165</v>
      </c>
      <c r="G253" s="20"/>
      <c r="H253" s="10"/>
    </row>
    <row r="254" spans="2:9" x14ac:dyDescent="0.45">
      <c r="C254" s="19"/>
      <c r="D254" s="16" t="s">
        <v>160</v>
      </c>
      <c r="F254" s="11" t="s">
        <v>146</v>
      </c>
      <c r="G254" s="24"/>
      <c r="H254" s="10"/>
      <c r="I254" s="3">
        <f t="shared" ref="I254" si="22">IF(G254="",0,1)</f>
        <v>0</v>
      </c>
    </row>
    <row r="255" spans="2:9" x14ac:dyDescent="0.45">
      <c r="C255" s="19"/>
      <c r="D255" s="16" t="s">
        <v>161</v>
      </c>
      <c r="G255" s="10"/>
      <c r="H255" s="10"/>
    </row>
    <row r="256" spans="2:9" x14ac:dyDescent="0.45">
      <c r="C256" s="19"/>
      <c r="D256" s="16" t="s">
        <v>162</v>
      </c>
      <c r="G256" s="10"/>
      <c r="H256" s="10"/>
    </row>
    <row r="257" spans="2:9" x14ac:dyDescent="0.45">
      <c r="C257" s="19"/>
      <c r="D257" s="16"/>
      <c r="G257" s="10"/>
      <c r="H257" s="10"/>
    </row>
    <row r="258" spans="2:9" x14ac:dyDescent="0.45">
      <c r="C258" s="19"/>
      <c r="D258" s="16"/>
      <c r="G258" s="10"/>
      <c r="H258" s="10"/>
    </row>
    <row r="259" spans="2:9" ht="37.200000000000003" customHeight="1" x14ac:dyDescent="0.45">
      <c r="B259" s="10" t="str">
        <f>IF(OR(L158="対象",L159="対象",L160="対象",L161="対象",L162="対象",L163="対象",L164="対象",L165="対象",L166="対象",L167="対象",L169="対象",L170="対象",L171="対象"),IF(SUM(I262)=1,"回答完了","未回答"),"回答不要です")</f>
        <v>回答不要です</v>
      </c>
      <c r="C259" s="19" t="s">
        <v>248</v>
      </c>
      <c r="D259" s="3" t="s">
        <v>141</v>
      </c>
      <c r="G259" s="10"/>
      <c r="H259" s="10"/>
    </row>
    <row r="260" spans="2:9" x14ac:dyDescent="0.45">
      <c r="C260" s="19"/>
      <c r="D260" s="3" t="s">
        <v>166</v>
      </c>
      <c r="G260" s="10"/>
      <c r="H260" s="10"/>
    </row>
    <row r="261" spans="2:9" x14ac:dyDescent="0.45">
      <c r="C261" s="19"/>
      <c r="D261" s="16" t="s">
        <v>79</v>
      </c>
      <c r="F261" s="20" t="s">
        <v>170</v>
      </c>
      <c r="G261" s="20"/>
      <c r="H261" s="10"/>
    </row>
    <row r="262" spans="2:9" x14ac:dyDescent="0.45">
      <c r="C262" s="19"/>
      <c r="D262" s="16" t="s">
        <v>167</v>
      </c>
      <c r="F262" s="11" t="s">
        <v>171</v>
      </c>
      <c r="G262" s="24"/>
      <c r="H262" s="10"/>
      <c r="I262" s="3">
        <f t="shared" ref="I262" si="23">IF(G262="",0,1)</f>
        <v>0</v>
      </c>
    </row>
    <row r="263" spans="2:9" x14ac:dyDescent="0.45">
      <c r="C263" s="19"/>
      <c r="D263" s="16" t="s">
        <v>168</v>
      </c>
      <c r="G263" s="10"/>
      <c r="H263" s="10"/>
    </row>
    <row r="264" spans="2:9" x14ac:dyDescent="0.45">
      <c r="C264" s="19"/>
      <c r="D264" s="16" t="s">
        <v>169</v>
      </c>
      <c r="G264" s="10"/>
      <c r="H264" s="10"/>
    </row>
    <row r="265" spans="2:9" x14ac:dyDescent="0.45">
      <c r="C265" s="19"/>
      <c r="D265" s="16"/>
      <c r="G265" s="10"/>
      <c r="H265" s="10"/>
    </row>
    <row r="266" spans="2:9" x14ac:dyDescent="0.45">
      <c r="C266" s="19"/>
      <c r="D266" s="16"/>
      <c r="G266" s="10"/>
      <c r="H266" s="10"/>
    </row>
    <row r="267" spans="2:9" ht="37.799999999999997" customHeight="1" x14ac:dyDescent="0.45">
      <c r="B267" s="10" t="str">
        <f>IF(OR(J151="DX取組あり",J152="DX取組あり",J153="DX取組あり",J154="DX取組あり",J155="DX取組あり",J156="DX取組あり",J157="DX取組あり",J158="DX取組あり",J159="DX取組あり",J160="DX取組あり",J161="DX取組あり",J162="DX取組あり",J163="DX取組あり"),IF(SUM(I270:I292)&gt;=1,"回答完了","未回答"),"回答不要です")</f>
        <v>回答不要です</v>
      </c>
      <c r="C267" s="19" t="s">
        <v>249</v>
      </c>
      <c r="D267" s="3" t="s">
        <v>110</v>
      </c>
      <c r="G267" s="10"/>
      <c r="H267" s="10"/>
    </row>
    <row r="268" spans="2:9" x14ac:dyDescent="0.45">
      <c r="C268" s="19"/>
      <c r="D268" s="3" t="s">
        <v>172</v>
      </c>
      <c r="H268" s="10"/>
    </row>
    <row r="269" spans="2:9" x14ac:dyDescent="0.45">
      <c r="C269" s="19"/>
      <c r="F269" s="20" t="s">
        <v>173</v>
      </c>
      <c r="G269" s="20"/>
      <c r="H269" s="10"/>
    </row>
    <row r="270" spans="2:9" x14ac:dyDescent="0.45">
      <c r="C270" s="19"/>
      <c r="F270" s="11" t="s">
        <v>174</v>
      </c>
      <c r="G270" s="21"/>
      <c r="H270" s="10"/>
      <c r="I270" s="3">
        <f t="shared" ref="I270:I292" si="24">IF(G270="",0,1)</f>
        <v>0</v>
      </c>
    </row>
    <row r="271" spans="2:9" x14ac:dyDescent="0.45">
      <c r="C271" s="19"/>
      <c r="F271" s="11" t="s">
        <v>175</v>
      </c>
      <c r="G271" s="21"/>
      <c r="I271" s="3">
        <f t="shared" si="24"/>
        <v>0</v>
      </c>
    </row>
    <row r="272" spans="2:9" x14ac:dyDescent="0.45">
      <c r="C272" s="19"/>
      <c r="F272" s="11" t="s">
        <v>176</v>
      </c>
      <c r="G272" s="21"/>
      <c r="I272" s="3">
        <f t="shared" si="24"/>
        <v>0</v>
      </c>
    </row>
    <row r="273" spans="3:9" x14ac:dyDescent="0.45">
      <c r="C273" s="19"/>
      <c r="F273" s="11" t="s">
        <v>177</v>
      </c>
      <c r="G273" s="21"/>
      <c r="I273" s="3">
        <f t="shared" si="24"/>
        <v>0</v>
      </c>
    </row>
    <row r="274" spans="3:9" x14ac:dyDescent="0.45">
      <c r="C274" s="19"/>
      <c r="F274" s="11" t="s">
        <v>178</v>
      </c>
      <c r="G274" s="21"/>
      <c r="I274" s="3">
        <f t="shared" si="24"/>
        <v>0</v>
      </c>
    </row>
    <row r="275" spans="3:9" x14ac:dyDescent="0.45">
      <c r="C275" s="19"/>
      <c r="F275" s="11" t="s">
        <v>179</v>
      </c>
      <c r="G275" s="21"/>
      <c r="I275" s="3">
        <f t="shared" si="24"/>
        <v>0</v>
      </c>
    </row>
    <row r="276" spans="3:9" x14ac:dyDescent="0.45">
      <c r="C276" s="19"/>
      <c r="F276" s="11" t="s">
        <v>180</v>
      </c>
      <c r="G276" s="21"/>
      <c r="I276" s="3">
        <f t="shared" si="24"/>
        <v>0</v>
      </c>
    </row>
    <row r="277" spans="3:9" x14ac:dyDescent="0.45">
      <c r="C277" s="19"/>
      <c r="F277" s="11" t="s">
        <v>263</v>
      </c>
      <c r="G277" s="21"/>
      <c r="I277" s="3">
        <f t="shared" si="24"/>
        <v>0</v>
      </c>
    </row>
    <row r="278" spans="3:9" x14ac:dyDescent="0.45">
      <c r="C278" s="19"/>
      <c r="F278" s="11" t="s">
        <v>181</v>
      </c>
      <c r="G278" s="21"/>
      <c r="I278" s="3">
        <f t="shared" si="24"/>
        <v>0</v>
      </c>
    </row>
    <row r="279" spans="3:9" x14ac:dyDescent="0.45">
      <c r="C279" s="19"/>
      <c r="F279" s="11" t="s">
        <v>182</v>
      </c>
      <c r="G279" s="21"/>
      <c r="I279" s="3">
        <f t="shared" si="24"/>
        <v>0</v>
      </c>
    </row>
    <row r="280" spans="3:9" x14ac:dyDescent="0.45">
      <c r="C280" s="19"/>
      <c r="F280" s="11" t="s">
        <v>183</v>
      </c>
      <c r="G280" s="21"/>
      <c r="I280" s="3">
        <f t="shared" si="24"/>
        <v>0</v>
      </c>
    </row>
    <row r="281" spans="3:9" x14ac:dyDescent="0.45">
      <c r="C281" s="19"/>
      <c r="F281" s="11" t="s">
        <v>184</v>
      </c>
      <c r="G281" s="21"/>
      <c r="I281" s="3">
        <f t="shared" si="24"/>
        <v>0</v>
      </c>
    </row>
    <row r="282" spans="3:9" x14ac:dyDescent="0.45">
      <c r="C282" s="19"/>
      <c r="F282" s="11" t="s">
        <v>185</v>
      </c>
      <c r="G282" s="21"/>
      <c r="I282" s="3">
        <f t="shared" si="24"/>
        <v>0</v>
      </c>
    </row>
    <row r="283" spans="3:9" x14ac:dyDescent="0.45">
      <c r="C283" s="19"/>
      <c r="F283" s="11" t="s">
        <v>186</v>
      </c>
      <c r="G283" s="21"/>
      <c r="I283" s="3">
        <f t="shared" si="24"/>
        <v>0</v>
      </c>
    </row>
    <row r="284" spans="3:9" x14ac:dyDescent="0.45">
      <c r="C284" s="19"/>
      <c r="F284" s="11" t="s">
        <v>187</v>
      </c>
      <c r="G284" s="21"/>
      <c r="I284" s="3">
        <f t="shared" si="24"/>
        <v>0</v>
      </c>
    </row>
    <row r="285" spans="3:9" x14ac:dyDescent="0.45">
      <c r="C285" s="19"/>
      <c r="F285" s="11" t="s">
        <v>188</v>
      </c>
      <c r="G285" s="21"/>
      <c r="I285" s="3">
        <f t="shared" si="24"/>
        <v>0</v>
      </c>
    </row>
    <row r="286" spans="3:9" x14ac:dyDescent="0.45">
      <c r="C286" s="19"/>
      <c r="F286" s="11" t="s">
        <v>189</v>
      </c>
      <c r="G286" s="21"/>
      <c r="I286" s="3">
        <f t="shared" si="24"/>
        <v>0</v>
      </c>
    </row>
    <row r="287" spans="3:9" x14ac:dyDescent="0.45">
      <c r="C287" s="19"/>
      <c r="F287" s="11" t="s">
        <v>190</v>
      </c>
      <c r="G287" s="21"/>
      <c r="I287" s="3">
        <f t="shared" si="24"/>
        <v>0</v>
      </c>
    </row>
    <row r="288" spans="3:9" x14ac:dyDescent="0.45">
      <c r="C288" s="19"/>
      <c r="F288" s="11" t="s">
        <v>191</v>
      </c>
      <c r="G288" s="21"/>
      <c r="I288" s="3">
        <f t="shared" si="24"/>
        <v>0</v>
      </c>
    </row>
    <row r="289" spans="2:9" x14ac:dyDescent="0.45">
      <c r="C289" s="19"/>
      <c r="F289" s="11" t="s">
        <v>192</v>
      </c>
      <c r="G289" s="21"/>
      <c r="I289" s="3">
        <f t="shared" si="24"/>
        <v>0</v>
      </c>
    </row>
    <row r="290" spans="2:9" x14ac:dyDescent="0.45">
      <c r="C290" s="19"/>
      <c r="F290" s="11" t="s">
        <v>193</v>
      </c>
      <c r="G290" s="21"/>
      <c r="I290" s="3">
        <f t="shared" si="24"/>
        <v>0</v>
      </c>
    </row>
    <row r="291" spans="2:9" x14ac:dyDescent="0.45">
      <c r="C291" s="19"/>
      <c r="F291" s="11" t="s">
        <v>194</v>
      </c>
      <c r="G291" s="21"/>
      <c r="I291" s="3">
        <f t="shared" si="24"/>
        <v>0</v>
      </c>
    </row>
    <row r="292" spans="2:9" x14ac:dyDescent="0.45">
      <c r="C292" s="19"/>
      <c r="F292" s="11" t="s">
        <v>73</v>
      </c>
      <c r="G292" s="21"/>
      <c r="I292" s="3">
        <f t="shared" si="24"/>
        <v>0</v>
      </c>
    </row>
    <row r="293" spans="2:9" x14ac:dyDescent="0.45">
      <c r="C293" s="19"/>
    </row>
    <row r="294" spans="2:9" x14ac:dyDescent="0.45">
      <c r="C294" s="19"/>
    </row>
    <row r="295" spans="2:9" ht="43.2" customHeight="1" x14ac:dyDescent="0.45">
      <c r="B295" s="10" t="str">
        <f>IF(OR(N151="対象",N152="対象",N153="対象",N154="対象",N155="対象",N156="対象",N157="対象",N158="対象",N159="対象",N160="対象",N161="対象",N162="対象",N163="対象"),IF(SUM(I298:I320)=0,"未回答",IF(SUM(I298:I320)&lt;=3,"回答完了","選択は最大３つまで")),"回答不要です")</f>
        <v>回答不要です</v>
      </c>
      <c r="C295" s="19" t="s">
        <v>250</v>
      </c>
      <c r="D295" s="3" t="s">
        <v>252</v>
      </c>
      <c r="G295" s="10"/>
      <c r="H295" s="10"/>
    </row>
    <row r="296" spans="2:9" x14ac:dyDescent="0.45">
      <c r="C296" s="19"/>
      <c r="D296" s="3" t="s">
        <v>195</v>
      </c>
      <c r="H296" s="10"/>
    </row>
    <row r="297" spans="2:9" x14ac:dyDescent="0.45">
      <c r="C297" s="19"/>
      <c r="F297" s="20" t="s">
        <v>196</v>
      </c>
      <c r="G297" s="20"/>
      <c r="H297" s="10"/>
    </row>
    <row r="298" spans="2:9" x14ac:dyDescent="0.45">
      <c r="C298" s="19"/>
      <c r="F298" s="11" t="s">
        <v>174</v>
      </c>
      <c r="G298" s="21"/>
      <c r="H298" s="10"/>
      <c r="I298" s="3">
        <f t="shared" ref="I298:I320" si="25">IF(G298="",0,1)</f>
        <v>0</v>
      </c>
    </row>
    <row r="299" spans="2:9" x14ac:dyDescent="0.45">
      <c r="C299" s="19"/>
      <c r="F299" s="11" t="s">
        <v>175</v>
      </c>
      <c r="G299" s="21"/>
      <c r="I299" s="3">
        <f t="shared" si="25"/>
        <v>0</v>
      </c>
    </row>
    <row r="300" spans="2:9" x14ac:dyDescent="0.45">
      <c r="C300" s="19"/>
      <c r="F300" s="11" t="s">
        <v>176</v>
      </c>
      <c r="G300" s="21"/>
      <c r="I300" s="3">
        <f t="shared" si="25"/>
        <v>0</v>
      </c>
    </row>
    <row r="301" spans="2:9" x14ac:dyDescent="0.45">
      <c r="C301" s="19"/>
      <c r="F301" s="11" t="s">
        <v>177</v>
      </c>
      <c r="G301" s="21"/>
      <c r="I301" s="3">
        <f t="shared" si="25"/>
        <v>0</v>
      </c>
    </row>
    <row r="302" spans="2:9" x14ac:dyDescent="0.45">
      <c r="C302" s="19"/>
      <c r="F302" s="11" t="s">
        <v>178</v>
      </c>
      <c r="G302" s="21"/>
      <c r="I302" s="3">
        <f t="shared" si="25"/>
        <v>0</v>
      </c>
    </row>
    <row r="303" spans="2:9" x14ac:dyDescent="0.45">
      <c r="C303" s="19"/>
      <c r="F303" s="11" t="s">
        <v>179</v>
      </c>
      <c r="G303" s="21"/>
      <c r="I303" s="3">
        <f t="shared" si="25"/>
        <v>0</v>
      </c>
    </row>
    <row r="304" spans="2:9" x14ac:dyDescent="0.45">
      <c r="C304" s="19"/>
      <c r="F304" s="11" t="s">
        <v>180</v>
      </c>
      <c r="G304" s="21"/>
      <c r="I304" s="3">
        <f t="shared" si="25"/>
        <v>0</v>
      </c>
    </row>
    <row r="305" spans="3:9" x14ac:dyDescent="0.45">
      <c r="C305" s="19"/>
      <c r="F305" s="11" t="s">
        <v>263</v>
      </c>
      <c r="G305" s="21"/>
      <c r="I305" s="3">
        <f t="shared" si="25"/>
        <v>0</v>
      </c>
    </row>
    <row r="306" spans="3:9" x14ac:dyDescent="0.45">
      <c r="C306" s="19"/>
      <c r="F306" s="11" t="s">
        <v>181</v>
      </c>
      <c r="G306" s="21"/>
      <c r="I306" s="3">
        <f t="shared" si="25"/>
        <v>0</v>
      </c>
    </row>
    <row r="307" spans="3:9" x14ac:dyDescent="0.45">
      <c r="C307" s="19"/>
      <c r="F307" s="11" t="s">
        <v>182</v>
      </c>
      <c r="G307" s="21"/>
      <c r="I307" s="3">
        <f t="shared" si="25"/>
        <v>0</v>
      </c>
    </row>
    <row r="308" spans="3:9" x14ac:dyDescent="0.45">
      <c r="C308" s="19"/>
      <c r="F308" s="11" t="s">
        <v>183</v>
      </c>
      <c r="G308" s="21"/>
      <c r="I308" s="3">
        <f t="shared" si="25"/>
        <v>0</v>
      </c>
    </row>
    <row r="309" spans="3:9" x14ac:dyDescent="0.45">
      <c r="C309" s="19"/>
      <c r="F309" s="11" t="s">
        <v>184</v>
      </c>
      <c r="G309" s="21"/>
      <c r="I309" s="3">
        <f t="shared" si="25"/>
        <v>0</v>
      </c>
    </row>
    <row r="310" spans="3:9" x14ac:dyDescent="0.45">
      <c r="C310" s="19"/>
      <c r="F310" s="11" t="s">
        <v>185</v>
      </c>
      <c r="G310" s="21"/>
      <c r="I310" s="3">
        <f t="shared" si="25"/>
        <v>0</v>
      </c>
    </row>
    <row r="311" spans="3:9" x14ac:dyDescent="0.45">
      <c r="C311" s="19"/>
      <c r="F311" s="11" t="s">
        <v>186</v>
      </c>
      <c r="G311" s="21"/>
      <c r="I311" s="3">
        <f t="shared" si="25"/>
        <v>0</v>
      </c>
    </row>
    <row r="312" spans="3:9" x14ac:dyDescent="0.45">
      <c r="C312" s="19"/>
      <c r="F312" s="11" t="s">
        <v>187</v>
      </c>
      <c r="G312" s="21"/>
      <c r="I312" s="3">
        <f t="shared" si="25"/>
        <v>0</v>
      </c>
    </row>
    <row r="313" spans="3:9" x14ac:dyDescent="0.45">
      <c r="C313" s="19"/>
      <c r="F313" s="11" t="s">
        <v>188</v>
      </c>
      <c r="G313" s="21"/>
      <c r="I313" s="3">
        <f t="shared" si="25"/>
        <v>0</v>
      </c>
    </row>
    <row r="314" spans="3:9" x14ac:dyDescent="0.45">
      <c r="C314" s="19"/>
      <c r="F314" s="11" t="s">
        <v>189</v>
      </c>
      <c r="G314" s="21"/>
      <c r="I314" s="3">
        <f t="shared" si="25"/>
        <v>0</v>
      </c>
    </row>
    <row r="315" spans="3:9" x14ac:dyDescent="0.45">
      <c r="C315" s="19"/>
      <c r="F315" s="11" t="s">
        <v>190</v>
      </c>
      <c r="G315" s="21"/>
      <c r="I315" s="3">
        <f t="shared" si="25"/>
        <v>0</v>
      </c>
    </row>
    <row r="316" spans="3:9" x14ac:dyDescent="0.45">
      <c r="C316" s="19"/>
      <c r="F316" s="11" t="s">
        <v>191</v>
      </c>
      <c r="G316" s="21"/>
      <c r="I316" s="3">
        <f t="shared" si="25"/>
        <v>0</v>
      </c>
    </row>
    <row r="317" spans="3:9" x14ac:dyDescent="0.45">
      <c r="C317" s="19"/>
      <c r="F317" s="11" t="s">
        <v>192</v>
      </c>
      <c r="G317" s="21"/>
      <c r="I317" s="3">
        <f t="shared" si="25"/>
        <v>0</v>
      </c>
    </row>
    <row r="318" spans="3:9" x14ac:dyDescent="0.45">
      <c r="C318" s="19"/>
      <c r="F318" s="11" t="s">
        <v>193</v>
      </c>
      <c r="G318" s="21"/>
      <c r="I318" s="3">
        <f t="shared" si="25"/>
        <v>0</v>
      </c>
    </row>
    <row r="319" spans="3:9" x14ac:dyDescent="0.45">
      <c r="C319" s="19"/>
      <c r="F319" s="11" t="s">
        <v>194</v>
      </c>
      <c r="G319" s="21"/>
      <c r="I319" s="3">
        <f t="shared" si="25"/>
        <v>0</v>
      </c>
    </row>
    <row r="320" spans="3:9" x14ac:dyDescent="0.45">
      <c r="C320" s="19"/>
      <c r="F320" s="11" t="s">
        <v>73</v>
      </c>
      <c r="G320" s="21"/>
      <c r="I320" s="3">
        <f t="shared" si="25"/>
        <v>0</v>
      </c>
    </row>
    <row r="321" spans="2:10" x14ac:dyDescent="0.45">
      <c r="C321" s="19"/>
    </row>
    <row r="322" spans="2:10" x14ac:dyDescent="0.45">
      <c r="C322" s="19"/>
    </row>
    <row r="323" spans="2:10" ht="37.200000000000003" customHeight="1" x14ac:dyDescent="0.45">
      <c r="B323" s="10" t="str">
        <f>IF(OR(M151="対象",M152="対象",M153="対象",M154="対象",M155="対象",M156="対象",M157="対象",M158="対象",M159="対象",M160="対象",M161="対象",M162="対象",M163="対象"),IF(SUM(I325:I328)=4,"回答完了","未回答"),"回答不要です")</f>
        <v>回答不要です</v>
      </c>
      <c r="C323" s="19" t="s">
        <v>253</v>
      </c>
      <c r="D323" s="3" t="s">
        <v>204</v>
      </c>
      <c r="G323" s="10"/>
      <c r="H323" s="10"/>
    </row>
    <row r="324" spans="2:10" x14ac:dyDescent="0.45">
      <c r="C324" s="19"/>
      <c r="D324" s="16" t="s">
        <v>79</v>
      </c>
      <c r="F324" s="20" t="s">
        <v>202</v>
      </c>
      <c r="G324" s="20"/>
      <c r="H324" s="10"/>
    </row>
    <row r="325" spans="2:10" x14ac:dyDescent="0.45">
      <c r="C325" s="19"/>
      <c r="D325" s="16" t="s">
        <v>197</v>
      </c>
      <c r="F325" s="11" t="s">
        <v>201</v>
      </c>
      <c r="G325" s="24"/>
      <c r="H325" s="10"/>
      <c r="I325" s="3">
        <f t="shared" ref="I325:I328" si="26">IF(G325="",0,1)</f>
        <v>0</v>
      </c>
    </row>
    <row r="326" spans="2:10" x14ac:dyDescent="0.45">
      <c r="C326" s="19"/>
      <c r="D326" s="16" t="s">
        <v>198</v>
      </c>
      <c r="F326" s="11" t="s">
        <v>113</v>
      </c>
      <c r="G326" s="24"/>
      <c r="H326" s="10"/>
      <c r="I326" s="3">
        <f t="shared" si="26"/>
        <v>0</v>
      </c>
    </row>
    <row r="327" spans="2:10" x14ac:dyDescent="0.45">
      <c r="C327" s="19"/>
      <c r="D327" s="16" t="s">
        <v>199</v>
      </c>
      <c r="F327" s="11" t="s">
        <v>123</v>
      </c>
      <c r="G327" s="24"/>
      <c r="H327" s="10"/>
      <c r="I327" s="3">
        <f t="shared" si="26"/>
        <v>0</v>
      </c>
    </row>
    <row r="328" spans="2:10" x14ac:dyDescent="0.45">
      <c r="C328" s="19"/>
      <c r="D328" s="16" t="s">
        <v>200</v>
      </c>
      <c r="F328" s="11" t="s">
        <v>124</v>
      </c>
      <c r="G328" s="24"/>
      <c r="I328" s="3">
        <f t="shared" si="26"/>
        <v>0</v>
      </c>
    </row>
    <row r="329" spans="2:10" x14ac:dyDescent="0.45">
      <c r="C329" s="19"/>
    </row>
    <row r="330" spans="2:10" x14ac:dyDescent="0.45">
      <c r="C330" s="19"/>
    </row>
    <row r="331" spans="2:10" ht="34.200000000000003" customHeight="1" x14ac:dyDescent="0.45">
      <c r="B331" s="10" t="str">
        <f>IF(OR(M151="対象",M152="対象",M153="対象",M154="対象",M155="対象",M156="対象",M157="対象",M158="対象",M159="対象",M160="対象",M161="対象",M162="対象",M163="対象"),IF(SUM(I333:I336)=4,"回答完了","未回答"),"回答不要です")</f>
        <v>回答不要です</v>
      </c>
      <c r="C331" s="19" t="s">
        <v>254</v>
      </c>
      <c r="D331" s="3" t="s">
        <v>264</v>
      </c>
      <c r="G331" s="10"/>
      <c r="H331" s="10"/>
    </row>
    <row r="332" spans="2:10" x14ac:dyDescent="0.45">
      <c r="C332" s="19"/>
      <c r="D332" s="16" t="s">
        <v>79</v>
      </c>
      <c r="F332" s="20" t="s">
        <v>203</v>
      </c>
      <c r="G332" s="20"/>
      <c r="H332" s="10"/>
      <c r="J332" s="3" t="s">
        <v>256</v>
      </c>
    </row>
    <row r="333" spans="2:10" x14ac:dyDescent="0.45">
      <c r="C333" s="19"/>
      <c r="D333" s="16" t="s">
        <v>205</v>
      </c>
      <c r="F333" s="11" t="s">
        <v>201</v>
      </c>
      <c r="G333" s="24"/>
      <c r="H333" s="10"/>
      <c r="I333" s="3">
        <f t="shared" ref="I333:I336" si="27">IF(G333="",0,1)</f>
        <v>0</v>
      </c>
      <c r="J333" s="3" t="str">
        <f>IF(G333="実施している","対象","対象外")</f>
        <v>対象外</v>
      </c>
    </row>
    <row r="334" spans="2:10" x14ac:dyDescent="0.45">
      <c r="C334" s="19"/>
      <c r="D334" s="16" t="s">
        <v>206</v>
      </c>
      <c r="F334" s="11" t="s">
        <v>113</v>
      </c>
      <c r="G334" s="24"/>
      <c r="H334" s="10"/>
      <c r="I334" s="3">
        <f t="shared" si="27"/>
        <v>0</v>
      </c>
      <c r="J334" s="3" t="str">
        <f t="shared" ref="J334:J336" si="28">IF(G334="実施している","対象","対象外")</f>
        <v>対象外</v>
      </c>
    </row>
    <row r="335" spans="2:10" x14ac:dyDescent="0.45">
      <c r="C335" s="19"/>
      <c r="D335" s="16"/>
      <c r="F335" s="11" t="s">
        <v>123</v>
      </c>
      <c r="G335" s="24"/>
      <c r="H335" s="10"/>
      <c r="I335" s="3">
        <f t="shared" si="27"/>
        <v>0</v>
      </c>
      <c r="J335" s="3" t="str">
        <f t="shared" si="28"/>
        <v>対象外</v>
      </c>
    </row>
    <row r="336" spans="2:10" x14ac:dyDescent="0.45">
      <c r="C336" s="19"/>
      <c r="D336" s="16"/>
      <c r="F336" s="11" t="s">
        <v>124</v>
      </c>
      <c r="G336" s="24"/>
      <c r="I336" s="3">
        <f t="shared" si="27"/>
        <v>0</v>
      </c>
      <c r="J336" s="3" t="str">
        <f t="shared" si="28"/>
        <v>対象外</v>
      </c>
    </row>
    <row r="337" spans="2:9" x14ac:dyDescent="0.45">
      <c r="C337" s="19"/>
    </row>
    <row r="338" spans="2:9" ht="34.799999999999997" customHeight="1" x14ac:dyDescent="0.45">
      <c r="B338" s="10" t="str">
        <f>IF(OR(J333="対象",J334="対象",J335="対象",J336="対象"),IF(SUM(I340)=1,"回答完了","未回答"),"回答不要です")</f>
        <v>回答不要です</v>
      </c>
      <c r="C338" s="19" t="s">
        <v>255</v>
      </c>
      <c r="D338" s="3" t="s">
        <v>265</v>
      </c>
    </row>
    <row r="339" spans="2:9" x14ac:dyDescent="0.45">
      <c r="C339" s="19"/>
      <c r="F339" s="20" t="s">
        <v>203</v>
      </c>
      <c r="G339" s="20"/>
    </row>
    <row r="340" spans="2:9" x14ac:dyDescent="0.45">
      <c r="C340" s="19"/>
      <c r="F340" s="26"/>
      <c r="G340" s="27"/>
      <c r="I340" s="3">
        <f>IF(F340="",0,1)</f>
        <v>0</v>
      </c>
    </row>
    <row r="341" spans="2:9" x14ac:dyDescent="0.45">
      <c r="C341" s="19"/>
      <c r="F341" s="28"/>
      <c r="G341" s="29"/>
    </row>
    <row r="342" spans="2:9" x14ac:dyDescent="0.45">
      <c r="C342" s="19"/>
      <c r="F342" s="28"/>
      <c r="G342" s="29"/>
    </row>
    <row r="343" spans="2:9" x14ac:dyDescent="0.45">
      <c r="C343" s="19"/>
      <c r="F343" s="28"/>
      <c r="G343" s="29"/>
    </row>
    <row r="344" spans="2:9" x14ac:dyDescent="0.45">
      <c r="C344" s="19"/>
      <c r="F344" s="30"/>
      <c r="G344" s="31"/>
    </row>
    <row r="345" spans="2:9" x14ac:dyDescent="0.45">
      <c r="C345" s="19"/>
    </row>
    <row r="346" spans="2:9" x14ac:dyDescent="0.45">
      <c r="C346" s="19"/>
    </row>
    <row r="347" spans="2:9" ht="30" customHeight="1" x14ac:dyDescent="0.45">
      <c r="B347" s="1" t="s">
        <v>257</v>
      </c>
      <c r="C347" s="15"/>
      <c r="D347" s="6"/>
      <c r="E347" s="9"/>
      <c r="F347" s="9"/>
      <c r="G347" s="6"/>
    </row>
    <row r="348" spans="2:9" x14ac:dyDescent="0.45">
      <c r="C348" s="19"/>
    </row>
    <row r="349" spans="2:9" x14ac:dyDescent="0.45">
      <c r="C349" s="19"/>
    </row>
    <row r="350" spans="2:9" x14ac:dyDescent="0.45">
      <c r="C350" s="19"/>
    </row>
    <row r="351" spans="2:9" x14ac:dyDescent="0.45">
      <c r="C351" s="19"/>
    </row>
    <row r="352" spans="2:9" x14ac:dyDescent="0.45">
      <c r="C352" s="19"/>
    </row>
    <row r="353" spans="3:3" x14ac:dyDescent="0.45">
      <c r="C353" s="19"/>
    </row>
    <row r="354" spans="3:3" x14ac:dyDescent="0.45">
      <c r="C354" s="19"/>
    </row>
    <row r="355" spans="3:3" x14ac:dyDescent="0.45">
      <c r="C355" s="19"/>
    </row>
    <row r="356" spans="3:3" x14ac:dyDescent="0.45">
      <c r="C356" s="19"/>
    </row>
    <row r="357" spans="3:3" x14ac:dyDescent="0.45">
      <c r="C357" s="19"/>
    </row>
    <row r="358" spans="3:3" x14ac:dyDescent="0.45">
      <c r="C358" s="19"/>
    </row>
    <row r="359" spans="3:3" x14ac:dyDescent="0.45">
      <c r="C359" s="19"/>
    </row>
    <row r="360" spans="3:3" x14ac:dyDescent="0.45">
      <c r="C360" s="19"/>
    </row>
    <row r="361" spans="3:3" x14ac:dyDescent="0.45">
      <c r="C361" s="19"/>
    </row>
    <row r="362" spans="3:3" x14ac:dyDescent="0.45">
      <c r="C362" s="19"/>
    </row>
    <row r="363" spans="3:3" x14ac:dyDescent="0.45">
      <c r="C363" s="19"/>
    </row>
    <row r="364" spans="3:3" x14ac:dyDescent="0.45">
      <c r="C364" s="19"/>
    </row>
    <row r="365" spans="3:3" x14ac:dyDescent="0.45">
      <c r="C365" s="19"/>
    </row>
    <row r="366" spans="3:3" x14ac:dyDescent="0.45">
      <c r="C366" s="19"/>
    </row>
    <row r="367" spans="3:3" x14ac:dyDescent="0.45">
      <c r="C367" s="19"/>
    </row>
    <row r="368" spans="3:3" x14ac:dyDescent="0.45">
      <c r="C368" s="19"/>
    </row>
    <row r="369" spans="3:3" x14ac:dyDescent="0.45">
      <c r="C369" s="19"/>
    </row>
    <row r="370" spans="3:3" x14ac:dyDescent="0.45">
      <c r="C370" s="19"/>
    </row>
    <row r="371" spans="3:3" x14ac:dyDescent="0.45">
      <c r="C371" s="19"/>
    </row>
    <row r="372" spans="3:3" x14ac:dyDescent="0.45">
      <c r="C372" s="19"/>
    </row>
  </sheetData>
  <sheetProtection algorithmName="SHA-512" hashValue="afzO/rj+UTw1PHeHHygwMmmLBDYsPVLaWtQfIjRz90OgcfCKPkuaO3Vz3oCxygXyoMpWd6a2CHnE2RI+WcWPUQ==" saltValue="t5/m/E+O0KIxzVNVdV/qtg==" spinCount="100000" sheet="1" objects="1" scenarios="1"/>
  <mergeCells count="2">
    <mergeCell ref="F219:G223"/>
    <mergeCell ref="F340:G344"/>
  </mergeCells>
  <phoneticPr fontId="3"/>
  <conditionalFormatting sqref="B1:B1048576">
    <cfRule type="cellIs" dxfId="44" priority="85" operator="equal">
      <formula>"回答完了"</formula>
    </cfRule>
    <cfRule type="cellIs" dxfId="43" priority="86" operator="equal">
      <formula>"未回答"</formula>
    </cfRule>
  </conditionalFormatting>
  <conditionalFormatting sqref="B27">
    <cfRule type="expression" dxfId="42" priority="42">
      <formula>$B27="一つのみ選択してください"</formula>
    </cfRule>
  </conditionalFormatting>
  <conditionalFormatting sqref="B72">
    <cfRule type="expression" dxfId="41" priority="41">
      <formula>$B72="一つのみ選択してください"</formula>
    </cfRule>
  </conditionalFormatting>
  <conditionalFormatting sqref="B88">
    <cfRule type="expression" dxfId="40" priority="40">
      <formula>$B88="全項目記入してください"</formula>
    </cfRule>
  </conditionalFormatting>
  <conditionalFormatting sqref="B185">
    <cfRule type="expression" dxfId="39" priority="39">
      <formula>$B185="回答不要です"</formula>
    </cfRule>
  </conditionalFormatting>
  <conditionalFormatting sqref="B195">
    <cfRule type="expression" dxfId="38" priority="37">
      <formula>$B195="回答不要です"</formula>
    </cfRule>
  </conditionalFormatting>
  <conditionalFormatting sqref="B204">
    <cfRule type="expression" dxfId="37" priority="35">
      <formula>$B204="回答不要です"</formula>
    </cfRule>
  </conditionalFormatting>
  <conditionalFormatting sqref="B210">
    <cfRule type="expression" dxfId="36" priority="32">
      <formula>$B210="回答不要です"</formula>
    </cfRule>
  </conditionalFormatting>
  <conditionalFormatting sqref="B217">
    <cfRule type="expression" dxfId="35" priority="33">
      <formula>$B217="回答不要です"</formula>
    </cfRule>
  </conditionalFormatting>
  <conditionalFormatting sqref="B226">
    <cfRule type="expression" dxfId="34" priority="29">
      <formula>$B226="回答不要です"</formula>
    </cfRule>
  </conditionalFormatting>
  <conditionalFormatting sqref="B234">
    <cfRule type="expression" dxfId="33" priority="26">
      <formula>$B234="回答不要です"</formula>
    </cfRule>
  </conditionalFormatting>
  <conditionalFormatting sqref="B251">
    <cfRule type="expression" dxfId="32" priority="24">
      <formula>$B251="回答不要です"</formula>
    </cfRule>
  </conditionalFormatting>
  <conditionalFormatting sqref="B259">
    <cfRule type="expression" dxfId="31" priority="22">
      <formula>$B259="回答不要です"</formula>
    </cfRule>
  </conditionalFormatting>
  <conditionalFormatting sqref="B267">
    <cfRule type="expression" dxfId="30" priority="21">
      <formula>$B267="回答不要です"</formula>
    </cfRule>
  </conditionalFormatting>
  <conditionalFormatting sqref="B295">
    <cfRule type="expression" dxfId="29" priority="17">
      <formula>$B$295="選択は最大３つまで"</formula>
    </cfRule>
    <cfRule type="expression" dxfId="28" priority="19">
      <formula>$B295="回答不要です"</formula>
    </cfRule>
  </conditionalFormatting>
  <conditionalFormatting sqref="B323">
    <cfRule type="expression" dxfId="27" priority="13">
      <formula>$B$295="選択は最大３つまで"</formula>
    </cfRule>
    <cfRule type="expression" dxfId="26" priority="14">
      <formula>$B323="回答不要です"</formula>
    </cfRule>
    <cfRule type="expression" dxfId="25" priority="15">
      <formula>$B$295="選択は最大３つまで"</formula>
    </cfRule>
    <cfRule type="expression" dxfId="24" priority="16">
      <formula>$B323="回答不要です"</formula>
    </cfRule>
  </conditionalFormatting>
  <conditionalFormatting sqref="B331">
    <cfRule type="expression" dxfId="23" priority="11">
      <formula>$B331="回答不要です"</formula>
    </cfRule>
    <cfRule type="expression" dxfId="22" priority="8">
      <formula>$B$295="選択は最大３つまで"</formula>
    </cfRule>
    <cfRule type="expression" dxfId="21" priority="9">
      <formula>$B331="回答不要です"</formula>
    </cfRule>
    <cfRule type="expression" dxfId="20" priority="10">
      <formula>$B$295="選択は最大３つまで"</formula>
    </cfRule>
  </conditionalFormatting>
  <conditionalFormatting sqref="B338">
    <cfRule type="expression" dxfId="19" priority="5">
      <formula>$B$295="選択は最大３つまで"</formula>
    </cfRule>
    <cfRule type="expression" dxfId="18" priority="6">
      <formula>$B338="回答不要です"</formula>
    </cfRule>
    <cfRule type="expression" dxfId="17" priority="3">
      <formula>$B$295="選択は最大３つまで"</formula>
    </cfRule>
    <cfRule type="expression" dxfId="16" priority="4">
      <formula>$B338="回答不要です"</formula>
    </cfRule>
  </conditionalFormatting>
  <conditionalFormatting sqref="C217 E217:G217 C218:G223">
    <cfRule type="expression" dxfId="15" priority="30">
      <formula>$B$217="回答不要です"</formula>
    </cfRule>
  </conditionalFormatting>
  <conditionalFormatting sqref="C185:G192">
    <cfRule type="expression" dxfId="14" priority="38">
      <formula>$B$185="回答不要です"</formula>
    </cfRule>
  </conditionalFormatting>
  <conditionalFormatting sqref="C195:G202">
    <cfRule type="expression" dxfId="13" priority="36">
      <formula>$B$195="回答不要です"</formula>
    </cfRule>
  </conditionalFormatting>
  <conditionalFormatting sqref="C204:G208">
    <cfRule type="expression" dxfId="12" priority="34">
      <formula>$B$204="回答不要です"</formula>
    </cfRule>
  </conditionalFormatting>
  <conditionalFormatting sqref="C210:G214">
    <cfRule type="expression" dxfId="11" priority="31">
      <formula>$B$210="回答不要です"</formula>
    </cfRule>
  </conditionalFormatting>
  <conditionalFormatting sqref="C226:G231">
    <cfRule type="expression" dxfId="10" priority="28">
      <formula>$B$226="回答不要です"</formula>
    </cfRule>
  </conditionalFormatting>
  <conditionalFormatting sqref="C234:G248">
    <cfRule type="expression" dxfId="9" priority="25">
      <formula>$B$234="回答不要です"</formula>
    </cfRule>
  </conditionalFormatting>
  <conditionalFormatting sqref="C251:G256">
    <cfRule type="expression" dxfId="8" priority="23">
      <formula>$B$251="回答不要です"</formula>
    </cfRule>
  </conditionalFormatting>
  <conditionalFormatting sqref="C259:G264">
    <cfRule type="expression" dxfId="7" priority="1">
      <formula>$B$259="回答不要です"</formula>
    </cfRule>
  </conditionalFormatting>
  <conditionalFormatting sqref="C267:G292">
    <cfRule type="expression" dxfId="6" priority="20">
      <formula>$B$267="回答不要です"</formula>
    </cfRule>
  </conditionalFormatting>
  <conditionalFormatting sqref="C295:G320">
    <cfRule type="expression" dxfId="5" priority="18">
      <formula>$B$295="回答不要です"</formula>
    </cfRule>
  </conditionalFormatting>
  <conditionalFormatting sqref="C323:G328">
    <cfRule type="expression" dxfId="4" priority="12">
      <formula>$B$323="回答不要です"</formula>
    </cfRule>
  </conditionalFormatting>
  <conditionalFormatting sqref="C331:G336">
    <cfRule type="expression" dxfId="3" priority="7">
      <formula>$B$331="回答不要です"</formula>
    </cfRule>
  </conditionalFormatting>
  <conditionalFormatting sqref="C338:G344">
    <cfRule type="expression" dxfId="2" priority="2">
      <formula>$B$338="回答不要です"</formula>
    </cfRule>
  </conditionalFormatting>
  <conditionalFormatting sqref="D217">
    <cfRule type="expression" dxfId="1" priority="27">
      <formula>$B$226="回答不要です"</formula>
    </cfRule>
  </conditionalFormatting>
  <conditionalFormatting sqref="H12">
    <cfRule type="expression" dxfId="0" priority="91">
      <formula>#REF!=$F$12</formula>
    </cfRule>
  </conditionalFormatting>
  <dataValidations count="14">
    <dataValidation type="list" allowBlank="1" showInputMessage="1" showErrorMessage="1" sqref="G74:G80 G121 G117:G119 G136:G143 G145 G237:G247 G270:G291 G298:G319 G29:G50" xr:uid="{6F794064-2DA4-4A39-9CE3-A25802CBC5FD}">
      <formula1>"○"</formula1>
    </dataValidation>
    <dataValidation type="list" allowBlank="1" showInputMessage="1" showErrorMessage="1" sqref="H12" xr:uid="{AE701794-6365-4A16-9994-EB6E30822621}">
      <formula1>"1.ある,2.ない"</formula1>
    </dataValidation>
    <dataValidation type="list" allowBlank="1" showInputMessage="1" showErrorMessage="1" sqref="G19 G74:G80 G29:G50" xr:uid="{14DAE23E-2457-486F-80C6-2F905307078E}">
      <formula1>"連絡をしてもよい,連絡を希望しない"</formula1>
    </dataValidation>
    <dataValidation type="list" allowBlank="1" showInputMessage="1" showErrorMessage="1" sqref="G126:G131" xr:uid="{E2A1B20F-C7F1-4495-90DB-001999B9AB31}">
      <formula1>"職員一人ずつに支給されている,担当業務・グループごとに複数台支給されている,担当業務・グループごとに1台支給されている,施設に1台配備されている,支給されていない"</formula1>
    </dataValidation>
    <dataValidation type="list" allowBlank="1" showInputMessage="1" showErrorMessage="1" sqref="G188" xr:uid="{7E9AA423-D307-49C0-83ED-0EBF1F3E74A6}">
      <formula1>"金銭的コストの低減,業務負担の軽減,提供サービスの質向上,サービス利用者数の増加"</formula1>
    </dataValidation>
    <dataValidation type="list" allowBlank="1" showInputMessage="1" showErrorMessage="1" sqref="G198:G201" xr:uid="{80C8C5D8-3DDD-4EA4-AE5B-2317296E9932}">
      <formula1>"1年以内に取り組む意向がある,中期的（3～5年以内）に取り組む以降がある,現時点で取り組む意向がない,分からない"</formula1>
    </dataValidation>
    <dataValidation type="list" allowBlank="1" showInputMessage="1" showErrorMessage="1" sqref="G207" xr:uid="{F99A3DF6-174E-49F4-AB1B-09D79BD962C1}">
      <formula1>"作成している,作成していない"</formula1>
    </dataValidation>
    <dataValidation type="list" allowBlank="1" showInputMessage="1" showErrorMessage="1" sqref="G213:G214" xr:uid="{05A6AF90-B249-4C5D-86CD-01594DC0458B}">
      <formula1>"DX取組推進に特化した計画,施設の運営計画の一部"</formula1>
    </dataValidation>
    <dataValidation type="list" allowBlank="1" showInputMessage="1" showErrorMessage="1" sqref="G229" xr:uid="{E3BD1695-6606-4B66-A5A2-67782756F0B9}">
      <formula1>"担当組織や担当役職を設置している,担当組織や担当役職を設置していないが、今後設置予定,担当組織や担当役職を設置していなく、今度設置する予定もない"</formula1>
    </dataValidation>
    <dataValidation type="list" allowBlank="1" showInputMessage="1" showErrorMessage="1" sqref="G254" xr:uid="{DC99874A-A258-4C7E-8FC7-609D85679768}">
      <formula1>"実施している,実施していないが今後実施する予定,実施しておらず、実施する予定もない"</formula1>
    </dataValidation>
    <dataValidation type="list" allowBlank="1" showInputMessage="1" showErrorMessage="1" sqref="G262" xr:uid="{FC343156-FE1E-4BB7-A676-0CB948280999}">
      <formula1>"管理者層（管理または監督の任にある者）,DXの推進担当者,有志の現場職員（非管理職層）"</formula1>
    </dataValidation>
    <dataValidation type="list" allowBlank="1" showInputMessage="1" showErrorMessage="1" sqref="G325:G328" xr:uid="{5ACC0375-9A16-4907-BADD-A603FDE26C83}">
      <formula1>"効果をとても実感している,効果を実感している,効果をあまり感じていない,効果を全く感じていない"</formula1>
    </dataValidation>
    <dataValidation type="list" allowBlank="1" showInputMessage="1" showErrorMessage="1" sqref="G333:G336" xr:uid="{07EF9AF2-97F9-4760-8890-26B4D7913648}">
      <formula1>"実施している,実施していない"</formula1>
    </dataValidation>
    <dataValidation type="list" allowBlank="1" showInputMessage="1" showErrorMessage="1" sqref="G151:G163 G170:G182" xr:uid="{A54B4D4F-2AEF-4070-BBAF-6E3DEB43950A}">
      <formula1>$D$152:$D$155</formula1>
    </dataValidation>
  </dataValidations>
  <pageMargins left="0.7" right="0.7" top="0.75" bottom="0.75" header="0.3" footer="0.3"/>
  <pageSetup paperSize="9" scale="37"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665EC22ECD144CB1A59A251EF6FF85" ma:contentTypeVersion="12" ma:contentTypeDescription="新しいドキュメントを作成します。" ma:contentTypeScope="" ma:versionID="c75de878ab91e54880d524ee0b7f082b">
  <xsd:schema xmlns:xsd="http://www.w3.org/2001/XMLSchema" xmlns:xs="http://www.w3.org/2001/XMLSchema" xmlns:p="http://schemas.microsoft.com/office/2006/metadata/properties" xmlns:ns2="696c51ba-1fdc-4f74-99f2-6805466a70ee" targetNamespace="http://schemas.microsoft.com/office/2006/metadata/properties" ma:root="true" ma:fieldsID="99fa865eefaf2cdead20ade1795de034" ns2:_="">
    <xsd:import namespace="696c51ba-1fdc-4f74-99f2-6805466a70e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6c51ba-1fdc-4f74-99f2-6805466a70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d02736fb-79c5-4fb3-8669-5f6863d4d59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6c51ba-1fdc-4f74-99f2-6805466a70e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231CF9-BE1E-441A-8FA2-1A8B16EF7DC0}"/>
</file>

<file path=customXml/itemProps2.xml><?xml version="1.0" encoding="utf-8"?>
<ds:datastoreItem xmlns:ds="http://schemas.openxmlformats.org/officeDocument/2006/customXml" ds:itemID="{CB3DE5BE-3497-4BE8-A2BE-7AD82645E29F}"/>
</file>

<file path=customXml/itemProps3.xml><?xml version="1.0" encoding="utf-8"?>
<ds:datastoreItem xmlns:ds="http://schemas.openxmlformats.org/officeDocument/2006/customXml" ds:itemID="{69A7F4A1-0528-4F05-9701-919A6C0171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竹村　颯人(855489)ヘルスケア・サービスコンサルティング部</dc:creator>
  <cp:lastModifiedBy>小野　みのり(856468)社会システムコンサルティング部</cp:lastModifiedBy>
  <cp:lastPrinted>2024-10-28T11:17:32Z</cp:lastPrinted>
  <dcterms:created xsi:type="dcterms:W3CDTF">2024-10-27T22:39:03Z</dcterms:created>
  <dcterms:modified xsi:type="dcterms:W3CDTF">2024-11-28T09:04:40Z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0x010100C2665EC22ECD144CB1A59A251EF6FF85</vt:lpwstr>
  </property>
</Properties>
</file>